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D:\工作资料\河北光华荣昌采购工作\未定价厂家\湘江简美未定价\T5布套\A10版\10.18日协商价\"/>
    </mc:Choice>
  </mc:AlternateContent>
  <xr:revisionPtr revIDLastSave="0" documentId="13_ncr:1_{4B0C1029-BD78-41A5-B3B5-FA69A45E9524}" xr6:coauthVersionLast="47" xr6:coauthVersionMax="47" xr10:uidLastSave="{00000000-0000-0000-0000-000000000000}"/>
  <bookViews>
    <workbookView xWindow="-108" yWindow="-108" windowWidth="23256" windowHeight="12576" xr2:uid="{00000000-000D-0000-FFFF-FFFF00000000}"/>
  </bookViews>
  <sheets>
    <sheet name="核价对比" sheetId="50" r:id="rId1"/>
    <sheet name="BOM清单" sheetId="47" r:id="rId2"/>
    <sheet name="Sheet1" sheetId="54" state="hidden" r:id="rId3"/>
    <sheet name="Sheet2" sheetId="55" state="hidden" r:id="rId4"/>
    <sheet name="纸箱核算" sheetId="4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1_?">#REF!</definedName>
    <definedName name="_2__123Graph_BCHART_5" hidden="1">#REF!</definedName>
    <definedName name="_3__123Graph_CCHART_5" hidden="1">#REF!</definedName>
    <definedName name="_4__123Graph_DCHART_5" hidden="1">#REF!</definedName>
    <definedName name="_5__123Graph_ECHART_5" hidden="1">#REF!</definedName>
    <definedName name="_6__123Graph_FCHART_5" hidden="1">#REF!</definedName>
    <definedName name="_7__123Graph_XCHART_5" hidden="1">#REF!</definedName>
    <definedName name="_8_0">'[1]2'!#REF!</definedName>
    <definedName name="_BAS11">#REF!</definedName>
    <definedName name="_BAS12">#REF!</definedName>
    <definedName name="_BAS13">#REF!</definedName>
    <definedName name="_BAS14">#REF!</definedName>
    <definedName name="_BAS21">#REF!</definedName>
    <definedName name="_BAS22">#REF!</definedName>
    <definedName name="_BAS23">#REF!</definedName>
    <definedName name="_BAS24">#REF!</definedName>
    <definedName name="_BAS31">#REF!</definedName>
    <definedName name="_BAS32">#REF!</definedName>
    <definedName name="_BAS33">#REF!</definedName>
    <definedName name="_BAS34">#REF!</definedName>
    <definedName name="_BSS1">#REF!</definedName>
    <definedName name="_BSS2">#REF!</definedName>
    <definedName name="_BSS3">#REF!</definedName>
    <definedName name="_BSS4">#REF!</definedName>
    <definedName name="_com2">'[2]Barwertberechnung (3)'!$AB$53</definedName>
    <definedName name="_xlnm._FilterDatabase" localSheetId="1" hidden="1">BOM清单!$A$12:$AP$12</definedName>
    <definedName name="_xlnm._FilterDatabase" localSheetId="0" hidden="1">核价对比!$A$2:$L$32</definedName>
    <definedName name="_Regression_Out" hidden="1">#REF!</definedName>
    <definedName name="_Regression_X" hidden="1">#REF!</definedName>
    <definedName name="_Regression_Y" hidden="1">#REF!</definedName>
    <definedName name="_Sort" hidden="1">#REF!</definedName>
    <definedName name="※_추후_NAVA__PROJECT는__부품_">[3]기안!$A$43</definedName>
    <definedName name="a">#REF!</definedName>
    <definedName name="abcd">#REF!</definedName>
    <definedName name="Abzinsfaktor">#REF!</definedName>
    <definedName name="AI">[4]신규DEP!#REF!</definedName>
    <definedName name="Auf_Abzinsungsfaktor">#REF!</definedName>
    <definedName name="awc">#REF!</definedName>
    <definedName name="B">#REF!</definedName>
    <definedName name="BB">#REF!</definedName>
    <definedName name="bc">#REF!</definedName>
    <definedName name="bild">[5]Import!$L$389:$L$485</definedName>
    <definedName name="blatt2">#REF!</definedName>
    <definedName name="CC">#REF!</definedName>
    <definedName name="CC.QQ">#REF!</definedName>
    <definedName name="change">[6]Reference!$A$31:$A$57</definedName>
    <definedName name="ck" hidden="1">#REF!</definedName>
    <definedName name="CKD">[7]Constant!#REF!</definedName>
    <definedName name="code">#REF!</definedName>
    <definedName name="Column">[8]Constant!#REF!</definedName>
    <definedName name="com">'[2]Vorbereitende Eingaben (Teil 1)'!$C$40</definedName>
    <definedName name="Cost">#REF!</definedName>
    <definedName name="CZK">#REF!</definedName>
    <definedName name="d">#REF!</definedName>
    <definedName name="_xlnm.Database">#REF!</definedName>
    <definedName name="DATE">[9]총괄표!$C$2</definedName>
    <definedName name="DATEE">#REF!</definedName>
    <definedName name="Daten">#REF!</definedName>
    <definedName name="DD">#REF!</definedName>
    <definedName name="DDATE">#REF!</definedName>
    <definedName name="DKDKFG8TBTB2RT">#REF!</definedName>
    <definedName name="DOL">#REF!</definedName>
    <definedName name="DOLLAR">#REF!</definedName>
    <definedName name="DV_Cost_Tot">[10]Worksheet!$I$63</definedName>
    <definedName name="DV_Cost_Tot_Mkt">[10]Worksheet!$J$63</definedName>
    <definedName name="DV_Grand_Total">#REF!</definedName>
    <definedName name="DV_Grand_Total_Mkt">#REF!</definedName>
    <definedName name="EE">#REF!</definedName>
    <definedName name="Eingabe">#REF!</definedName>
    <definedName name="Eingabe2">#REF!</definedName>
    <definedName name="Eingabe3">#REF!</definedName>
    <definedName name="Eingabe4">#REF!</definedName>
    <definedName name="ENG_COOLG">'[11]DBL LPG시험'!#REF!</definedName>
    <definedName name="Eng_Supp_Dollars_Tot">[10]Worksheet!$G$8</definedName>
    <definedName name="Eng_Supp_Dollars_Tot_Mkt">[10]Worksheet!$H$8</definedName>
    <definedName name="ESP">#REF!</definedName>
    <definedName name="ex">#REF!</definedName>
    <definedName name="FF">#REF!</definedName>
    <definedName name="FG12TBTB2RTDKDKGMLRT">[12]협조전!#REF!</definedName>
    <definedName name="FG22TBTB3RTDKDKDK">[13]차수!#REF!</definedName>
    <definedName name="FGPRTBTB1RTDKDK">#REF!</definedName>
    <definedName name="FGRKBS11TBTB3RTDKDK">[14]협조전!#REF!</definedName>
    <definedName name="fgRKBS8TBTB3RT">[14]협조전!#REF!</definedName>
    <definedName name="fgRKRKRKRKRKTBTB2RTDKDK">#REF!</definedName>
    <definedName name="FGtbtbspspsprtdkdk">[15]BUS제원1!#REF!</definedName>
    <definedName name="Fixture_Cost_Tot">[10]Worksheet!$O$13</definedName>
    <definedName name="FRF">#REF!</definedName>
    <definedName name="FS_F_VW_01_34381_1__JV_FS_PRAESENTATIONEN_">[16]home!$B$6:$AN$6</definedName>
    <definedName name="FS_F_VW_01_34381_1__JV_FS_REC_SAVING_">[16]home!$B$4745:$M$4745</definedName>
    <definedName name="FS_F_VW_01_34381_1_1__V_FS_BAUSTUFE_VORGABEN_STK_">[16]home!$B$1449:$D$1449</definedName>
    <definedName name="FS_F_VW_01_34381_1_12869_VW__JV_FS_BIDDERS_">[16]home!$B$3073:$L$3073</definedName>
    <definedName name="FS_F_VW_01_34381_1_13030_VW__JV_FS_BIDDERS_">[16]home!$B$3047:$L$3047</definedName>
    <definedName name="FS_F_VW_01_34381_1_1331_BX__JV_FS_BIDDERS_">[16]home!$B$3068:$L$3068</definedName>
    <definedName name="FS_F_VW_01_34381_1_1433_BX__JV_FS_BIDDERS_">[16]home!$B$3060:$L$3060</definedName>
    <definedName name="FS_F_VW_01_34381_1_1440_VW__JV_FS_BIDDERS_">[16]home!$B$3038:$L$3038</definedName>
    <definedName name="FS_F_VW_01_34381_1_1441_BX__JV_FS_BIDDERS_">[16]home!$B$3062:$L$3062</definedName>
    <definedName name="FS_F_VW_01_34381_1_1480_BX__JV_FS_BIDDERS_">[16]home!$B$3077:$L$3077</definedName>
    <definedName name="FS_F_VW_01_34381_1_1553_BX__JV_FS_BIDDERS_">[16]home!$B$3040:$L$3040</definedName>
    <definedName name="FS_F_VW_01_34381_1_158__JV_FS_REC_LIEF_">[16]home!$B$4670:$P$4670</definedName>
    <definedName name="FS_F_VW_01_34381_1_158_1__JV_FS_BAUSTUFE_ANGEBOTE_WAE_">[16]home!$B$566:$E$566</definedName>
    <definedName name="FS_F_VW_01_34381_1_158_11__JV_FS_REC_">[16]home!$B$3479:$Q$3479</definedName>
    <definedName name="FS_F_VW_01_34381_1_158_2__JV_FS_BAUSTUFE_ANGEBOTE_WAE_">[16]home!$B$567:$E$567</definedName>
    <definedName name="FS_F_VW_01_34381_1_158_28__JV_FS_REC_">[16]home!$B$3480:$Q$3480</definedName>
    <definedName name="FS_F_VW_01_34381_1_158_37__JV_FS_REC_">[16]home!$B$3481:$Q$3481</definedName>
    <definedName name="FS_F_VW_01_34381_1_158_46__JV_FS_REC_">[16]home!$B$3482:$Q$3482</definedName>
    <definedName name="FS_F_VW_01_34381_1_158_68__JV_FS_REC_">[16]home!$B$3483:$Q$3483</definedName>
    <definedName name="FS_F_VW_01_34381_1_158_VW__JV_FS_BIDDERS_">[16]home!$B$3052:$L$3052</definedName>
    <definedName name="FS_F_VW_01_34381_1_160_ST__JV_FS_BIDDERS_">[16]home!$B$3035:$L$3035</definedName>
    <definedName name="FS_F_VW_01_34381_1_161_BX__JV_FS_BIDDERS_">[16]home!$B$3075:$L$3075</definedName>
    <definedName name="FS_F_VW_01_34381_1_18245_MX__JV_FS_BIDDERS_">[16]home!$B$3058:$L$3058</definedName>
    <definedName name="FS_F_VW_01_34381_1_183_VW__JV_FS_BIDDERS_">[16]home!$B$3042:$L$3042</definedName>
    <definedName name="FS_F_VW_01_34381_1_1892_RR__JV_FS_BIDDERS_">[16]home!$B$3037:$L$3037</definedName>
    <definedName name="FS_F_VW_01_34381_1_19745_RR__JV_FS_BIDDERS_">[16]home!$B$3066:$L$3066</definedName>
    <definedName name="FS_F_VW_01_34381_1_2__V_FS_BAUSTUFE_VORGABEN_STK_">[16]home!$B$1450:$D$1450</definedName>
    <definedName name="FS_F_VW_01_34381_1_20477_MX__JV_FS_BIDDERS_">[16]home!$B$3065:$L$3065</definedName>
    <definedName name="FS_F_VW_01_34381_1_2147_IT__JV_FS_BIDDERS_">[16]home!$B$3046:$L$3046</definedName>
    <definedName name="FS_F_VW_01_34381_1_2149_IT__JV_FS_BIDDERS_">[16]home!$B$3071:$L$3071</definedName>
    <definedName name="FS_F_VW_01_34381_1_2278_AU__JV_FS_BIDDERS_">[16]home!$B$3067:$L$3067</definedName>
    <definedName name="FS_F_VW_01_34381_1_22805_VW__JV_FS_BIDDERS_">[16]home!$B$3057:$L$3057</definedName>
    <definedName name="FS_F_VW_01_34381_1_2363_AU__JV_FS_BIDDERS_">[16]home!$B$3053:$L$3053</definedName>
    <definedName name="FS_F_VW_01_34381_1_2365_AU__JV_FS_BIDDERS_">[16]home!$B$3043:$L$3043</definedName>
    <definedName name="FS_F_VW_01_34381_1_24968_US__JV_FS_BIDDERS_">[16]home!$B$3048:$L$3048</definedName>
    <definedName name="FS_F_VW_01_34381_1_24969_US__JV_FS_BIDDERS_">[16]home!$B$3069:$L$3069</definedName>
    <definedName name="FS_F_VW_01_34381_1_2609_RR__JV_FS_BIDDERS_">[16]home!$B$3059:$L$3059</definedName>
    <definedName name="FS_F_VW_01_34381_1_2631_US__JV_FS_BIDDERS_">[16]home!$B$3061:$L$3061</definedName>
    <definedName name="FS_F_VW_01_34381_1_28227_MX__JV_FS_BIDDERS_">[16]home!$B$3036:$L$3036</definedName>
    <definedName name="FS_F_VW_01_34381_1_28228_MX__JV_FS_BIDDERS_">[16]home!$B$3072:$L$3072</definedName>
    <definedName name="FS_F_VW_01_34381_1_2952_US__JV_FS_BIDDERS_">[16]home!$B$3044:$L$3044</definedName>
    <definedName name="FS_F_VW_01_34381_1_3243_VW__JV_FS_BIDDERS_">[16]home!$B$3054:$L$3054</definedName>
    <definedName name="FS_F_VW_01_34381_1_3437_VW__JV_FS_BIDDERS_">[16]home!$B$3050:$L$3050</definedName>
    <definedName name="FS_F_VW_01_34381_1_35166_ST__JV_FS_BIDDERS_">[16]home!$B$3070:$L$3070</definedName>
    <definedName name="FS_F_VW_01_34381_1_4_ST__JV_FS_BIDDERS_">[16]home!$B$3056:$L$3056</definedName>
    <definedName name="FS_F_VW_01_34381_1_42007_SK__JV_FS_BIDDERS_">[16]home!$B$3051:$L$3051</definedName>
    <definedName name="FS_F_VW_01_34381_1_5553_MX__JV_FS_BIDDERS_">[16]home!$B$3055:$L$3055</definedName>
    <definedName name="FS_F_VW_01_34381_1_626_SK__JV_FS_BIDDERS_">[16]home!$B$3063:$L$3063</definedName>
    <definedName name="FS_F_VW_01_34381_1_627_SK__JV_FS_BIDDERS_">[16]home!$B$3034:$L$3034</definedName>
    <definedName name="FS_F_VW_01_34381_1_6588_BX__JV_FS_BIDDERS_">[16]home!$B$3074:$L$3074</definedName>
    <definedName name="FS_F_VW_01_34381_1_6626_ST__JV_FS_BIDDERS_">[16]home!$B$3064:$L$3064</definedName>
    <definedName name="FS_F_VW_01_34381_1_6995_US__JV_FS_BIDDERS_">[16]home!$B$3041:$L$3041</definedName>
    <definedName name="FS_F_VW_01_34381_1_7591_US__JV_FS_BIDDERS_">[16]home!$B$3039:$L$3039</definedName>
    <definedName name="FS_F_VW_01_34381_10__JV_FS_PRAESENTATIONEN_">[16]home!$B$15:$AN$15</definedName>
    <definedName name="FS_F_VW_01_34381_10__JV_FS_REC_SAVING_">[16]home!$B$4754:$M$4754</definedName>
    <definedName name="FS_F_VW_01_34381_10_1__V_FS_BAUSTUFE_VORGABEN_STK_">[16]home!$B$1467:$D$1467</definedName>
    <definedName name="FS_F_VW_01_34381_10_158__JV_FS_REC_LIEF_">[16]home!$B$4733:$P$4733</definedName>
    <definedName name="FS_F_VW_01_34381_10_158_1__JV_FS_BAUSTUFE_ANGEBOTE_WAE_">[16]home!$B$1358:$E$1358</definedName>
    <definedName name="FS_F_VW_01_34381_10_158_2__JV_FS_BAUSTUFE_ANGEBOTE_WAE_">[16]home!$B$1359:$E$1359</definedName>
    <definedName name="FS_F_VW_01_34381_10_158_37__JV_FS_REC_">[16]home!$B$4639:$Q$4639</definedName>
    <definedName name="FS_F_VW_01_34381_10_2__V_FS_BAUSTUFE_VORGABEN_STK_">[16]home!$B$1468:$D$1468</definedName>
    <definedName name="FS_F_VW_01_34381_2__JV_FS_PRAESENTATIONEN_">[16]home!$B$7:$AN$7</definedName>
    <definedName name="FS_F_VW_01_34381_2__JV_FS_REC_SAVING_">[16]home!$B$4746:$M$4746</definedName>
    <definedName name="FS_F_VW_01_34381_2_1__V_FS_BAUSTUFE_VORGABEN_STK_">[16]home!$B$1451:$D$1451</definedName>
    <definedName name="FS_F_VW_01_34381_2_158__JV_FS_REC_LIEF_">[16]home!$B$4677:$P$4677</definedName>
    <definedName name="FS_F_VW_01_34381_2_158_1__JV_FS_BAUSTUFE_ANGEBOTE_WAE_">[16]home!$B$654:$E$654</definedName>
    <definedName name="FS_F_VW_01_34381_2_158_11__JV_FS_REC_">[16]home!$B$3604:$Q$3604</definedName>
    <definedName name="FS_F_VW_01_34381_2_158_2__JV_FS_BAUSTUFE_ANGEBOTE_WAE_">[16]home!$B$655:$E$655</definedName>
    <definedName name="FS_F_VW_01_34381_2_158_28__JV_FS_REC_">[16]home!$B$3605:$Q$3605</definedName>
    <definedName name="FS_F_VW_01_34381_2_158_37__JV_FS_REC_">[16]home!$B$3606:$Q$3606</definedName>
    <definedName name="FS_F_VW_01_34381_2_158_46__JV_FS_REC_">[16]home!$B$3607:$Q$3607</definedName>
    <definedName name="FS_F_VW_01_34381_2_158_68__JV_FS_REC_">[16]home!$B$3608:$Q$3608</definedName>
    <definedName name="FS_F_VW_01_34381_2_2__V_FS_BAUSTUFE_VORGABEN_STK_">[16]home!$B$1452:$D$1452</definedName>
    <definedName name="FS_F_VW_01_34381_3__JV_FS_PRAESENTATIONEN_">[16]home!$B$8:$AN$8</definedName>
    <definedName name="FS_F_VW_01_34381_3__JV_FS_REC_SAVING_">[16]home!$B$4747:$M$4747</definedName>
    <definedName name="FS_F_VW_01_34381_3_1__V_FS_BAUSTUFE_VORGABEN_STK_">[16]home!$B$1453:$D$1453</definedName>
    <definedName name="FS_F_VW_01_34381_3_158__JV_FS_REC_LIEF_">[16]home!$B$4684:$P$4684</definedName>
    <definedName name="FS_F_VW_01_34381_3_158_1__JV_FS_BAUSTUFE_ANGEBOTE_WAE_">[16]home!$B$742:$E$742</definedName>
    <definedName name="FS_F_VW_01_34381_3_158_11__JV_FS_REC_">[16]home!$B$3729:$Q$3729</definedName>
    <definedName name="FS_F_VW_01_34381_3_158_2__JV_FS_BAUSTUFE_ANGEBOTE_WAE_">[16]home!$B$743:$E$743</definedName>
    <definedName name="FS_F_VW_01_34381_3_158_28__JV_FS_REC_">[16]home!$B$3730:$Q$3730</definedName>
    <definedName name="FS_F_VW_01_34381_3_158_37__JV_FS_REC_">[16]home!$B$3731:$Q$3731</definedName>
    <definedName name="FS_F_VW_01_34381_3_158_46__JV_FS_REC_">[16]home!$B$3732:$Q$3732</definedName>
    <definedName name="FS_F_VW_01_34381_3_158_68__JV_FS_REC_">[16]home!$B$3733:$Q$3733</definedName>
    <definedName name="FS_F_VW_01_34381_3_2__V_FS_BAUSTUFE_VORGABEN_STK_">[16]home!$B$1454:$D$1454</definedName>
    <definedName name="FS_F_VW_01_34381_4__JV_FS_PRAESENTATIONEN_">[16]home!$B$9:$AN$9</definedName>
    <definedName name="FS_F_VW_01_34381_4__JV_FS_REC_SAVING_">[16]home!$B$4748:$M$4748</definedName>
    <definedName name="FS_F_VW_01_34381_4_1__V_FS_BAUSTUFE_VORGABEN_STK_">[16]home!$B$1455:$D$1455</definedName>
    <definedName name="FS_F_VW_01_34381_4_158__JV_FS_REC_LIEF_">[16]home!$B$4691:$P$4691</definedName>
    <definedName name="FS_F_VW_01_34381_4_158_1__JV_FS_BAUSTUFE_ANGEBOTE_WAE_">[16]home!$B$830:$E$830</definedName>
    <definedName name="FS_F_VW_01_34381_4_158_11__JV_FS_REC_">[16]home!$B$3859:$Q$3859</definedName>
    <definedName name="FS_F_VW_01_34381_4_158_2__JV_FS_BAUSTUFE_ANGEBOTE_WAE_">[16]home!$B$831:$E$831</definedName>
    <definedName name="FS_F_VW_01_34381_4_158_28__JV_FS_REC_">[16]home!$B$3860:$Q$3860</definedName>
    <definedName name="FS_F_VW_01_34381_4_158_37__JV_FS_REC_">[16]home!$B$3861:$Q$3861</definedName>
    <definedName name="FS_F_VW_01_34381_4_158_46__JV_FS_REC_">[16]home!$B$3862:$Q$3862</definedName>
    <definedName name="FS_F_VW_01_34381_4_158_68__JV_FS_REC_">[16]home!$B$3863:$Q$3863</definedName>
    <definedName name="FS_F_VW_01_34381_4_2__V_FS_BAUSTUFE_VORGABEN_STK_">[16]home!$B$1456:$D$1456</definedName>
    <definedName name="FS_F_VW_01_34381_5__JV_FS_PRAESENTATIONEN_">[16]home!$B$10:$AN$10</definedName>
    <definedName name="FS_F_VW_01_34381_5__JV_FS_REC_SAVING_">[16]home!$B$4749:$M$4749</definedName>
    <definedName name="FS_F_VW_01_34381_5_1__V_FS_BAUSTUFE_VORGABEN_STK_">[16]home!$B$1457:$D$1457</definedName>
    <definedName name="FS_F_VW_01_34381_5_158__JV_FS_REC_LIEF_">[16]home!$B$4698:$P$4698</definedName>
    <definedName name="FS_F_VW_01_34381_5_158_1__JV_FS_BAUSTUFE_ANGEBOTE_WAE_">[16]home!$B$918:$E$918</definedName>
    <definedName name="FS_F_VW_01_34381_5_158_11__JV_FS_REC_">[16]home!$B$3989:$Q$3989</definedName>
    <definedName name="FS_F_VW_01_34381_5_158_2__JV_FS_BAUSTUFE_ANGEBOTE_WAE_">[16]home!$B$919:$E$919</definedName>
    <definedName name="FS_F_VW_01_34381_5_158_28__JV_FS_REC_">[16]home!$B$3990:$Q$3990</definedName>
    <definedName name="FS_F_VW_01_34381_5_158_37__JV_FS_REC_">[16]home!$B$3991:$Q$3991</definedName>
    <definedName name="FS_F_VW_01_34381_5_158_46__JV_FS_REC_">[16]home!$B$3992:$Q$3992</definedName>
    <definedName name="FS_F_VW_01_34381_5_158_68__JV_FS_REC_">[16]home!$B$3993:$Q$3993</definedName>
    <definedName name="FS_F_VW_01_34381_5_2__V_FS_BAUSTUFE_VORGABEN_STK_">[16]home!$B$1458:$D$1458</definedName>
    <definedName name="FS_F_VW_01_34381_6__JV_FS_PRAESENTATIONEN_">[16]home!$B$11:$AN$11</definedName>
    <definedName name="FS_F_VW_01_34381_6__JV_FS_REC_SAVING_">[16]home!$B$4750:$M$4750</definedName>
    <definedName name="FS_F_VW_01_34381_6_1__V_FS_BAUSTUFE_VORGABEN_STK_">[16]home!$B$1459:$D$1459</definedName>
    <definedName name="FS_F_VW_01_34381_6_158__JV_FS_REC_LIEF_">[16]home!$B$4705:$P$4705</definedName>
    <definedName name="FS_F_VW_01_34381_6_158_1__JV_FS_BAUSTUFE_ANGEBOTE_WAE_">[16]home!$B$1006:$E$1006</definedName>
    <definedName name="FS_F_VW_01_34381_6_158_11__JV_FS_REC_">[16]home!$B$4119:$Q$4119</definedName>
    <definedName name="FS_F_VW_01_34381_6_158_2__JV_FS_BAUSTUFE_ANGEBOTE_WAE_">[16]home!$B$1007:$E$1007</definedName>
    <definedName name="FS_F_VW_01_34381_6_158_28__JV_FS_REC_">[16]home!$B$4120:$Q$4120</definedName>
    <definedName name="FS_F_VW_01_34381_6_158_37__JV_FS_REC_">[16]home!$B$4121:$Q$4121</definedName>
    <definedName name="FS_F_VW_01_34381_6_158_46__JV_FS_REC_">[16]home!$B$4122:$Q$4122</definedName>
    <definedName name="FS_F_VW_01_34381_6_158_68__JV_FS_REC_">[16]home!$B$4123:$Q$4123</definedName>
    <definedName name="FS_F_VW_01_34381_6_2__V_FS_BAUSTUFE_VORGABEN_STK_">[16]home!$B$1460:$D$1460</definedName>
    <definedName name="FS_F_VW_01_34381_7__JV_FS_PRAESENTATIONEN_">[16]home!$B$12:$AN$12</definedName>
    <definedName name="FS_F_VW_01_34381_7__JV_FS_REC_SAVING_">[16]home!$B$4751:$M$4751</definedName>
    <definedName name="FS_F_VW_01_34381_7_1__V_FS_BAUSTUFE_VORGABEN_STK_">[16]home!$B$1461:$D$1461</definedName>
    <definedName name="FS_F_VW_01_34381_7_158__JV_FS_REC_LIEF_">[16]home!$B$4712:$P$4712</definedName>
    <definedName name="FS_F_VW_01_34381_7_158_1__JV_FS_BAUSTUFE_ANGEBOTE_WAE_">[16]home!$B$1094:$E$1094</definedName>
    <definedName name="FS_F_VW_01_34381_7_158_11__JV_FS_REC_">[16]home!$B$4249:$Q$4249</definedName>
    <definedName name="FS_F_VW_01_34381_7_158_2__JV_FS_BAUSTUFE_ANGEBOTE_WAE_">[16]home!$B$1095:$E$1095</definedName>
    <definedName name="FS_F_VW_01_34381_7_158_28__JV_FS_REC_">[16]home!$B$4250:$Q$4250</definedName>
    <definedName name="FS_F_VW_01_34381_7_158_37__JV_FS_REC_">[16]home!$B$4251:$Q$4251</definedName>
    <definedName name="FS_F_VW_01_34381_7_158_46__JV_FS_REC_">[16]home!$B$4252:$Q$4252</definedName>
    <definedName name="FS_F_VW_01_34381_7_158_68__JV_FS_REC_">[16]home!$B$4253:$Q$4253</definedName>
    <definedName name="FS_F_VW_01_34381_7_2__V_FS_BAUSTUFE_VORGABEN_STK_">[16]home!$B$1462:$D$1462</definedName>
    <definedName name="FS_F_VW_01_34381_8__JV_FS_PRAESENTATIONEN_">[16]home!$B$13:$AN$13</definedName>
    <definedName name="FS_F_VW_01_34381_8__JV_FS_REC_SAVING_">[16]home!$B$4752:$M$4752</definedName>
    <definedName name="FS_F_VW_01_34381_8_1__V_FS_BAUSTUFE_VORGABEN_STK_">[16]home!$B$1463:$D$1463</definedName>
    <definedName name="FS_F_VW_01_34381_8_158__JV_FS_REC_LIEF_">[16]home!$B$4719:$P$4719</definedName>
    <definedName name="FS_F_VW_01_34381_8_158_1__JV_FS_BAUSTUFE_ANGEBOTE_WAE_">[16]home!$B$1182:$E$1182</definedName>
    <definedName name="FS_F_VW_01_34381_8_158_11__JV_FS_REC_">[16]home!$B$4379:$Q$4379</definedName>
    <definedName name="FS_F_VW_01_34381_8_158_2__JV_FS_BAUSTUFE_ANGEBOTE_WAE_">[16]home!$B$1183:$E$1183</definedName>
    <definedName name="FS_F_VW_01_34381_8_158_28__JV_FS_REC_">[16]home!$B$4380:$Q$4380</definedName>
    <definedName name="FS_F_VW_01_34381_8_158_37__JV_FS_REC_">[16]home!$B$4381:$Q$4381</definedName>
    <definedName name="FS_F_VW_01_34381_8_158_46__JV_FS_REC_">[16]home!$B$4382:$Q$4382</definedName>
    <definedName name="FS_F_VW_01_34381_8_158_68__JV_FS_REC_">[16]home!$B$4383:$Q$4383</definedName>
    <definedName name="FS_F_VW_01_34381_8_2__V_FS_BAUSTUFE_VORGABEN_STK_">[16]home!$B$1464:$D$1464</definedName>
    <definedName name="FS_F_VW_01_34381_9__JV_FS_PRAESENTATIONEN_">[16]home!$B$14:$AN$14</definedName>
    <definedName name="FS_F_VW_01_34381_9__JV_FS_REC_SAVING_">[16]home!$B$4753:$M$4753</definedName>
    <definedName name="FS_F_VW_01_34381_9_1__V_FS_BAUSTUFE_VORGABEN_STK_">[16]home!$B$1465:$D$1465</definedName>
    <definedName name="FS_F_VW_01_34381_9_158__JV_FS_REC_LIEF_">[16]home!$B$4726:$P$4726</definedName>
    <definedName name="FS_F_VW_01_34381_9_158_1__JV_FS_BAUSTUFE_ANGEBOTE_WAE_">[16]home!$B$1270:$E$1270</definedName>
    <definedName name="FS_F_VW_01_34381_9_158_11__JV_FS_REC_">[16]home!$B$4509:$Q$4509</definedName>
    <definedName name="FS_F_VW_01_34381_9_158_2__JV_FS_BAUSTUFE_ANGEBOTE_WAE_">[16]home!$B$1271:$E$1271</definedName>
    <definedName name="FS_F_VW_01_34381_9_158_28__JV_FS_REC_">[16]home!$B$4510:$Q$4510</definedName>
    <definedName name="FS_F_VW_01_34381_9_158_37__JV_FS_REC_">[16]home!$B$4511:$Q$4511</definedName>
    <definedName name="FS_F_VW_01_34381_9_158_46__JV_FS_REC_">[16]home!$B$4512:$Q$4512</definedName>
    <definedName name="FS_F_VW_01_34381_9_158_68__JV_FS_REC_">[16]home!$B$4513:$Q$4513</definedName>
    <definedName name="FS_F_VW_01_34381_9_2__V_FS_BAUSTUFE_VORGABEN_STK_">[16]home!$B$1466:$D$1466</definedName>
    <definedName name="FS_F_VW_01_35097_1__FS_NEUTEILE_">[17]Import!$B$145:$D$145</definedName>
    <definedName name="FS_F_VW_01_35097_1__JV_FS_PRAESENTATIONEN_">[17]Import!$B$6:$AN$6</definedName>
    <definedName name="FS_F_VW_01_35097_1_1__V_FS_BAUSTUFE_VORGABEN_STK_">[17]Import!$B$433:$D$433</definedName>
    <definedName name="FS_F_VW_01_35097_1_11__JV_FS_BEDARFE_">[17]Import!$B$120:$E$120</definedName>
    <definedName name="FS_F_VW_01_35097_1_11_13030__JV_FS_BEDARFE_PREISE_QUOTE_">[17]Import!$B$16:$L$16</definedName>
    <definedName name="FS_F_VW_01_35097_1_11_20328__JV_FS_BEDARFE_PREISE_QUOTE_">[17]Import!$B$17:$L$17</definedName>
    <definedName name="FS_F_VW_01_35097_1_11_29344__JV_FS_BEDARFE_PREISE_QUOTE_">[17]Import!$B$18:$L$18</definedName>
    <definedName name="FS_F_VW_01_35097_1_11_2979__JV_FS_BEDARFE_PREISE_QUOTE_">[17]Import!$B$15:$L$15</definedName>
    <definedName name="FS_F_VW_01_35097_1_11_43249__JV_FS_BEDARFE_PREISE_QUOTE_">[17]Import!$B$19:$L$19</definedName>
    <definedName name="FS_F_VW_01_35097_1_11330__JV_FS_RV_AVG_PROTODATA_">[17]Import!$B$455:$E$455</definedName>
    <definedName name="FS_F_VW_01_35097_1_11330_1__JV_FS_BAUSTUFE_ANGEBOTE_WAE_">[17]Import!$B$222:$E$222</definedName>
    <definedName name="FS_F_VW_01_35097_1_11330_11__JV_FS_REC_">[17]Import!$B$1014:$Q$1014</definedName>
    <definedName name="FS_F_VW_01_35097_1_11330_2__JV_FS_BAUSTUFE_ANGEBOTE_WAE_">[17]Import!$B$223:$E$223</definedName>
    <definedName name="FS_F_VW_01_35097_1_11330_28__JV_FS_REC_">[17]Import!$B$1015:$Q$1015</definedName>
    <definedName name="FS_F_VW_01_35097_1_11330_37__JV_FS_REC_">[17]Import!$B$1016:$Q$1016</definedName>
    <definedName name="FS_F_VW_01_35097_1_11330_46__JV_FS_REC_">[17]Import!$B$1017:$Q$1017</definedName>
    <definedName name="FS_F_VW_01_35097_1_11330_68__JV_FS_REC_">[17]Import!$B$1018:$Q$1018</definedName>
    <definedName name="FS_F_VW_01_35097_1_11330_BR__JV_FS_BIDDERS_">[17]Import!$B$875:$L$875</definedName>
    <definedName name="FS_F_VW_01_35097_1_11330_EUR__JV_FS_PR_EX_RATES_DATUM_REC_">[17]Import!$B$764:$F$764</definedName>
    <definedName name="FS_F_VW_01_35097_1_11451__JV_FS_RV_AVG_PROTODATA_">[17]Import!$B$456:$E$456</definedName>
    <definedName name="FS_F_VW_01_35097_1_11451_1__JV_FS_BAUSTUFE_ANGEBOTE_WAE_">[17]Import!$B$224:$E$224</definedName>
    <definedName name="FS_F_VW_01_35097_1_11451_2__JV_FS_BAUSTUFE_ANGEBOTE_WAE_">[17]Import!$B$225:$E$225</definedName>
    <definedName name="FS_F_VW_01_35097_1_11451_BR__JV_FS_BIDDERS_">[17]Import!$B$882:$L$882</definedName>
    <definedName name="FS_F_VW_01_35097_1_11451_EUR__JV_FS_PR_EX_RATES_DATUM_REC_">[17]Import!$B$765:$F$765</definedName>
    <definedName name="FS_F_VW_01_35097_1_13030__JV_FS_ANGEBOTSUEBERSICHT_">[17]Import!$B$154:$D$154</definedName>
    <definedName name="FS_F_VW_01_35097_1_13030__JV_FS_AVG_PRICE_">[17]Import!$B$180:$F$180</definedName>
    <definedName name="FS_F_VW_01_35097_1_13030__JV_FS_BWERTSHEET_">[17]Import!$B$614:$AH$614</definedName>
    <definedName name="FS_F_VW_01_35097_1_13030__JV_FS_COMPARISON_">[17]Import!$B$564:$S$564</definedName>
    <definedName name="FS_F_VW_01_35097_1_13030__JV_FS_REC_LIEF_">[17]Import!$B$1295:$P$1295</definedName>
    <definedName name="FS_F_VW_01_35097_1_13030__JV_FS_RV_AVG_PROTODATA_">[17]Import!$B$457:$E$457</definedName>
    <definedName name="FS_F_VW_01_35097_1_13030__JV_FS_RV_LTERM_PNACHLASS_">[17]Import!$B$589:$X$589</definedName>
    <definedName name="FS_F_VW_01_35097_1_13030_1__JV_FS_BAUSTUFE_ANGEBOTE_WAE_">[17]Import!$B$226:$E$226</definedName>
    <definedName name="FS_F_VW_01_35097_1_13030_11__JV_FS_REC_">[17]Import!$B$1019:$Q$1019</definedName>
    <definedName name="FS_F_VW_01_35097_1_13030_2__JV_FS_BAUSTUFE_ANGEBOTE_WAE_">[17]Import!$B$227:$E$227</definedName>
    <definedName name="FS_F_VW_01_35097_1_13030_28__JV_FS_REC_">[17]Import!$B$1020:$Q$1020</definedName>
    <definedName name="FS_F_VW_01_35097_1_13030_37__JV_FS_REC_">[17]Import!$B$1021:$Q$1021</definedName>
    <definedName name="FS_F_VW_01_35097_1_13030_46__JV_FS_REC_">[17]Import!$B$1022:$Q$1022</definedName>
    <definedName name="FS_F_VW_01_35097_1_13030_68__JV_FS_REC_">[17]Import!$B$1023:$Q$1023</definedName>
    <definedName name="FS_F_VW_01_35097_1_13030_EUR__JV_FS_PR_EX_RATES_DATUM_REC_">[17]Import!$B$766:$F$766</definedName>
    <definedName name="FS_F_VW_01_35097_1_13030_VW__JV_FS_BIDDERS_">[17]Import!$B$873:$L$873</definedName>
    <definedName name="FS_F_VW_01_35097_1_1328__JV_FS_RV_AVG_PROTODATA_">[17]Import!$B$448:$E$448</definedName>
    <definedName name="FS_F_VW_01_35097_1_1328_1__JV_FS_BAUSTUFE_ANGEBOTE_WAE_">[17]Import!$B$208:$E$208</definedName>
    <definedName name="FS_F_VW_01_35097_1_1328_2__JV_FS_BAUSTUFE_ANGEBOTE_WAE_">[17]Import!$B$209:$E$209</definedName>
    <definedName name="FS_F_VW_01_35097_1_1328_BX__JV_FS_BIDDERS_">[17]Import!$B$885:$L$885</definedName>
    <definedName name="FS_F_VW_01_35097_1_1328_EUR__JV_FS_PR_EX_RATES_DATUM_REC_">[17]Import!$B$757:$F$757</definedName>
    <definedName name="FS_F_VW_01_35097_1_1462__JV_FS_RV_AVG_PROTODATA_">[17]Import!$B$449:$E$449</definedName>
    <definedName name="FS_F_VW_01_35097_1_1462_1__JV_FS_BAUSTUFE_ANGEBOTE_WAE_">[17]Import!$B$210:$E$210</definedName>
    <definedName name="FS_F_VW_01_35097_1_1462_11__JV_FS_REC_">[17]Import!$B$994:$Q$994</definedName>
    <definedName name="FS_F_VW_01_35097_1_1462_2__JV_FS_BAUSTUFE_ANGEBOTE_WAE_">[17]Import!$B$211:$E$211</definedName>
    <definedName name="FS_F_VW_01_35097_1_1462_28__JV_FS_REC_">[17]Import!$B$995:$Q$995</definedName>
    <definedName name="FS_F_VW_01_35097_1_1462_37__JV_FS_REC_">[17]Import!$B$996:$Q$996</definedName>
    <definedName name="FS_F_VW_01_35097_1_1462_46__JV_FS_REC_">[17]Import!$B$997:$Q$997</definedName>
    <definedName name="FS_F_VW_01_35097_1_1462_68__JV_FS_REC_">[17]Import!$B$998:$Q$998</definedName>
    <definedName name="FS_F_VW_01_35097_1_1462_BX__JV_FS_BIDDERS_">[17]Import!$B$881:$L$881</definedName>
    <definedName name="FS_F_VW_01_35097_1_1462_EUR__JV_FS_PR_EX_RATES_DATUM_REC_">[17]Import!$B$758:$F$758</definedName>
    <definedName name="FS_F_VW_01_35097_1_15245__JV_FS_RV_AVG_PROTODATA_">[17]Import!$B$458:$E$458</definedName>
    <definedName name="FS_F_VW_01_35097_1_15245_1__JV_FS_BAUSTUFE_ANGEBOTE_WAE_">[17]Import!$B$228:$E$228</definedName>
    <definedName name="FS_F_VW_01_35097_1_15245_2__JV_FS_BAUSTUFE_ANGEBOTE_WAE_">[17]Import!$B$229:$E$229</definedName>
    <definedName name="FS_F_VW_01_35097_1_15245_EUR__JV_FS_PR_EX_RATES_DATUM_REC_">[17]Import!$B$767:$F$767</definedName>
    <definedName name="FS_F_VW_01_35097_1_15245_SK__JV_FS_BIDDERS_">[17]Import!$B$877:$L$877</definedName>
    <definedName name="FS_F_VW_01_35097_1_159__JV_FS_RV_AVG_PROTODATA_">[17]Import!$B$446:$E$446</definedName>
    <definedName name="FS_F_VW_01_35097_1_159_1__JV_FS_BAUSTUFE_ANGEBOTE_WAE_">[17]Import!$B$204:$E$204</definedName>
    <definedName name="FS_F_VW_01_35097_1_159_11__JV_FS_REC_">[17]Import!$B$989:$Q$989</definedName>
    <definedName name="FS_F_VW_01_35097_1_159_2__JV_FS_BAUSTUFE_ANGEBOTE_WAE_">[17]Import!$B$205:$E$205</definedName>
    <definedName name="FS_F_VW_01_35097_1_159_28__JV_FS_REC_">[17]Import!$B$990:$Q$990</definedName>
    <definedName name="FS_F_VW_01_35097_1_159_37__JV_FS_REC_">[17]Import!$B$991:$Q$991</definedName>
    <definedName name="FS_F_VW_01_35097_1_159_46__JV_FS_REC_">[17]Import!$B$992:$Q$992</definedName>
    <definedName name="FS_F_VW_01_35097_1_159_68__JV_FS_REC_">[17]Import!$B$993:$Q$993</definedName>
    <definedName name="FS_F_VW_01_35097_1_159_EUR__JV_FS_PR_EX_RATES_DATUM_REC_">[17]Import!$B$755:$F$755</definedName>
    <definedName name="FS_F_VW_01_35097_1_159_ST__JV_FS_BIDDERS_">[17]Import!$B$891:$L$891</definedName>
    <definedName name="FS_F_VW_01_35097_1_18244__JV_FS_RV_AVG_PROTODATA_">[17]Import!$B$459:$E$459</definedName>
    <definedName name="FS_F_VW_01_35097_1_18244_1__JV_FS_BAUSTUFE_ANGEBOTE_WAE_">[17]Import!$B$230:$E$230</definedName>
    <definedName name="FS_F_VW_01_35097_1_18244_2__JV_FS_BAUSTUFE_ANGEBOTE_WAE_">[17]Import!$B$231:$E$231</definedName>
    <definedName name="FS_F_VW_01_35097_1_18244_EUR__JV_FS_PR_EX_RATES_DATUM_REC_">[17]Import!$B$768:$F$768</definedName>
    <definedName name="FS_F_VW_01_35097_1_18244_MX__JV_FS_BIDDERS_">[17]Import!$B$884:$L$884</definedName>
    <definedName name="FS_F_VW_01_35097_1_18245__JV_FS_RV_AVG_PROTODATA_">[17]Import!$B$460:$E$460</definedName>
    <definedName name="FS_F_VW_01_35097_1_18245_1__JV_FS_BAUSTUFE_ANGEBOTE_WAE_">[17]Import!$B$232:$E$232</definedName>
    <definedName name="FS_F_VW_01_35097_1_18245_2__JV_FS_BAUSTUFE_ANGEBOTE_WAE_">[17]Import!$B$233:$E$233</definedName>
    <definedName name="FS_F_VW_01_35097_1_18245_EUR__JV_FS_PR_EX_RATES_DATUM_REC_">[17]Import!$B$769:$F$769</definedName>
    <definedName name="FS_F_VW_01_35097_1_18245_MX__JV_FS_BIDDERS_">[17]Import!$B$887:$L$887</definedName>
    <definedName name="FS_F_VW_01_35097_1_19964__JV_FS_RV_AVG_PROTODATA_">[17]Import!$B$461:$E$461</definedName>
    <definedName name="FS_F_VW_01_35097_1_19964_1__JV_FS_BAUSTUFE_ANGEBOTE_WAE_">[17]Import!$B$234:$E$234</definedName>
    <definedName name="FS_F_VW_01_35097_1_19964_11__JV_FS_REC_">[17]Import!$B$1024:$Q$1024</definedName>
    <definedName name="FS_F_VW_01_35097_1_19964_2__JV_FS_BAUSTUFE_ANGEBOTE_WAE_">[17]Import!$B$235:$E$235</definedName>
    <definedName name="FS_F_VW_01_35097_1_19964_28__JV_FS_REC_">[17]Import!$B$1025:$Q$1025</definedName>
    <definedName name="FS_F_VW_01_35097_1_19964_37__JV_FS_REC_">[17]Import!$B$1026:$Q$1026</definedName>
    <definedName name="FS_F_VW_01_35097_1_19964_46__JV_FS_REC_">[17]Import!$B$1027:$Q$1027</definedName>
    <definedName name="FS_F_VW_01_35097_1_19964_68__JV_FS_REC_">[17]Import!$B$1028:$Q$1028</definedName>
    <definedName name="FS_F_VW_01_35097_1_19964_EUR__JV_FS_PR_EX_RATES_DATUM_REC_">[17]Import!$B$770:$F$770</definedName>
    <definedName name="FS_F_VW_01_35097_1_19964_TR__JV_FS_BIDDERS_">[17]Import!$B$894:$L$894</definedName>
    <definedName name="FS_F_VW_01_35097_1_2__V_FS_BAUSTUFE_VORGABEN_STK_">[17]Import!$B$434:$D$434</definedName>
    <definedName name="FS_F_VW_01_35097_1_20328__JV_FS_ANGEBOTSUEBERSICHT_">[17]Import!$B$155:$D$155</definedName>
    <definedName name="FS_F_VW_01_35097_1_20328__JV_FS_AVG_PRICE_">[17]Import!$B$181:$F$181</definedName>
    <definedName name="FS_F_VW_01_35097_1_20328__JV_FS_BWERTSHEET_">[17]Import!$B$615:$AH$615</definedName>
    <definedName name="FS_F_VW_01_35097_1_20328__JV_FS_COMPARISON_">[17]Import!$B$565:$S$565</definedName>
    <definedName name="FS_F_VW_01_35097_1_20328__JV_FS_REC_LIEF_">[17]Import!$B$1296:$P$1296</definedName>
    <definedName name="FS_F_VW_01_35097_1_20328__JV_FS_RV_AVG_PROTODATA_">[17]Import!$B$462:$E$462</definedName>
    <definedName name="FS_F_VW_01_35097_1_20328__JV_FS_RV_LTERM_PNACHLASS_">[17]Import!$B$590:$X$590</definedName>
    <definedName name="FS_F_VW_01_35097_1_20328_1__JV_FS_BAUSTUFE_ANGEBOTE_WAE_">[17]Import!$B$236:$E$236</definedName>
    <definedName name="FS_F_VW_01_35097_1_20328_11__JV_FS_REC_">[17]Import!$B$1029:$Q$1029</definedName>
    <definedName name="FS_F_VW_01_35097_1_20328_2__JV_FS_BAUSTUFE_ANGEBOTE_WAE_">[17]Import!$B$237:$E$237</definedName>
    <definedName name="FS_F_VW_01_35097_1_20328_28__JV_FS_REC_">[17]Import!$B$1030:$Q$1030</definedName>
    <definedName name="FS_F_VW_01_35097_1_20328_37__JV_FS_REC_">[17]Import!$B$1031:$Q$1031</definedName>
    <definedName name="FS_F_VW_01_35097_1_20328_46__JV_FS_REC_">[17]Import!$B$1032:$Q$1032</definedName>
    <definedName name="FS_F_VW_01_35097_1_20328_68__JV_FS_REC_">[17]Import!$B$1033:$Q$1033</definedName>
    <definedName name="FS_F_VW_01_35097_1_20328_EUR__JV_FS_PR_EX_RATES_DATUM_REC_">[17]Import!$B$771:$F$771</definedName>
    <definedName name="FS_F_VW_01_35097_1_20328_VW__JV_FS_BIDDERS_">[17]Import!$B$878:$L$878</definedName>
    <definedName name="FS_F_VW_01_35097_1_2261__JV_FS_RV_AVG_PROTODATA_">[17]Import!$B$450:$E$450</definedName>
    <definedName name="FS_F_VW_01_35097_1_2261_1__JV_FS_BAUSTUFE_ANGEBOTE_WAE_">[17]Import!$B$212:$E$212</definedName>
    <definedName name="FS_F_VW_01_35097_1_2261_11__JV_FS_REC_">[17]Import!$B$999:$Q$999</definedName>
    <definedName name="FS_F_VW_01_35097_1_2261_2__JV_FS_BAUSTUFE_ANGEBOTE_WAE_">[17]Import!$B$213:$E$213</definedName>
    <definedName name="FS_F_VW_01_35097_1_2261_28__JV_FS_REC_">[17]Import!$B$1000:$Q$1000</definedName>
    <definedName name="FS_F_VW_01_35097_1_2261_37__JV_FS_REC_">[17]Import!$B$1001:$Q$1001</definedName>
    <definedName name="FS_F_VW_01_35097_1_2261_46__JV_FS_REC_">[17]Import!$B$1002:$Q$1002</definedName>
    <definedName name="FS_F_VW_01_35097_1_2261_68__JV_FS_REC_">[17]Import!$B$1003:$Q$1003</definedName>
    <definedName name="FS_F_VW_01_35097_1_2261_EUR__JV_FS_PR_EX_RATES_DATUM_REC_">[17]Import!$B$759:$F$759</definedName>
    <definedName name="FS_F_VW_01_35097_1_2261_VW__JV_FS_BIDDERS_">[17]Import!$B$883:$L$883</definedName>
    <definedName name="FS_F_VW_01_35097_1_23586__JV_FS_RV_AVG_PROTODATA_">[17]Import!$B$463:$E$463</definedName>
    <definedName name="FS_F_VW_01_35097_1_23586_1__JV_FS_BAUSTUFE_ANGEBOTE_WAE_">[17]Import!$B$238:$E$238</definedName>
    <definedName name="FS_F_VW_01_35097_1_23586_11__JV_FS_REC_">[17]Import!$B$1034:$Q$1034</definedName>
    <definedName name="FS_F_VW_01_35097_1_23586_2__JV_FS_BAUSTUFE_ANGEBOTE_WAE_">[17]Import!$B$239:$E$239</definedName>
    <definedName name="FS_F_VW_01_35097_1_23586_28__JV_FS_REC_">[17]Import!$B$1035:$Q$1035</definedName>
    <definedName name="FS_F_VW_01_35097_1_23586_37__JV_FS_REC_">[17]Import!$B$1036:$Q$1036</definedName>
    <definedName name="FS_F_VW_01_35097_1_23586_46__JV_FS_REC_">[17]Import!$B$1037:$Q$1037</definedName>
    <definedName name="FS_F_VW_01_35097_1_23586_68__JV_FS_REC_">[17]Import!$B$1038:$Q$1038</definedName>
    <definedName name="FS_F_VW_01_35097_1_23586_EUR__JV_FS_PR_EX_RATES_DATUM_REC_">[17]Import!$B$772:$F$772</definedName>
    <definedName name="FS_F_VW_01_35097_1_23586_HA__JV_FS_BIDDERS_">[17]Import!$B$899:$L$899</definedName>
    <definedName name="FS_F_VW_01_35097_1_24968__JV_FS_RV_AVG_PROTODATA_">[17]Import!$B$464:$E$464</definedName>
    <definedName name="FS_F_VW_01_35097_1_24968_1__JV_FS_BAUSTUFE_ANGEBOTE_WAE_">[17]Import!$B$240:$E$240</definedName>
    <definedName name="FS_F_VW_01_35097_1_24968_2__JV_FS_BAUSTUFE_ANGEBOTE_WAE_">[17]Import!$B$241:$E$241</definedName>
    <definedName name="FS_F_VW_01_35097_1_24968_EUR__JV_FS_PR_EX_RATES_DATUM_REC_">[17]Import!$B$773:$F$773</definedName>
    <definedName name="FS_F_VW_01_35097_1_24968_US__JV_FS_BIDDERS_">[17]Import!$B$874:$L$874</definedName>
    <definedName name="FS_F_VW_01_35097_1_24969__JV_FS_RV_AVG_PROTODATA_">[17]Import!$B$465:$E$465</definedName>
    <definedName name="FS_F_VW_01_35097_1_24969_1__JV_FS_BAUSTUFE_ANGEBOTE_WAE_">[17]Import!$B$242:$E$242</definedName>
    <definedName name="FS_F_VW_01_35097_1_24969_11__JV_FS_REC_">[17]Import!$B$1039:$Q$1039</definedName>
    <definedName name="FS_F_VW_01_35097_1_24969_2__JV_FS_BAUSTUFE_ANGEBOTE_WAE_">[17]Import!$B$243:$E$243</definedName>
    <definedName name="FS_F_VW_01_35097_1_24969_28__JV_FS_REC_">[17]Import!$B$1040:$Q$1040</definedName>
    <definedName name="FS_F_VW_01_35097_1_24969_37__JV_FS_REC_">[17]Import!$B$1041:$Q$1041</definedName>
    <definedName name="FS_F_VW_01_35097_1_24969_46__JV_FS_REC_">[17]Import!$B$1042:$Q$1042</definedName>
    <definedName name="FS_F_VW_01_35097_1_24969_68__JV_FS_REC_">[17]Import!$B$1043:$Q$1043</definedName>
    <definedName name="FS_F_VW_01_35097_1_24969_EUR__JV_FS_PR_EX_RATES_DATUM_REC_">[17]Import!$B$774:$F$774</definedName>
    <definedName name="FS_F_VW_01_35097_1_24969_US__JV_FS_BIDDERS_">[17]Import!$B$895:$L$895</definedName>
    <definedName name="FS_F_VW_01_35097_1_25756__JV_FS_RV_AVG_PROTODATA_">[17]Import!$B$466:$E$466</definedName>
    <definedName name="FS_F_VW_01_35097_1_25756_1__JV_FS_BAUSTUFE_ANGEBOTE_WAE_">[17]Import!$B$244:$E$244</definedName>
    <definedName name="FS_F_VW_01_35097_1_25756_2__JV_FS_BAUSTUFE_ANGEBOTE_WAE_">[17]Import!$B$245:$E$245</definedName>
    <definedName name="FS_F_VW_01_35097_1_25756_EUR__JV_FS_PR_EX_RATES_DATUM_REC_">[17]Import!$B$775:$F$775</definedName>
    <definedName name="FS_F_VW_01_35097_1_25756_MX__JV_FS_BIDDERS_">[17]Import!$B$880:$L$880</definedName>
    <definedName name="FS_F_VW_01_35097_1_2609__JV_FS_RV_AVG_PROTODATA_">[17]Import!$B$451:$E$451</definedName>
    <definedName name="FS_F_VW_01_35097_1_2609_1__JV_FS_BAUSTUFE_ANGEBOTE_WAE_">[17]Import!$B$214:$E$214</definedName>
    <definedName name="FS_F_VW_01_35097_1_2609_11__JV_FS_REC_">[17]Import!$B$1004:$Q$1004</definedName>
    <definedName name="FS_F_VW_01_35097_1_2609_2__JV_FS_BAUSTUFE_ANGEBOTE_WAE_">[17]Import!$B$215:$E$215</definedName>
    <definedName name="FS_F_VW_01_35097_1_2609_28__JV_FS_REC_">[17]Import!$B$1005:$Q$1005</definedName>
    <definedName name="FS_F_VW_01_35097_1_2609_37__JV_FS_REC_">[17]Import!$B$1006:$Q$1006</definedName>
    <definedName name="FS_F_VW_01_35097_1_2609_46__JV_FS_REC_">[17]Import!$B$1007:$Q$1007</definedName>
    <definedName name="FS_F_VW_01_35097_1_2609_68__JV_FS_REC_">[17]Import!$B$1008:$Q$1008</definedName>
    <definedName name="FS_F_VW_01_35097_1_2609_EUR__JV_FS_PR_EX_RATES_DATUM_REC_">[17]Import!$B$760:$F$760</definedName>
    <definedName name="FS_F_VW_01_35097_1_2609_RR__JV_FS_BIDDERS_">[17]Import!$B$888:$L$888</definedName>
    <definedName name="FS_F_VW_01_35097_1_27724__JV_FS_RV_AVG_PROTODATA_">[17]Import!$B$467:$E$467</definedName>
    <definedName name="FS_F_VW_01_35097_1_27724_1__JV_FS_BAUSTUFE_ANGEBOTE_WAE_">[17]Import!$B$246:$E$246</definedName>
    <definedName name="FS_F_VW_01_35097_1_27724_2__JV_FS_BAUSTUFE_ANGEBOTE_WAE_">[17]Import!$B$247:$E$247</definedName>
    <definedName name="FS_F_VW_01_35097_1_27724_EUR__JV_FS_PR_EX_RATES_DATUM_REC_">[17]Import!$B$776:$F$776</definedName>
    <definedName name="FS_F_VW_01_35097_1_27724_US__JV_FS_BIDDERS_">[17]Import!$B$892:$L$892</definedName>
    <definedName name="FS_F_VW_01_35097_1_27909__JV_FS_RV_AVG_PROTODATA_">[17]Import!$B$468:$E$468</definedName>
    <definedName name="FS_F_VW_01_35097_1_27909_1__JV_FS_BAUSTUFE_ANGEBOTE_WAE_">[17]Import!$B$248:$E$248</definedName>
    <definedName name="FS_F_VW_01_35097_1_27909_11__JV_FS_REC_">[17]Import!$B$1044:$Q$1044</definedName>
    <definedName name="FS_F_VW_01_35097_1_27909_2__JV_FS_BAUSTUFE_ANGEBOTE_WAE_">[17]Import!$B$249:$E$249</definedName>
    <definedName name="FS_F_VW_01_35097_1_27909_28__JV_FS_REC_">[17]Import!$B$1045:$Q$1045</definedName>
    <definedName name="FS_F_VW_01_35097_1_27909_37__JV_FS_REC_">[17]Import!$B$1046:$Q$1046</definedName>
    <definedName name="FS_F_VW_01_35097_1_27909_46__JV_FS_REC_">[17]Import!$B$1047:$Q$1047</definedName>
    <definedName name="FS_F_VW_01_35097_1_27909_68__JV_FS_REC_">[17]Import!$B$1048:$Q$1048</definedName>
    <definedName name="FS_F_VW_01_35097_1_27909_EUR__JV_FS_PR_EX_RATES_DATUM_REC_">[17]Import!$B$777:$F$777</definedName>
    <definedName name="FS_F_VW_01_35097_1_27909_US__JV_FS_BIDDERS_">[17]Import!$B$897:$L$897</definedName>
    <definedName name="FS_F_VW_01_35097_1_28__JV_FS_BEDARFE_">[17]Import!$B$121:$E$121</definedName>
    <definedName name="FS_F_VW_01_35097_1_28_13030__JV_FS_BEDARFE_PREISE_QUOTE_">[17]Import!$B$21:$L$21</definedName>
    <definedName name="FS_F_VW_01_35097_1_28_20328__JV_FS_BEDARFE_PREISE_QUOTE_">[17]Import!$B$22:$L$22</definedName>
    <definedName name="FS_F_VW_01_35097_1_28_29344__JV_FS_BEDARFE_PREISE_QUOTE_">[17]Import!$B$23:$L$23</definedName>
    <definedName name="FS_F_VW_01_35097_1_28_2979__JV_FS_BEDARFE_PREISE_QUOTE_">[17]Import!$B$20:$L$20</definedName>
    <definedName name="FS_F_VW_01_35097_1_28_43249__JV_FS_BEDARFE_PREISE_QUOTE_">[17]Import!$B$24:$L$24</definedName>
    <definedName name="FS_F_VW_01_35097_1_28671__JV_FS_RV_AVG_PROTODATA_">[17]Import!$B$469:$E$469</definedName>
    <definedName name="FS_F_VW_01_35097_1_28671_1__JV_FS_BAUSTUFE_ANGEBOTE_WAE_">[17]Import!$B$250:$E$250</definedName>
    <definedName name="FS_F_VW_01_35097_1_28671_11__JV_FS_REC_">[17]Import!$B$1049:$Q$1049</definedName>
    <definedName name="FS_F_VW_01_35097_1_28671_2__JV_FS_BAUSTUFE_ANGEBOTE_WAE_">[17]Import!$B$251:$E$251</definedName>
    <definedName name="FS_F_VW_01_35097_1_28671_28__JV_FS_REC_">[17]Import!$B$1050:$Q$1050</definedName>
    <definedName name="FS_F_VW_01_35097_1_28671_37__JV_FS_REC_">[17]Import!$B$1051:$Q$1051</definedName>
    <definedName name="FS_F_VW_01_35097_1_28671_46__JV_FS_REC_">[17]Import!$B$1052:$Q$1052</definedName>
    <definedName name="FS_F_VW_01_35097_1_28671_68__JV_FS_REC_">[17]Import!$B$1053:$Q$1053</definedName>
    <definedName name="FS_F_VW_01_35097_1_28671_BR__JV_FS_BIDDERS_">[17]Import!$B$896:$L$896</definedName>
    <definedName name="FS_F_VW_01_35097_1_28671_EUR__JV_FS_PR_EX_RATES_DATUM_REC_">[17]Import!$B$778:$F$778</definedName>
    <definedName name="FS_F_VW_01_35097_1_28746__JV_FS_RV_AVG_PROTODATA_">[17]Import!$B$470:$E$470</definedName>
    <definedName name="FS_F_VW_01_35097_1_28746_1__JV_FS_BAUSTUFE_ANGEBOTE_WAE_">[17]Import!$B$252:$E$252</definedName>
    <definedName name="FS_F_VW_01_35097_1_28746_2__JV_FS_BAUSTUFE_ANGEBOTE_WAE_">[17]Import!$B$253:$E$253</definedName>
    <definedName name="FS_F_VW_01_35097_1_28746_BX__JV_FS_BIDDERS_">[17]Import!$B$898:$L$898</definedName>
    <definedName name="FS_F_VW_01_35097_1_28746_EUR__JV_FS_PR_EX_RATES_DATUM_REC_">[17]Import!$B$779:$F$779</definedName>
    <definedName name="FS_F_VW_01_35097_1_29344__JV_FS_ANGEBOTSUEBERSICHT_">[17]Import!$B$156:$D$156</definedName>
    <definedName name="FS_F_VW_01_35097_1_29344__JV_FS_AVG_PRICE_">[17]Import!$B$182:$F$182</definedName>
    <definedName name="FS_F_VW_01_35097_1_29344__JV_FS_BWERTSHEET_">[17]Import!$B$616:$AH$616</definedName>
    <definedName name="FS_F_VW_01_35097_1_29344__JV_FS_COMPARISON_">[17]Import!$B$566:$S$566</definedName>
    <definedName name="FS_F_VW_01_35097_1_29344__JV_FS_REC_LIEF_">[17]Import!$B$1297:$P$1297</definedName>
    <definedName name="FS_F_VW_01_35097_1_29344__JV_FS_RV_AVG_PROTODATA_">[17]Import!$B$471:$E$471</definedName>
    <definedName name="FS_F_VW_01_35097_1_29344__JV_FS_RV_LTERM_PNACHLASS_">[17]Import!$B$591:$X$591</definedName>
    <definedName name="FS_F_VW_01_35097_1_29344_1__JV_FS_BAUSTUFE_ANGEBOTE_WAE_">[17]Import!$B$254:$E$254</definedName>
    <definedName name="FS_F_VW_01_35097_1_29344_11__JV_FS_REC_">[17]Import!$B$1054:$Q$1054</definedName>
    <definedName name="FS_F_VW_01_35097_1_29344_2__JV_FS_BAUSTUFE_ANGEBOTE_WAE_">[17]Import!$B$255:$E$255</definedName>
    <definedName name="FS_F_VW_01_35097_1_29344_28__JV_FS_REC_">[17]Import!$B$1055:$Q$1055</definedName>
    <definedName name="FS_F_VW_01_35097_1_29344_37__JV_FS_REC_">[17]Import!$B$1056:$Q$1056</definedName>
    <definedName name="FS_F_VW_01_35097_1_29344_46__JV_FS_REC_">[17]Import!$B$1057:$Q$1057</definedName>
    <definedName name="FS_F_VW_01_35097_1_29344_68__JV_FS_REC_">[17]Import!$B$1058:$Q$1058</definedName>
    <definedName name="FS_F_VW_01_35097_1_29344_EUR__JV_FS_PR_EX_RATES_DATUM_REC_">[17]Import!$B$780:$F$780</definedName>
    <definedName name="FS_F_VW_01_35097_1_29344_VW__JV_FS_BIDDERS_">[17]Import!$B$886:$L$886</definedName>
    <definedName name="FS_F_VW_01_35097_1_2979__JV_FS_ANGEBOTSUEBERSICHT_">[17]Import!$B$157:$D$157</definedName>
    <definedName name="FS_F_VW_01_35097_1_2979__JV_FS_AVG_PRICE_">[17]Import!$B$179:$F$179</definedName>
    <definedName name="FS_F_VW_01_35097_1_2979__JV_FS_BWERTSHEET_">[17]Import!$B$613:$AH$613</definedName>
    <definedName name="FS_F_VW_01_35097_1_2979__JV_FS_COMPARISON_">[17]Import!$B$563:$S$563</definedName>
    <definedName name="FS_F_VW_01_35097_1_2979__JV_FS_REC_LIEF_">[17]Import!$B$1294:$P$1294</definedName>
    <definedName name="FS_F_VW_01_35097_1_2979__JV_FS_RV_AVG_PROTODATA_">[17]Import!$B$452:$E$452</definedName>
    <definedName name="FS_F_VW_01_35097_1_2979__JV_FS_RV_LTERM_PNACHLASS_">[17]Import!$B$588:$X$588</definedName>
    <definedName name="FS_F_VW_01_35097_1_2979_1__JV_FS_BAUSTUFE_ANGEBOTE_WAE_">[17]Import!$B$216:$E$216</definedName>
    <definedName name="FS_F_VW_01_35097_1_2979_11__JV_FS_REC_">[17]Import!$B$1009:$Q$1009</definedName>
    <definedName name="FS_F_VW_01_35097_1_2979_2__JV_FS_BAUSTUFE_ANGEBOTE_WAE_">[17]Import!$B$217:$E$217</definedName>
    <definedName name="FS_F_VW_01_35097_1_2979_28__JV_FS_REC_">[17]Import!$B$1010:$Q$1010</definedName>
    <definedName name="FS_F_VW_01_35097_1_2979_37__JV_FS_REC_">[17]Import!$B$1011:$Q$1011</definedName>
    <definedName name="FS_F_VW_01_35097_1_2979_46__JV_FS_REC_">[17]Import!$B$1012:$Q$1012</definedName>
    <definedName name="FS_F_VW_01_35097_1_2979_68__JV_FS_REC_">[17]Import!$B$1013:$Q$1013</definedName>
    <definedName name="FS_F_VW_01_35097_1_2979_EUR__JV_FS_PR_EX_RATES_DATUM_REC_">[17]Import!$B$761:$F$761</definedName>
    <definedName name="FS_F_VW_01_35097_1_2979_VW__JV_FS_BIDDERS_">[17]Import!$B$889:$L$889</definedName>
    <definedName name="FS_F_VW_01_35097_1_316__JV_FS_RV_AVG_PROTODATA_">[17]Import!$B$447:$E$447</definedName>
    <definedName name="FS_F_VW_01_35097_1_316_1__JV_FS_BAUSTUFE_ANGEBOTE_WAE_">[17]Import!$B$206:$E$206</definedName>
    <definedName name="FS_F_VW_01_35097_1_316_2__JV_FS_BAUSTUFE_ANGEBOTE_WAE_">[17]Import!$B$207:$E$207</definedName>
    <definedName name="FS_F_VW_01_35097_1_316_EUR__JV_FS_PR_EX_RATES_DATUM_REC_">[17]Import!$B$756:$F$756</definedName>
    <definedName name="FS_F_VW_01_35097_1_316_SK__JV_FS_BIDDERS_">[17]Import!$B$872:$L$872</definedName>
    <definedName name="FS_F_VW_01_35097_1_3478__JV_FS_RV_AVG_PROTODATA_">[17]Import!$B$453:$E$453</definedName>
    <definedName name="FS_F_VW_01_35097_1_3478_1__JV_FS_BAUSTUFE_ANGEBOTE_WAE_">[17]Import!$B$218:$E$218</definedName>
    <definedName name="FS_F_VW_01_35097_1_3478_2__JV_FS_BAUSTUFE_ANGEBOTE_WAE_">[17]Import!$B$219:$E$219</definedName>
    <definedName name="FS_F_VW_01_35097_1_3478_EUR__JV_FS_PR_EX_RATES_DATUM_REC_">[17]Import!$B$762:$F$762</definedName>
    <definedName name="FS_F_VW_01_35097_1_3478_ST__JV_FS_BIDDERS_">[17]Import!$B$879:$L$879</definedName>
    <definedName name="FS_F_VW_01_35097_1_37__JV_FS_BEDARFE_">[17]Import!$B$122:$E$122</definedName>
    <definedName name="FS_F_VW_01_35097_1_37_13030__JV_FS_BEDARFE_PREISE_QUOTE_">[17]Import!$B$26:$L$26</definedName>
    <definedName name="FS_F_VW_01_35097_1_37_20328__JV_FS_BEDARFE_PREISE_QUOTE_">[17]Import!$B$27:$L$27</definedName>
    <definedName name="FS_F_VW_01_35097_1_37_29344__JV_FS_BEDARFE_PREISE_QUOTE_">[17]Import!$B$28:$L$28</definedName>
    <definedName name="FS_F_VW_01_35097_1_37_2979__JV_FS_BEDARFE_PREISE_QUOTE_">[17]Import!$B$25:$L$25</definedName>
    <definedName name="FS_F_VW_01_35097_1_37_43249__JV_FS_BEDARFE_PREISE_QUOTE_">[17]Import!$B$29:$L$29</definedName>
    <definedName name="FS_F_VW_01_35097_1_38597__JV_FS_RV_AVG_PROTODATA_">[17]Import!$B$472:$E$472</definedName>
    <definedName name="FS_F_VW_01_35097_1_38597_1__JV_FS_BAUSTUFE_ANGEBOTE_WAE_">[17]Import!$B$256:$E$256</definedName>
    <definedName name="FS_F_VW_01_35097_1_38597_2__JV_FS_BAUSTUFE_ANGEBOTE_WAE_">[17]Import!$B$257:$E$257</definedName>
    <definedName name="FS_F_VW_01_35097_1_38597_EUR__JV_FS_PR_EX_RATES_DATUM_REC_">[17]Import!$B$781:$F$781</definedName>
    <definedName name="FS_F_VW_01_35097_1_38597_ZA__JV_FS_BIDDERS_">[17]Import!$B$876:$L$876</definedName>
    <definedName name="FS_F_VW_01_35097_1_43249__JV_FS_ANGEBOTSUEBERSICHT_">[17]Import!$B$158:$D$158</definedName>
    <definedName name="FS_F_VW_01_35097_1_43249__JV_FS_AVG_PRICE_">[17]Import!$B$183:$F$183</definedName>
    <definedName name="FS_F_VW_01_35097_1_43249__JV_FS_BWERTSHEET_">[17]Import!$B$617:$AH$617</definedName>
    <definedName name="FS_F_VW_01_35097_1_43249__JV_FS_COMPARISON_">[17]Import!$B$567:$S$567</definedName>
    <definedName name="FS_F_VW_01_35097_1_43249__JV_FS_REC_LIEF_">[17]Import!$B$1298:$P$1298</definedName>
    <definedName name="FS_F_VW_01_35097_1_43249__JV_FS_RV_AVG_PROTODATA_">[17]Import!$B$473:$E$473</definedName>
    <definedName name="FS_F_VW_01_35097_1_43249__JV_FS_RV_LTERM_PNACHLASS_">[17]Import!$B$592:$X$592</definedName>
    <definedName name="FS_F_VW_01_35097_1_43249_1__JV_FS_BAUSTUFE_ANGEBOTE_WAE_">[17]Import!$B$258:$E$258</definedName>
    <definedName name="FS_F_VW_01_35097_1_43249_11__JV_FS_REC_">[17]Import!$B$1059:$Q$1059</definedName>
    <definedName name="FS_F_VW_01_35097_1_43249_2__JV_FS_BAUSTUFE_ANGEBOTE_WAE_">[17]Import!$B$259:$E$259</definedName>
    <definedName name="FS_F_VW_01_35097_1_43249_28__JV_FS_REC_">[17]Import!$B$1060:$Q$1060</definedName>
    <definedName name="FS_F_VW_01_35097_1_43249_37__JV_FS_REC_">[17]Import!$B$1061:$Q$1061</definedName>
    <definedName name="FS_F_VW_01_35097_1_43249_46__JV_FS_REC_">[17]Import!$B$1062:$Q$1062</definedName>
    <definedName name="FS_F_VW_01_35097_1_43249_68__JV_FS_REC_">[17]Import!$B$1063:$Q$1063</definedName>
    <definedName name="FS_F_VW_01_35097_1_43249_EUR__JV_FS_PR_EX_RATES_DATUM_REC_">[17]Import!$B$782:$F$782</definedName>
    <definedName name="FS_F_VW_01_35097_1_43249_VW__JV_FS_BIDDERS_">[17]Import!$B$893:$L$893</definedName>
    <definedName name="FS_F_VW_01_35097_1_46__JV_FS_BEDARFE_">[17]Import!$B$123:$E$123</definedName>
    <definedName name="FS_F_VW_01_35097_1_46_13030__JV_FS_BEDARFE_PREISE_QUOTE_">[17]Import!$B$31:$L$31</definedName>
    <definedName name="FS_F_VW_01_35097_1_46_20328__JV_FS_BEDARFE_PREISE_QUOTE_">[17]Import!$B$32:$L$32</definedName>
    <definedName name="FS_F_VW_01_35097_1_46_29344__JV_FS_BEDARFE_PREISE_QUOTE_">[17]Import!$B$33:$L$33</definedName>
    <definedName name="FS_F_VW_01_35097_1_46_2979__JV_FS_BEDARFE_PREISE_QUOTE_">[17]Import!$B$30:$L$30</definedName>
    <definedName name="FS_F_VW_01_35097_1_46_43249__JV_FS_BEDARFE_PREISE_QUOTE_">[17]Import!$B$34:$L$34</definedName>
    <definedName name="FS_F_VW_01_35097_1_68__JV_FS_BEDARFE_">[17]Import!$B$124:$E$124</definedName>
    <definedName name="FS_F_VW_01_35097_1_68_13030__JV_FS_BEDARFE_PREISE_QUOTE_">[17]Import!$B$36:$L$36</definedName>
    <definedName name="FS_F_VW_01_35097_1_68_20328__JV_FS_BEDARFE_PREISE_QUOTE_">[17]Import!$B$37:$L$37</definedName>
    <definedName name="FS_F_VW_01_35097_1_68_29344__JV_FS_BEDARFE_PREISE_QUOTE_">[17]Import!$B$38:$L$38</definedName>
    <definedName name="FS_F_VW_01_35097_1_68_2979__JV_FS_BEDARFE_PREISE_QUOTE_">[17]Import!$B$35:$L$35</definedName>
    <definedName name="FS_F_VW_01_35097_1_68_43249__JV_FS_BEDARFE_PREISE_QUOTE_">[17]Import!$B$39:$L$39</definedName>
    <definedName name="FS_F_VW_01_35097_1_8319__JV_FS_RV_AVG_PROTODATA_">[17]Import!$B$454:$E$454</definedName>
    <definedName name="FS_F_VW_01_35097_1_8319_1__JV_FS_BAUSTUFE_ANGEBOTE_WAE_">[17]Import!$B$220:$E$220</definedName>
    <definedName name="FS_F_VW_01_35097_1_8319_2__JV_FS_BAUSTUFE_ANGEBOTE_WAE_">[17]Import!$B$221:$E$221</definedName>
    <definedName name="FS_F_VW_01_35097_1_8319_EUR__JV_FS_PR_EX_RATES_DATUM_REC_">[17]Import!$B$763:$F$763</definedName>
    <definedName name="FS_F_VW_01_35097_1_8319_VW__JV_FS_BIDDERS_">[17]Import!$B$890:$L$890</definedName>
    <definedName name="FS_F_VW_01_35097_1_EUR_11330__JV_FS_PR_EX_RATES_DATUM_COMP_">[17]Import!$B$638:$F$638</definedName>
    <definedName name="FS_F_VW_01_35097_1_EUR_11451__JV_FS_PR_EX_RATES_DATUM_COMP_">[17]Import!$B$639:$F$639</definedName>
    <definedName name="FS_F_VW_01_35097_1_EUR_13030__JV_FS_PR_EX_RATES_DATUM_COMP_">[17]Import!$B$661:$F$661</definedName>
    <definedName name="FS_F_VW_01_35097_1_EUR_1328__JV_FS_PR_EX_RATES_DATUM_COMP_">[17]Import!$B$641:$F$641</definedName>
    <definedName name="FS_F_VW_01_35097_1_EUR_1462__JV_FS_PR_EX_RATES_DATUM_COMP_">[17]Import!$B$642:$F$642</definedName>
    <definedName name="FS_F_VW_01_35097_1_EUR_15245__JV_FS_PR_EX_RATES_DATUM_COMP_">[17]Import!$B$650:$F$650</definedName>
    <definedName name="FS_F_VW_01_35097_1_EUR_159__JV_FS_PR_EX_RATES_DATUM_COMP_">[17]Import!$B$651:$F$651</definedName>
    <definedName name="FS_F_VW_01_35097_1_EUR_18244__JV_FS_PR_EX_RATES_DATUM_COMP_">[17]Import!$B$645:$F$645</definedName>
    <definedName name="FS_F_VW_01_35097_1_EUR_18245__JV_FS_PR_EX_RATES_DATUM_COMP_">[17]Import!$B$646:$F$646</definedName>
    <definedName name="FS_F_VW_01_35097_1_EUR_19964__JV_FS_PR_EX_RATES_DATUM_COMP_">[17]Import!$B$653:$F$653</definedName>
    <definedName name="FS_F_VW_01_35097_1_EUR_20328__JV_FS_PR_EX_RATES_DATUM_COMP_">[17]Import!$B$662:$F$662</definedName>
    <definedName name="FS_F_VW_01_35097_1_EUR_2261__JV_FS_PR_EX_RATES_DATUM_COMP_">[17]Import!$B$658:$F$658</definedName>
    <definedName name="FS_F_VW_01_35097_1_EUR_23586__JV_FS_PR_EX_RATES_DATUM_COMP_">[17]Import!$B$644:$F$644</definedName>
    <definedName name="FS_F_VW_01_35097_1_EUR_24968__JV_FS_PR_EX_RATES_DATUM_COMP_">[17]Import!$B$654:$F$654</definedName>
    <definedName name="FS_F_VW_01_35097_1_EUR_24969__JV_FS_PR_EX_RATES_DATUM_COMP_">[17]Import!$B$655:$F$655</definedName>
    <definedName name="FS_F_VW_01_35097_1_EUR_25756__JV_FS_PR_EX_RATES_DATUM_COMP_">[17]Import!$B$647:$F$647</definedName>
    <definedName name="FS_F_VW_01_35097_1_EUR_2609__JV_FS_PR_EX_RATES_DATUM_COMP_">[17]Import!$B$648:$F$648</definedName>
    <definedName name="FS_F_VW_01_35097_1_EUR_27724__JV_FS_PR_EX_RATES_DATUM_COMP_">[17]Import!$B$656:$F$656</definedName>
    <definedName name="FS_F_VW_01_35097_1_EUR_27909__JV_FS_PR_EX_RATES_DATUM_COMP_">[17]Import!$B$657:$F$657</definedName>
    <definedName name="FS_F_VW_01_35097_1_EUR_28671__JV_FS_PR_EX_RATES_DATUM_COMP_">[17]Import!$B$640:$F$640</definedName>
    <definedName name="FS_F_VW_01_35097_1_EUR_28746__JV_FS_PR_EX_RATES_DATUM_COMP_">[17]Import!$B$643:$F$643</definedName>
    <definedName name="FS_F_VW_01_35097_1_EUR_29344__JV_FS_PR_EX_RATES_DATUM_COMP_">[17]Import!$B$663:$F$663</definedName>
    <definedName name="FS_F_VW_01_35097_1_EUR_2979__JV_FS_PR_EX_RATES_DATUM_COMP_">[17]Import!$B$659:$F$659</definedName>
    <definedName name="FS_F_VW_01_35097_1_EUR_316__JV_FS_PR_EX_RATES_DATUM_COMP_">[17]Import!$B$649:$F$649</definedName>
    <definedName name="FS_F_VW_01_35097_1_EUR_3478__JV_FS_PR_EX_RATES_DATUM_COMP_">[17]Import!$B$652:$F$652</definedName>
    <definedName name="FS_F_VW_01_35097_1_EUR_38597__JV_FS_PR_EX_RATES_DATUM_COMP_">[17]Import!$B$665:$F$665</definedName>
    <definedName name="FS_F_VW_01_35097_1_EUR_43249__JV_FS_PR_EX_RATES_DATUM_COMP_">[17]Import!$B$664:$F$664</definedName>
    <definedName name="FS_F_VW_01_35097_1_EUR_8319__JV_FS_PR_EX_RATES_DATUM_COMP_">[17]Import!$B$660:$F$660</definedName>
    <definedName name="FS_F_VW_01_35097_2__FS_NEUTEILE_">[17]Import!$B$146:$D$146</definedName>
    <definedName name="FS_F_VW_01_35097_2__JV_FS_PRAESENTATIONEN_">[17]Import!$B$7:$AN$7</definedName>
    <definedName name="FS_F_VW_01_35097_2_1__V_FS_BAUSTUFE_VORGABEN_STK_">[17]Import!$B$435:$D$435</definedName>
    <definedName name="FS_F_VW_01_35097_2_11__JV_FS_BEDARFE_">[17]Import!$B$125:$E$125</definedName>
    <definedName name="FS_F_VW_01_35097_2_11_13030__JV_FS_BEDARFE_PREISE_QUOTE_">[17]Import!$B$41:$L$41</definedName>
    <definedName name="FS_F_VW_01_35097_2_11_20328__JV_FS_BEDARFE_PREISE_QUOTE_">[17]Import!$B$42:$L$42</definedName>
    <definedName name="FS_F_VW_01_35097_2_11_29344__JV_FS_BEDARFE_PREISE_QUOTE_">[17]Import!$B$43:$L$43</definedName>
    <definedName name="FS_F_VW_01_35097_2_11_2979__JV_FS_BEDARFE_PREISE_QUOTE_">[17]Import!$B$40:$L$40</definedName>
    <definedName name="FS_F_VW_01_35097_2_11_43249__JV_FS_BEDARFE_PREISE_QUOTE_">[17]Import!$B$44:$L$44</definedName>
    <definedName name="FS_F_VW_01_35097_2_11330__JV_FS_RV_AVG_PROTODATA_">[17]Import!$B$483:$E$483</definedName>
    <definedName name="FS_F_VW_01_35097_2_11330_1__JV_FS_BAUSTUFE_ANGEBOTE_WAE_">[17]Import!$B$278:$E$278</definedName>
    <definedName name="FS_F_VW_01_35097_2_11330_11__JV_FS_REC_">[17]Import!$B$1089:$Q$1089</definedName>
    <definedName name="FS_F_VW_01_35097_2_11330_2__JV_FS_BAUSTUFE_ANGEBOTE_WAE_">[17]Import!$B$279:$E$279</definedName>
    <definedName name="FS_F_VW_01_35097_2_11330_28__JV_FS_REC_">[17]Import!$B$1090:$Q$1090</definedName>
    <definedName name="FS_F_VW_01_35097_2_11330_37__JV_FS_REC_">[17]Import!$B$1091:$Q$1091</definedName>
    <definedName name="FS_F_VW_01_35097_2_11330_46__JV_FS_REC_">[17]Import!$B$1092:$Q$1092</definedName>
    <definedName name="FS_F_VW_01_35097_2_11330_68__JV_FS_REC_">[17]Import!$B$1093:$Q$1093</definedName>
    <definedName name="FS_F_VW_01_35097_2_11330_BR__JV_FS_BIDDERS_">[17]Import!$B$903:$L$903</definedName>
    <definedName name="FS_F_VW_01_35097_2_11330_EUR__JV_FS_PR_EX_RATES_DATUM_REC_">[17]Import!$B$792:$F$792</definedName>
    <definedName name="FS_F_VW_01_35097_2_11451__JV_FS_RV_AVG_PROTODATA_">[17]Import!$B$484:$E$484</definedName>
    <definedName name="FS_F_VW_01_35097_2_11451_1__JV_FS_BAUSTUFE_ANGEBOTE_WAE_">[17]Import!$B$280:$E$280</definedName>
    <definedName name="FS_F_VW_01_35097_2_11451_2__JV_FS_BAUSTUFE_ANGEBOTE_WAE_">[17]Import!$B$281:$E$281</definedName>
    <definedName name="FS_F_VW_01_35097_2_11451_BR__JV_FS_BIDDERS_">[17]Import!$B$910:$L$910</definedName>
    <definedName name="FS_F_VW_01_35097_2_11451_EUR__JV_FS_PR_EX_RATES_DATUM_REC_">[17]Import!$B$793:$F$793</definedName>
    <definedName name="FS_F_VW_01_35097_2_13030__JV_FS_ANGEBOTSUEBERSICHT_">[17]Import!$B$159:$D$159</definedName>
    <definedName name="FS_F_VW_01_35097_2_13030__JV_FS_AVG_PRICE_">[17]Import!$B$185:$F$185</definedName>
    <definedName name="FS_F_VW_01_35097_2_13030__JV_FS_BWERTSHEET_">[17]Import!$B$619:$AH$619</definedName>
    <definedName name="FS_F_VW_01_35097_2_13030__JV_FS_COMPARISON_">[17]Import!$B$569:$S$569</definedName>
    <definedName name="FS_F_VW_01_35097_2_13030__JV_FS_REC_LIEF_">[17]Import!$B$1300:$P$1300</definedName>
    <definedName name="FS_F_VW_01_35097_2_13030__JV_FS_RV_AVG_PROTODATA_">[17]Import!$B$485:$E$485</definedName>
    <definedName name="FS_F_VW_01_35097_2_13030__JV_FS_RV_LTERM_PNACHLASS_">[17]Import!$B$594:$X$594</definedName>
    <definedName name="FS_F_VW_01_35097_2_13030_1__JV_FS_BAUSTUFE_ANGEBOTE_WAE_">[17]Import!$B$282:$E$282</definedName>
    <definedName name="FS_F_VW_01_35097_2_13030_11__JV_FS_REC_">[17]Import!$B$1094:$Q$1094</definedName>
    <definedName name="FS_F_VW_01_35097_2_13030_2__JV_FS_BAUSTUFE_ANGEBOTE_WAE_">[17]Import!$B$283:$E$283</definedName>
    <definedName name="FS_F_VW_01_35097_2_13030_28__JV_FS_REC_">[17]Import!$B$1095:$Q$1095</definedName>
    <definedName name="FS_F_VW_01_35097_2_13030_37__JV_FS_REC_">[17]Import!$B$1096:$Q$1096</definedName>
    <definedName name="FS_F_VW_01_35097_2_13030_46__JV_FS_REC_">[17]Import!$B$1097:$Q$1097</definedName>
    <definedName name="FS_F_VW_01_35097_2_13030_68__JV_FS_REC_">[17]Import!$B$1098:$Q$1098</definedName>
    <definedName name="FS_F_VW_01_35097_2_13030_EUR__JV_FS_PR_EX_RATES_DATUM_REC_">[17]Import!$B$794:$F$794</definedName>
    <definedName name="FS_F_VW_01_35097_2_13030_VW__JV_FS_BIDDERS_">[17]Import!$B$901:$L$901</definedName>
    <definedName name="FS_F_VW_01_35097_2_1328__JV_FS_RV_AVG_PROTODATA_">[17]Import!$B$476:$E$476</definedName>
    <definedName name="FS_F_VW_01_35097_2_1328_1__JV_FS_BAUSTUFE_ANGEBOTE_WAE_">[17]Import!$B$264:$E$264</definedName>
    <definedName name="FS_F_VW_01_35097_2_1328_2__JV_FS_BAUSTUFE_ANGEBOTE_WAE_">[17]Import!$B$265:$E$265</definedName>
    <definedName name="FS_F_VW_01_35097_2_1328_BX__JV_FS_BIDDERS_">[17]Import!$B$913:$L$913</definedName>
    <definedName name="FS_F_VW_01_35097_2_1328_EUR__JV_FS_PR_EX_RATES_DATUM_REC_">[17]Import!$B$785:$F$785</definedName>
    <definedName name="FS_F_VW_01_35097_2_1462__JV_FS_RV_AVG_PROTODATA_">[17]Import!$B$477:$E$477</definedName>
    <definedName name="FS_F_VW_01_35097_2_1462_1__JV_FS_BAUSTUFE_ANGEBOTE_WAE_">[17]Import!$B$266:$E$266</definedName>
    <definedName name="FS_F_VW_01_35097_2_1462_11__JV_FS_REC_">[17]Import!$B$1069:$Q$1069</definedName>
    <definedName name="FS_F_VW_01_35097_2_1462_2__JV_FS_BAUSTUFE_ANGEBOTE_WAE_">[17]Import!$B$267:$E$267</definedName>
    <definedName name="FS_F_VW_01_35097_2_1462_28__JV_FS_REC_">[17]Import!$B$1070:$Q$1070</definedName>
    <definedName name="FS_F_VW_01_35097_2_1462_37__JV_FS_REC_">[17]Import!$B$1071:$Q$1071</definedName>
    <definedName name="FS_F_VW_01_35097_2_1462_46__JV_FS_REC_">[17]Import!$B$1072:$Q$1072</definedName>
    <definedName name="FS_F_VW_01_35097_2_1462_68__JV_FS_REC_">[17]Import!$B$1073:$Q$1073</definedName>
    <definedName name="FS_F_VW_01_35097_2_1462_BX__JV_FS_BIDDERS_">[17]Import!$B$909:$L$909</definedName>
    <definedName name="FS_F_VW_01_35097_2_1462_EUR__JV_FS_PR_EX_RATES_DATUM_REC_">[17]Import!$B$786:$F$786</definedName>
    <definedName name="FS_F_VW_01_35097_2_15245__JV_FS_RV_AVG_PROTODATA_">[17]Import!$B$486:$E$486</definedName>
    <definedName name="FS_F_VW_01_35097_2_15245_1__JV_FS_BAUSTUFE_ANGEBOTE_WAE_">[17]Import!$B$284:$E$284</definedName>
    <definedName name="FS_F_VW_01_35097_2_15245_2__JV_FS_BAUSTUFE_ANGEBOTE_WAE_">[17]Import!$B$285:$E$285</definedName>
    <definedName name="FS_F_VW_01_35097_2_15245_EUR__JV_FS_PR_EX_RATES_DATUM_REC_">[17]Import!$B$795:$F$795</definedName>
    <definedName name="FS_F_VW_01_35097_2_15245_SK__JV_FS_BIDDERS_">[17]Import!$B$905:$L$905</definedName>
    <definedName name="FS_F_VW_01_35097_2_159__JV_FS_RV_AVG_PROTODATA_">[17]Import!$B$474:$E$474</definedName>
    <definedName name="FS_F_VW_01_35097_2_159_1__JV_FS_BAUSTUFE_ANGEBOTE_WAE_">[17]Import!$B$260:$E$260</definedName>
    <definedName name="FS_F_VW_01_35097_2_159_11__JV_FS_REC_">[17]Import!$B$1064:$Q$1064</definedName>
    <definedName name="FS_F_VW_01_35097_2_159_2__JV_FS_BAUSTUFE_ANGEBOTE_WAE_">[17]Import!$B$261:$E$261</definedName>
    <definedName name="FS_F_VW_01_35097_2_159_28__JV_FS_REC_">[17]Import!$B$1065:$Q$1065</definedName>
    <definedName name="FS_F_VW_01_35097_2_159_37__JV_FS_REC_">[17]Import!$B$1066:$Q$1066</definedName>
    <definedName name="FS_F_VW_01_35097_2_159_46__JV_FS_REC_">[17]Import!$B$1067:$Q$1067</definedName>
    <definedName name="FS_F_VW_01_35097_2_159_68__JV_FS_REC_">[17]Import!$B$1068:$Q$1068</definedName>
    <definedName name="FS_F_VW_01_35097_2_159_EUR__JV_FS_PR_EX_RATES_DATUM_REC_">[17]Import!$B$783:$F$783</definedName>
    <definedName name="FS_F_VW_01_35097_2_159_ST__JV_FS_BIDDERS_">[17]Import!$B$919:$L$919</definedName>
    <definedName name="FS_F_VW_01_35097_2_18244__JV_FS_RV_AVG_PROTODATA_">[17]Import!$B$487:$E$487</definedName>
    <definedName name="FS_F_VW_01_35097_2_18244_1__JV_FS_BAUSTUFE_ANGEBOTE_WAE_">[17]Import!$B$286:$E$286</definedName>
    <definedName name="FS_F_VW_01_35097_2_18244_2__JV_FS_BAUSTUFE_ANGEBOTE_WAE_">[17]Import!$B$287:$E$287</definedName>
    <definedName name="FS_F_VW_01_35097_2_18244_EUR__JV_FS_PR_EX_RATES_DATUM_REC_">[17]Import!$B$796:$F$796</definedName>
    <definedName name="FS_F_VW_01_35097_2_18244_MX__JV_FS_BIDDERS_">[17]Import!$B$912:$L$912</definedName>
    <definedName name="FS_F_VW_01_35097_2_18245__JV_FS_RV_AVG_PROTODATA_">[17]Import!$B$488:$E$488</definedName>
    <definedName name="FS_F_VW_01_35097_2_18245_1__JV_FS_BAUSTUFE_ANGEBOTE_WAE_">[17]Import!$B$288:$E$288</definedName>
    <definedName name="FS_F_VW_01_35097_2_18245_2__JV_FS_BAUSTUFE_ANGEBOTE_WAE_">[17]Import!$B$289:$E$289</definedName>
    <definedName name="FS_F_VW_01_35097_2_18245_EUR__JV_FS_PR_EX_RATES_DATUM_REC_">[17]Import!$B$797:$F$797</definedName>
    <definedName name="FS_F_VW_01_35097_2_18245_MX__JV_FS_BIDDERS_">[17]Import!$B$915:$L$915</definedName>
    <definedName name="FS_F_VW_01_35097_2_19964__JV_FS_RV_AVG_PROTODATA_">[17]Import!$B$489:$E$489</definedName>
    <definedName name="FS_F_VW_01_35097_2_19964_1__JV_FS_BAUSTUFE_ANGEBOTE_WAE_">[17]Import!$B$290:$E$290</definedName>
    <definedName name="FS_F_VW_01_35097_2_19964_11__JV_FS_REC_">[17]Import!$B$1099:$Q$1099</definedName>
    <definedName name="FS_F_VW_01_35097_2_19964_2__JV_FS_BAUSTUFE_ANGEBOTE_WAE_">[17]Import!$B$291:$E$291</definedName>
    <definedName name="FS_F_VW_01_35097_2_19964_28__JV_FS_REC_">[17]Import!$B$1100:$Q$1100</definedName>
    <definedName name="FS_F_VW_01_35097_2_19964_37__JV_FS_REC_">[17]Import!$B$1101:$Q$1101</definedName>
    <definedName name="FS_F_VW_01_35097_2_19964_46__JV_FS_REC_">[17]Import!$B$1102:$Q$1102</definedName>
    <definedName name="FS_F_VW_01_35097_2_19964_68__JV_FS_REC_">[17]Import!$B$1103:$Q$1103</definedName>
    <definedName name="FS_F_VW_01_35097_2_19964_EUR__JV_FS_PR_EX_RATES_DATUM_REC_">[17]Import!$B$798:$F$798</definedName>
    <definedName name="FS_F_VW_01_35097_2_19964_TR__JV_FS_BIDDERS_">[17]Import!$B$922:$L$922</definedName>
    <definedName name="FS_F_VW_01_35097_2_2__V_FS_BAUSTUFE_VORGABEN_STK_">[17]Import!$B$436:$D$436</definedName>
    <definedName name="FS_F_VW_01_35097_2_20328__JV_FS_ANGEBOTSUEBERSICHT_">[17]Import!$B$160:$D$160</definedName>
    <definedName name="FS_F_VW_01_35097_2_20328__JV_FS_AVG_PRICE_">[17]Import!$B$186:$F$186</definedName>
    <definedName name="FS_F_VW_01_35097_2_20328__JV_FS_BWERTSHEET_">[17]Import!$B$620:$AH$620</definedName>
    <definedName name="FS_F_VW_01_35097_2_20328__JV_FS_COMPARISON_">[17]Import!$B$570:$S$570</definedName>
    <definedName name="FS_F_VW_01_35097_2_20328__JV_FS_REC_LIEF_">[17]Import!$B$1301:$P$1301</definedName>
    <definedName name="FS_F_VW_01_35097_2_20328__JV_FS_RV_AVG_PROTODATA_">[17]Import!$B$490:$E$490</definedName>
    <definedName name="FS_F_VW_01_35097_2_20328__JV_FS_RV_LTERM_PNACHLASS_">[17]Import!$B$595:$X$595</definedName>
    <definedName name="FS_F_VW_01_35097_2_20328_1__JV_FS_BAUSTUFE_ANGEBOTE_WAE_">[17]Import!$B$292:$E$292</definedName>
    <definedName name="FS_F_VW_01_35097_2_20328_11__JV_FS_REC_">[17]Import!$B$1104:$Q$1104</definedName>
    <definedName name="FS_F_VW_01_35097_2_20328_2__JV_FS_BAUSTUFE_ANGEBOTE_WAE_">[17]Import!$B$293:$E$293</definedName>
    <definedName name="FS_F_VW_01_35097_2_20328_28__JV_FS_REC_">[17]Import!$B$1105:$Q$1105</definedName>
    <definedName name="FS_F_VW_01_35097_2_20328_37__JV_FS_REC_">[17]Import!$B$1106:$Q$1106</definedName>
    <definedName name="FS_F_VW_01_35097_2_20328_46__JV_FS_REC_">[17]Import!$B$1107:$Q$1107</definedName>
    <definedName name="FS_F_VW_01_35097_2_20328_68__JV_FS_REC_">[17]Import!$B$1108:$Q$1108</definedName>
    <definedName name="FS_F_VW_01_35097_2_20328_EUR__JV_FS_PR_EX_RATES_DATUM_REC_">[17]Import!$B$799:$F$799</definedName>
    <definedName name="FS_F_VW_01_35097_2_20328_VW__JV_FS_BIDDERS_">[17]Import!$B$906:$L$906</definedName>
    <definedName name="FS_F_VW_01_35097_2_2261__JV_FS_RV_AVG_PROTODATA_">[17]Import!$B$478:$E$478</definedName>
    <definedName name="FS_F_VW_01_35097_2_2261_1__JV_FS_BAUSTUFE_ANGEBOTE_WAE_">[17]Import!$B$268:$E$268</definedName>
    <definedName name="FS_F_VW_01_35097_2_2261_11__JV_FS_REC_">[17]Import!$B$1074:$Q$1074</definedName>
    <definedName name="FS_F_VW_01_35097_2_2261_2__JV_FS_BAUSTUFE_ANGEBOTE_WAE_">[17]Import!$B$269:$E$269</definedName>
    <definedName name="FS_F_VW_01_35097_2_2261_28__JV_FS_REC_">[17]Import!$B$1075:$Q$1075</definedName>
    <definedName name="FS_F_VW_01_35097_2_2261_37__JV_FS_REC_">[17]Import!$B$1076:$Q$1076</definedName>
    <definedName name="FS_F_VW_01_35097_2_2261_46__JV_FS_REC_">[17]Import!$B$1077:$Q$1077</definedName>
    <definedName name="FS_F_VW_01_35097_2_2261_68__JV_FS_REC_">[17]Import!$B$1078:$Q$1078</definedName>
    <definedName name="FS_F_VW_01_35097_2_2261_EUR__JV_FS_PR_EX_RATES_DATUM_REC_">[17]Import!$B$787:$F$787</definedName>
    <definedName name="FS_F_VW_01_35097_2_2261_VW__JV_FS_BIDDERS_">[17]Import!$B$911:$L$911</definedName>
    <definedName name="FS_F_VW_01_35097_2_23586__JV_FS_RV_AVG_PROTODATA_">[17]Import!$B$491:$E$491</definedName>
    <definedName name="FS_F_VW_01_35097_2_23586_1__JV_FS_BAUSTUFE_ANGEBOTE_WAE_">[17]Import!$B$294:$E$294</definedName>
    <definedName name="FS_F_VW_01_35097_2_23586_11__JV_FS_REC_">[17]Import!$B$1109:$Q$1109</definedName>
    <definedName name="FS_F_VW_01_35097_2_23586_2__JV_FS_BAUSTUFE_ANGEBOTE_WAE_">[17]Import!$B$295:$E$295</definedName>
    <definedName name="FS_F_VW_01_35097_2_23586_28__JV_FS_REC_">[17]Import!$B$1110:$Q$1110</definedName>
    <definedName name="FS_F_VW_01_35097_2_23586_37__JV_FS_REC_">[17]Import!$B$1111:$Q$1111</definedName>
    <definedName name="FS_F_VW_01_35097_2_23586_46__JV_FS_REC_">[17]Import!$B$1112:$Q$1112</definedName>
    <definedName name="FS_F_VW_01_35097_2_23586_68__JV_FS_REC_">[17]Import!$B$1113:$Q$1113</definedName>
    <definedName name="FS_F_VW_01_35097_2_23586_EUR__JV_FS_PR_EX_RATES_DATUM_REC_">[17]Import!$B$800:$F$800</definedName>
    <definedName name="FS_F_VW_01_35097_2_23586_HA__JV_FS_BIDDERS_">[17]Import!$B$927:$L$927</definedName>
    <definedName name="FS_F_VW_01_35097_2_24968__JV_FS_RV_AVG_PROTODATA_">[17]Import!$B$492:$E$492</definedName>
    <definedName name="FS_F_VW_01_35097_2_24968_1__JV_FS_BAUSTUFE_ANGEBOTE_WAE_">[17]Import!$B$296:$E$296</definedName>
    <definedName name="FS_F_VW_01_35097_2_24968_2__JV_FS_BAUSTUFE_ANGEBOTE_WAE_">[17]Import!$B$297:$E$297</definedName>
    <definedName name="FS_F_VW_01_35097_2_24968_EUR__JV_FS_PR_EX_RATES_DATUM_REC_">[17]Import!$B$801:$F$801</definedName>
    <definedName name="FS_F_VW_01_35097_2_24968_US__JV_FS_BIDDERS_">[17]Import!$B$902:$L$902</definedName>
    <definedName name="FS_F_VW_01_35097_2_24969__JV_FS_RV_AVG_PROTODATA_">[17]Import!$B$493:$E$493</definedName>
    <definedName name="FS_F_VW_01_35097_2_24969_1__JV_FS_BAUSTUFE_ANGEBOTE_WAE_">[17]Import!$B$298:$E$298</definedName>
    <definedName name="FS_F_VW_01_35097_2_24969_11__JV_FS_REC_">[17]Import!$B$1114:$Q$1114</definedName>
    <definedName name="FS_F_VW_01_35097_2_24969_2__JV_FS_BAUSTUFE_ANGEBOTE_WAE_">[17]Import!$B$299:$E$299</definedName>
    <definedName name="FS_F_VW_01_35097_2_24969_28__JV_FS_REC_">[17]Import!$B$1115:$Q$1115</definedName>
    <definedName name="FS_F_VW_01_35097_2_24969_37__JV_FS_REC_">[17]Import!$B$1116:$Q$1116</definedName>
    <definedName name="FS_F_VW_01_35097_2_24969_46__JV_FS_REC_">[17]Import!$B$1117:$Q$1117</definedName>
    <definedName name="FS_F_VW_01_35097_2_24969_68__JV_FS_REC_">[17]Import!$B$1118:$Q$1118</definedName>
    <definedName name="FS_F_VW_01_35097_2_24969_EUR__JV_FS_PR_EX_RATES_DATUM_REC_">[17]Import!$B$802:$F$802</definedName>
    <definedName name="FS_F_VW_01_35097_2_24969_US__JV_FS_BIDDERS_">[17]Import!$B$923:$L$923</definedName>
    <definedName name="FS_F_VW_01_35097_2_25756__JV_FS_RV_AVG_PROTODATA_">[17]Import!$B$494:$E$494</definedName>
    <definedName name="FS_F_VW_01_35097_2_25756_1__JV_FS_BAUSTUFE_ANGEBOTE_WAE_">[17]Import!$B$300:$E$300</definedName>
    <definedName name="FS_F_VW_01_35097_2_25756_2__JV_FS_BAUSTUFE_ANGEBOTE_WAE_">[17]Import!$B$301:$E$301</definedName>
    <definedName name="FS_F_VW_01_35097_2_25756_EUR__JV_FS_PR_EX_RATES_DATUM_REC_">[17]Import!$B$803:$F$803</definedName>
    <definedName name="FS_F_VW_01_35097_2_25756_MX__JV_FS_BIDDERS_">[17]Import!$B$908:$L$908</definedName>
    <definedName name="FS_F_VW_01_35097_2_2609__JV_FS_RV_AVG_PROTODATA_">[17]Import!$B$479:$E$479</definedName>
    <definedName name="FS_F_VW_01_35097_2_2609_1__JV_FS_BAUSTUFE_ANGEBOTE_WAE_">[17]Import!$B$270:$E$270</definedName>
    <definedName name="FS_F_VW_01_35097_2_2609_11__JV_FS_REC_">[17]Import!$B$1079:$Q$1079</definedName>
    <definedName name="FS_F_VW_01_35097_2_2609_2__JV_FS_BAUSTUFE_ANGEBOTE_WAE_">[17]Import!$B$271:$E$271</definedName>
    <definedName name="FS_F_VW_01_35097_2_2609_28__JV_FS_REC_">[17]Import!$B$1080:$Q$1080</definedName>
    <definedName name="FS_F_VW_01_35097_2_2609_37__JV_FS_REC_">[17]Import!$B$1081:$Q$1081</definedName>
    <definedName name="FS_F_VW_01_35097_2_2609_46__JV_FS_REC_">[17]Import!$B$1082:$Q$1082</definedName>
    <definedName name="FS_F_VW_01_35097_2_2609_68__JV_FS_REC_">[17]Import!$B$1083:$Q$1083</definedName>
    <definedName name="FS_F_VW_01_35097_2_2609_EUR__JV_FS_PR_EX_RATES_DATUM_REC_">[17]Import!$B$788:$F$788</definedName>
    <definedName name="FS_F_VW_01_35097_2_2609_RR__JV_FS_BIDDERS_">[17]Import!$B$916:$L$916</definedName>
    <definedName name="FS_F_VW_01_35097_2_27724__JV_FS_RV_AVG_PROTODATA_">[17]Import!$B$495:$E$495</definedName>
    <definedName name="FS_F_VW_01_35097_2_27724_1__JV_FS_BAUSTUFE_ANGEBOTE_WAE_">[17]Import!$B$302:$E$302</definedName>
    <definedName name="FS_F_VW_01_35097_2_27724_2__JV_FS_BAUSTUFE_ANGEBOTE_WAE_">[17]Import!$B$303:$E$303</definedName>
    <definedName name="FS_F_VW_01_35097_2_27724_EUR__JV_FS_PR_EX_RATES_DATUM_REC_">[17]Import!$B$804:$F$804</definedName>
    <definedName name="FS_F_VW_01_35097_2_27724_US__JV_FS_BIDDERS_">[17]Import!$B$920:$L$920</definedName>
    <definedName name="FS_F_VW_01_35097_2_27909__JV_FS_RV_AVG_PROTODATA_">[17]Import!$B$496:$E$496</definedName>
    <definedName name="FS_F_VW_01_35097_2_27909_1__JV_FS_BAUSTUFE_ANGEBOTE_WAE_">[17]Import!$B$304:$E$304</definedName>
    <definedName name="FS_F_VW_01_35097_2_27909_11__JV_FS_REC_">[17]Import!$B$1119:$Q$1119</definedName>
    <definedName name="FS_F_VW_01_35097_2_27909_2__JV_FS_BAUSTUFE_ANGEBOTE_WAE_">[17]Import!$B$305:$E$305</definedName>
    <definedName name="FS_F_VW_01_35097_2_27909_28__JV_FS_REC_">[17]Import!$B$1120:$Q$1120</definedName>
    <definedName name="FS_F_VW_01_35097_2_27909_37__JV_FS_REC_">[17]Import!$B$1121:$Q$1121</definedName>
    <definedName name="FS_F_VW_01_35097_2_27909_46__JV_FS_REC_">[17]Import!$B$1122:$Q$1122</definedName>
    <definedName name="FS_F_VW_01_35097_2_27909_68__JV_FS_REC_">[17]Import!$B$1123:$Q$1123</definedName>
    <definedName name="FS_F_VW_01_35097_2_27909_EUR__JV_FS_PR_EX_RATES_DATUM_REC_">[17]Import!$B$805:$F$805</definedName>
    <definedName name="FS_F_VW_01_35097_2_27909_US__JV_FS_BIDDERS_">[17]Import!$B$925:$L$925</definedName>
    <definedName name="FS_F_VW_01_35097_2_28__JV_FS_BEDARFE_">[17]Import!$B$126:$E$126</definedName>
    <definedName name="FS_F_VW_01_35097_2_28_13030__JV_FS_BEDARFE_PREISE_QUOTE_">[17]Import!$B$46:$L$46</definedName>
    <definedName name="FS_F_VW_01_35097_2_28_20328__JV_FS_BEDARFE_PREISE_QUOTE_">[17]Import!$B$47:$L$47</definedName>
    <definedName name="FS_F_VW_01_35097_2_28_29344__JV_FS_BEDARFE_PREISE_QUOTE_">[17]Import!$B$48:$L$48</definedName>
    <definedName name="FS_F_VW_01_35097_2_28_2979__JV_FS_BEDARFE_PREISE_QUOTE_">[17]Import!$B$45:$L$45</definedName>
    <definedName name="FS_F_VW_01_35097_2_28_43249__JV_FS_BEDARFE_PREISE_QUOTE_">[17]Import!$B$49:$L$49</definedName>
    <definedName name="FS_F_VW_01_35097_2_28671__JV_FS_RV_AVG_PROTODATA_">[17]Import!$B$497:$E$497</definedName>
    <definedName name="FS_F_VW_01_35097_2_28671_1__JV_FS_BAUSTUFE_ANGEBOTE_WAE_">[17]Import!$B$306:$E$306</definedName>
    <definedName name="FS_F_VW_01_35097_2_28671_11__JV_FS_REC_">[17]Import!$B$1124:$Q$1124</definedName>
    <definedName name="FS_F_VW_01_35097_2_28671_2__JV_FS_BAUSTUFE_ANGEBOTE_WAE_">[17]Import!$B$307:$E$307</definedName>
    <definedName name="FS_F_VW_01_35097_2_28671_28__JV_FS_REC_">[17]Import!$B$1125:$Q$1125</definedName>
    <definedName name="FS_F_VW_01_35097_2_28671_37__JV_FS_REC_">[17]Import!$B$1126:$Q$1126</definedName>
    <definedName name="FS_F_VW_01_35097_2_28671_46__JV_FS_REC_">[17]Import!$B$1127:$Q$1127</definedName>
    <definedName name="FS_F_VW_01_35097_2_28671_68__JV_FS_REC_">[17]Import!$B$1128:$Q$1128</definedName>
    <definedName name="FS_F_VW_01_35097_2_28671_BR__JV_FS_BIDDERS_">[17]Import!$B$924:$L$924</definedName>
    <definedName name="FS_F_VW_01_35097_2_28671_EUR__JV_FS_PR_EX_RATES_DATUM_REC_">[17]Import!$B$806:$F$806</definedName>
    <definedName name="FS_F_VW_01_35097_2_28746__JV_FS_RV_AVG_PROTODATA_">[17]Import!$B$498:$E$498</definedName>
    <definedName name="FS_F_VW_01_35097_2_28746_1__JV_FS_BAUSTUFE_ANGEBOTE_WAE_">[17]Import!$B$308:$E$308</definedName>
    <definedName name="FS_F_VW_01_35097_2_28746_2__JV_FS_BAUSTUFE_ANGEBOTE_WAE_">[17]Import!$B$309:$E$309</definedName>
    <definedName name="FS_F_VW_01_35097_2_28746_BX__JV_FS_BIDDERS_">[17]Import!$B$926:$L$926</definedName>
    <definedName name="FS_F_VW_01_35097_2_28746_EUR__JV_FS_PR_EX_RATES_DATUM_REC_">[17]Import!$B$807:$F$807</definedName>
    <definedName name="FS_F_VW_01_35097_2_29344__JV_FS_ANGEBOTSUEBERSICHT_">[17]Import!$B$161:$D$161</definedName>
    <definedName name="FS_F_VW_01_35097_2_29344__JV_FS_AVG_PRICE_">[17]Import!$B$187:$F$187</definedName>
    <definedName name="FS_F_VW_01_35097_2_29344__JV_FS_BWERTSHEET_">[17]Import!$B$621:$AH$621</definedName>
    <definedName name="FS_F_VW_01_35097_2_29344__JV_FS_COMPARISON_">[17]Import!$B$571:$S$571</definedName>
    <definedName name="FS_F_VW_01_35097_2_29344__JV_FS_REC_LIEF_">[17]Import!$B$1302:$P$1302</definedName>
    <definedName name="FS_F_VW_01_35097_2_29344__JV_FS_RV_AVG_PROTODATA_">[17]Import!$B$499:$E$499</definedName>
    <definedName name="FS_F_VW_01_35097_2_29344__JV_FS_RV_LTERM_PNACHLASS_">[17]Import!$B$596:$X$596</definedName>
    <definedName name="FS_F_VW_01_35097_2_29344_1__JV_FS_BAUSTUFE_ANGEBOTE_WAE_">[17]Import!$B$310:$E$310</definedName>
    <definedName name="FS_F_VW_01_35097_2_29344_11__JV_FS_REC_">[17]Import!$B$1129:$Q$1129</definedName>
    <definedName name="FS_F_VW_01_35097_2_29344_2__JV_FS_BAUSTUFE_ANGEBOTE_WAE_">[17]Import!$B$311:$E$311</definedName>
    <definedName name="FS_F_VW_01_35097_2_29344_28__JV_FS_REC_">[17]Import!$B$1130:$Q$1130</definedName>
    <definedName name="FS_F_VW_01_35097_2_29344_37__JV_FS_REC_">[17]Import!$B$1131:$Q$1131</definedName>
    <definedName name="FS_F_VW_01_35097_2_29344_46__JV_FS_REC_">[17]Import!$B$1132:$Q$1132</definedName>
    <definedName name="FS_F_VW_01_35097_2_29344_68__JV_FS_REC_">[17]Import!$B$1133:$Q$1133</definedName>
    <definedName name="FS_F_VW_01_35097_2_29344_EUR__JV_FS_PR_EX_RATES_DATUM_REC_">[17]Import!$B$808:$F$808</definedName>
    <definedName name="FS_F_VW_01_35097_2_29344_VW__JV_FS_BIDDERS_">[17]Import!$B$914:$L$914</definedName>
    <definedName name="FS_F_VW_01_35097_2_2979__JV_FS_ANGEBOTSUEBERSICHT_">[17]Import!$B$162:$D$162</definedName>
    <definedName name="FS_F_VW_01_35097_2_2979__JV_FS_AVG_PRICE_">[17]Import!$B$184:$F$184</definedName>
    <definedName name="FS_F_VW_01_35097_2_2979__JV_FS_BWERTSHEET_">[17]Import!$B$618:$AH$618</definedName>
    <definedName name="FS_F_VW_01_35097_2_2979__JV_FS_COMPARISON_">[17]Import!$B$568:$S$568</definedName>
    <definedName name="FS_F_VW_01_35097_2_2979__JV_FS_REC_LIEF_">[17]Import!$B$1299:$P$1299</definedName>
    <definedName name="FS_F_VW_01_35097_2_2979__JV_FS_RV_AVG_PROTODATA_">[17]Import!$B$480:$E$480</definedName>
    <definedName name="FS_F_VW_01_35097_2_2979__JV_FS_RV_LTERM_PNACHLASS_">[17]Import!$B$593:$X$593</definedName>
    <definedName name="FS_F_VW_01_35097_2_2979_1__JV_FS_BAUSTUFE_ANGEBOTE_WAE_">[17]Import!$B$272:$E$272</definedName>
    <definedName name="FS_F_VW_01_35097_2_2979_11__JV_FS_REC_">[17]Import!$B$1084:$Q$1084</definedName>
    <definedName name="FS_F_VW_01_35097_2_2979_2__JV_FS_BAUSTUFE_ANGEBOTE_WAE_">[17]Import!$B$273:$E$273</definedName>
    <definedName name="FS_F_VW_01_35097_2_2979_28__JV_FS_REC_">[17]Import!$B$1085:$Q$1085</definedName>
    <definedName name="FS_F_VW_01_35097_2_2979_37__JV_FS_REC_">[17]Import!$B$1086:$Q$1086</definedName>
    <definedName name="FS_F_VW_01_35097_2_2979_46__JV_FS_REC_">[17]Import!$B$1087:$Q$1087</definedName>
    <definedName name="FS_F_VW_01_35097_2_2979_68__JV_FS_REC_">[17]Import!$B$1088:$Q$1088</definedName>
    <definedName name="FS_F_VW_01_35097_2_2979_EUR__JV_FS_PR_EX_RATES_DATUM_REC_">[17]Import!$B$789:$F$789</definedName>
    <definedName name="FS_F_VW_01_35097_2_2979_VW__JV_FS_BIDDERS_">[17]Import!$B$917:$L$917</definedName>
    <definedName name="FS_F_VW_01_35097_2_316__JV_FS_RV_AVG_PROTODATA_">[17]Import!$B$475:$E$475</definedName>
    <definedName name="FS_F_VW_01_35097_2_316_1__JV_FS_BAUSTUFE_ANGEBOTE_WAE_">[17]Import!$B$262:$E$262</definedName>
    <definedName name="FS_F_VW_01_35097_2_316_2__JV_FS_BAUSTUFE_ANGEBOTE_WAE_">[17]Import!$B$263:$E$263</definedName>
    <definedName name="FS_F_VW_01_35097_2_316_EUR__JV_FS_PR_EX_RATES_DATUM_REC_">[17]Import!$B$784:$F$784</definedName>
    <definedName name="FS_F_VW_01_35097_2_316_SK__JV_FS_BIDDERS_">[17]Import!$B$900:$L$900</definedName>
    <definedName name="FS_F_VW_01_35097_2_3478__JV_FS_RV_AVG_PROTODATA_">[17]Import!$B$481:$E$481</definedName>
    <definedName name="FS_F_VW_01_35097_2_3478_1__JV_FS_BAUSTUFE_ANGEBOTE_WAE_">[17]Import!$B$274:$E$274</definedName>
    <definedName name="FS_F_VW_01_35097_2_3478_2__JV_FS_BAUSTUFE_ANGEBOTE_WAE_">[17]Import!$B$275:$E$275</definedName>
    <definedName name="FS_F_VW_01_35097_2_3478_EUR__JV_FS_PR_EX_RATES_DATUM_REC_">[17]Import!$B$790:$F$790</definedName>
    <definedName name="FS_F_VW_01_35097_2_3478_ST__JV_FS_BIDDERS_">[17]Import!$B$907:$L$907</definedName>
    <definedName name="FS_F_VW_01_35097_2_37__JV_FS_BEDARFE_">[17]Import!$B$127:$E$127</definedName>
    <definedName name="FS_F_VW_01_35097_2_37_13030__JV_FS_BEDARFE_PREISE_QUOTE_">[17]Import!$B$51:$L$51</definedName>
    <definedName name="FS_F_VW_01_35097_2_37_20328__JV_FS_BEDARFE_PREISE_QUOTE_">[17]Import!$B$52:$L$52</definedName>
    <definedName name="FS_F_VW_01_35097_2_37_29344__JV_FS_BEDARFE_PREISE_QUOTE_">[17]Import!$B$53:$L$53</definedName>
    <definedName name="FS_F_VW_01_35097_2_37_2979__JV_FS_BEDARFE_PREISE_QUOTE_">[17]Import!$B$50:$L$50</definedName>
    <definedName name="FS_F_VW_01_35097_2_37_43249__JV_FS_BEDARFE_PREISE_QUOTE_">[17]Import!$B$54:$L$54</definedName>
    <definedName name="FS_F_VW_01_35097_2_38597__JV_FS_RV_AVG_PROTODATA_">[17]Import!$B$500:$E$500</definedName>
    <definedName name="FS_F_VW_01_35097_2_38597_1__JV_FS_BAUSTUFE_ANGEBOTE_WAE_">[17]Import!$B$312:$E$312</definedName>
    <definedName name="FS_F_VW_01_35097_2_38597_2__JV_FS_BAUSTUFE_ANGEBOTE_WAE_">[17]Import!$B$313:$E$313</definedName>
    <definedName name="FS_F_VW_01_35097_2_38597_EUR__JV_FS_PR_EX_RATES_DATUM_REC_">[17]Import!$B$809:$F$809</definedName>
    <definedName name="FS_F_VW_01_35097_2_38597_ZA__JV_FS_BIDDERS_">[17]Import!$B$904:$L$904</definedName>
    <definedName name="FS_F_VW_01_35097_2_43249__JV_FS_ANGEBOTSUEBERSICHT_">[17]Import!$B$163:$D$163</definedName>
    <definedName name="FS_F_VW_01_35097_2_43249__JV_FS_AVG_PRICE_">[17]Import!$B$188:$F$188</definedName>
    <definedName name="FS_F_VW_01_35097_2_43249__JV_FS_BWERTSHEET_">[17]Import!$B$622:$AH$622</definedName>
    <definedName name="FS_F_VW_01_35097_2_43249__JV_FS_COMPARISON_">[17]Import!$B$572:$S$572</definedName>
    <definedName name="FS_F_VW_01_35097_2_43249__JV_FS_REC_LIEF_">[17]Import!$B$1303:$P$1303</definedName>
    <definedName name="FS_F_VW_01_35097_2_43249__JV_FS_RV_AVG_PROTODATA_">[17]Import!$B$501:$E$501</definedName>
    <definedName name="FS_F_VW_01_35097_2_43249__JV_FS_RV_LTERM_PNACHLASS_">[17]Import!$B$597:$X$597</definedName>
    <definedName name="FS_F_VW_01_35097_2_43249_1__JV_FS_BAUSTUFE_ANGEBOTE_WAE_">[17]Import!$B$314:$E$314</definedName>
    <definedName name="FS_F_VW_01_35097_2_43249_11__JV_FS_REC_">[17]Import!$B$1134:$Q$1134</definedName>
    <definedName name="FS_F_VW_01_35097_2_43249_2__JV_FS_BAUSTUFE_ANGEBOTE_WAE_">[17]Import!$B$315:$E$315</definedName>
    <definedName name="FS_F_VW_01_35097_2_43249_28__JV_FS_REC_">[17]Import!$B$1135:$Q$1135</definedName>
    <definedName name="FS_F_VW_01_35097_2_43249_37__JV_FS_REC_">[17]Import!$B$1136:$Q$1136</definedName>
    <definedName name="FS_F_VW_01_35097_2_43249_46__JV_FS_REC_">[17]Import!$B$1137:$Q$1137</definedName>
    <definedName name="FS_F_VW_01_35097_2_43249_68__JV_FS_REC_">[17]Import!$B$1138:$Q$1138</definedName>
    <definedName name="FS_F_VW_01_35097_2_43249_EUR__JV_FS_PR_EX_RATES_DATUM_REC_">[17]Import!$B$810:$F$810</definedName>
    <definedName name="FS_F_VW_01_35097_2_43249_VW__JV_FS_BIDDERS_">[17]Import!$B$921:$L$921</definedName>
    <definedName name="FS_F_VW_01_35097_2_46__JV_FS_BEDARFE_">[17]Import!$B$128:$E$128</definedName>
    <definedName name="FS_F_VW_01_35097_2_46_13030__JV_FS_BEDARFE_PREISE_QUOTE_">[17]Import!$B$56:$L$56</definedName>
    <definedName name="FS_F_VW_01_35097_2_46_20328__JV_FS_BEDARFE_PREISE_QUOTE_">[17]Import!$B$57:$L$57</definedName>
    <definedName name="FS_F_VW_01_35097_2_46_29344__JV_FS_BEDARFE_PREISE_QUOTE_">[17]Import!$B$58:$L$58</definedName>
    <definedName name="FS_F_VW_01_35097_2_46_2979__JV_FS_BEDARFE_PREISE_QUOTE_">[17]Import!$B$55:$L$55</definedName>
    <definedName name="FS_F_VW_01_35097_2_46_43249__JV_FS_BEDARFE_PREISE_QUOTE_">[17]Import!$B$59:$L$59</definedName>
    <definedName name="FS_F_VW_01_35097_2_68__JV_FS_BEDARFE_">[17]Import!$B$129:$E$129</definedName>
    <definedName name="FS_F_VW_01_35097_2_68_13030__JV_FS_BEDARFE_PREISE_QUOTE_">[17]Import!$B$61:$L$61</definedName>
    <definedName name="FS_F_VW_01_35097_2_68_20328__JV_FS_BEDARFE_PREISE_QUOTE_">[17]Import!$B$62:$L$62</definedName>
    <definedName name="FS_F_VW_01_35097_2_68_29344__JV_FS_BEDARFE_PREISE_QUOTE_">[17]Import!$B$63:$L$63</definedName>
    <definedName name="FS_F_VW_01_35097_2_68_2979__JV_FS_BEDARFE_PREISE_QUOTE_">[17]Import!$B$60:$L$60</definedName>
    <definedName name="FS_F_VW_01_35097_2_68_43249__JV_FS_BEDARFE_PREISE_QUOTE_">[17]Import!$B$64:$L$64</definedName>
    <definedName name="FS_F_VW_01_35097_2_8319__JV_FS_RV_AVG_PROTODATA_">[17]Import!$B$482:$E$482</definedName>
    <definedName name="FS_F_VW_01_35097_2_8319_1__JV_FS_BAUSTUFE_ANGEBOTE_WAE_">[17]Import!$B$276:$E$276</definedName>
    <definedName name="FS_F_VW_01_35097_2_8319_2__JV_FS_BAUSTUFE_ANGEBOTE_WAE_">[17]Import!$B$277:$E$277</definedName>
    <definedName name="FS_F_VW_01_35097_2_8319_EUR__JV_FS_PR_EX_RATES_DATUM_REC_">[17]Import!$B$791:$F$791</definedName>
    <definedName name="FS_F_VW_01_35097_2_8319_VW__JV_FS_BIDDERS_">[17]Import!$B$918:$L$918</definedName>
    <definedName name="FS_F_VW_01_35097_2_EUR_11330__JV_FS_PR_EX_RATES_DATUM_COMP_">[17]Import!$B$666:$F$666</definedName>
    <definedName name="FS_F_VW_01_35097_2_EUR_11451__JV_FS_PR_EX_RATES_DATUM_COMP_">[17]Import!$B$667:$F$667</definedName>
    <definedName name="FS_F_VW_01_35097_2_EUR_13030__JV_FS_PR_EX_RATES_DATUM_COMP_">[17]Import!$B$689:$F$689</definedName>
    <definedName name="FS_F_VW_01_35097_2_EUR_1328__JV_FS_PR_EX_RATES_DATUM_COMP_">[17]Import!$B$669:$F$669</definedName>
    <definedName name="FS_F_VW_01_35097_2_EUR_1462__JV_FS_PR_EX_RATES_DATUM_COMP_">[17]Import!$B$670:$F$670</definedName>
    <definedName name="FS_F_VW_01_35097_2_EUR_15245__JV_FS_PR_EX_RATES_DATUM_COMP_">[17]Import!$B$678:$F$678</definedName>
    <definedName name="FS_F_VW_01_35097_2_EUR_159__JV_FS_PR_EX_RATES_DATUM_COMP_">[17]Import!$B$679:$F$679</definedName>
    <definedName name="FS_F_VW_01_35097_2_EUR_18244__JV_FS_PR_EX_RATES_DATUM_COMP_">[17]Import!$B$673:$F$673</definedName>
    <definedName name="FS_F_VW_01_35097_2_EUR_18245__JV_FS_PR_EX_RATES_DATUM_COMP_">[17]Import!$B$674:$F$674</definedName>
    <definedName name="FS_F_VW_01_35097_2_EUR_19964__JV_FS_PR_EX_RATES_DATUM_COMP_">[17]Import!$B$681:$F$681</definedName>
    <definedName name="FS_F_VW_01_35097_2_EUR_20328__JV_FS_PR_EX_RATES_DATUM_COMP_">[17]Import!$B$690:$F$690</definedName>
    <definedName name="FS_F_VW_01_35097_2_EUR_2261__JV_FS_PR_EX_RATES_DATUM_COMP_">[17]Import!$B$686:$F$686</definedName>
    <definedName name="FS_F_VW_01_35097_2_EUR_23586__JV_FS_PR_EX_RATES_DATUM_COMP_">[17]Import!$B$672:$F$672</definedName>
    <definedName name="FS_F_VW_01_35097_2_EUR_24968__JV_FS_PR_EX_RATES_DATUM_COMP_">[17]Import!$B$682:$F$682</definedName>
    <definedName name="FS_F_VW_01_35097_2_EUR_24969__JV_FS_PR_EX_RATES_DATUM_COMP_">[17]Import!$B$683:$F$683</definedName>
    <definedName name="FS_F_VW_01_35097_2_EUR_25756__JV_FS_PR_EX_RATES_DATUM_COMP_">[17]Import!$B$675:$F$675</definedName>
    <definedName name="FS_F_VW_01_35097_2_EUR_2609__JV_FS_PR_EX_RATES_DATUM_COMP_">[17]Import!$B$676:$F$676</definedName>
    <definedName name="FS_F_VW_01_35097_2_EUR_27724__JV_FS_PR_EX_RATES_DATUM_COMP_">[17]Import!$B$684:$F$684</definedName>
    <definedName name="FS_F_VW_01_35097_2_EUR_27909__JV_FS_PR_EX_RATES_DATUM_COMP_">[17]Import!$B$685:$F$685</definedName>
    <definedName name="FS_F_VW_01_35097_2_EUR_28671__JV_FS_PR_EX_RATES_DATUM_COMP_">[17]Import!$B$668:$F$668</definedName>
    <definedName name="FS_F_VW_01_35097_2_EUR_28746__JV_FS_PR_EX_RATES_DATUM_COMP_">[17]Import!$B$671:$F$671</definedName>
    <definedName name="FS_F_VW_01_35097_2_EUR_29344__JV_FS_PR_EX_RATES_DATUM_COMP_">[17]Import!$B$691:$F$691</definedName>
    <definedName name="FS_F_VW_01_35097_2_EUR_2979__JV_FS_PR_EX_RATES_DATUM_COMP_">[17]Import!$B$687:$F$687</definedName>
    <definedName name="FS_F_VW_01_35097_2_EUR_316__JV_FS_PR_EX_RATES_DATUM_COMP_">[17]Import!$B$677:$F$677</definedName>
    <definedName name="FS_F_VW_01_35097_2_EUR_3478__JV_FS_PR_EX_RATES_DATUM_COMP_">[17]Import!$B$680:$F$680</definedName>
    <definedName name="FS_F_VW_01_35097_2_EUR_38597__JV_FS_PR_EX_RATES_DATUM_COMP_">[17]Import!$B$693:$F$693</definedName>
    <definedName name="FS_F_VW_01_35097_2_EUR_43249__JV_FS_PR_EX_RATES_DATUM_COMP_">[17]Import!$B$692:$F$692</definedName>
    <definedName name="FS_F_VW_01_35097_2_EUR_8319__JV_FS_PR_EX_RATES_DATUM_COMP_">[17]Import!$B$688:$F$688</definedName>
    <definedName name="FS_F_VW_01_35097_3__FS_NEUTEILE_">[17]Import!$B$147:$D$147</definedName>
    <definedName name="FS_F_VW_01_35097_3__JV_FS_PRAESENTATIONEN_">[17]Import!$B$8:$AN$8</definedName>
    <definedName name="FS_F_VW_01_35097_3_1__V_FS_BAUSTUFE_VORGABEN_STK_">[17]Import!$B$437:$D$437</definedName>
    <definedName name="FS_F_VW_01_35097_3_11__JV_FS_BEDARFE_">[17]Import!$B$130:$E$130</definedName>
    <definedName name="FS_F_VW_01_35097_3_11_13030__JV_FS_BEDARFE_PREISE_QUOTE_">[17]Import!$B$66:$L$66</definedName>
    <definedName name="FS_F_VW_01_35097_3_11_20328__JV_FS_BEDARFE_PREISE_QUOTE_">[17]Import!$B$67:$L$67</definedName>
    <definedName name="FS_F_VW_01_35097_3_11_29344__JV_FS_BEDARFE_PREISE_QUOTE_">[17]Import!$B$68:$L$68</definedName>
    <definedName name="FS_F_VW_01_35097_3_11_2979__JV_FS_BEDARFE_PREISE_QUOTE_">[17]Import!$B$65:$L$65</definedName>
    <definedName name="FS_F_VW_01_35097_3_11_43249__JV_FS_BEDARFE_PREISE_QUOTE_">[17]Import!$B$69:$L$69</definedName>
    <definedName name="FS_F_VW_01_35097_3_11330__JV_FS_RV_AVG_PROTODATA_">[17]Import!$B$511:$E$511</definedName>
    <definedName name="FS_F_VW_01_35097_3_11330_1__JV_FS_BAUSTUFE_ANGEBOTE_WAE_">[17]Import!$B$334:$E$334</definedName>
    <definedName name="FS_F_VW_01_35097_3_11330_11__JV_FS_REC_">[17]Import!$B$1164:$Q$1164</definedName>
    <definedName name="FS_F_VW_01_35097_3_11330_2__JV_FS_BAUSTUFE_ANGEBOTE_WAE_">[17]Import!$B$335:$E$335</definedName>
    <definedName name="FS_F_VW_01_35097_3_11330_28__JV_FS_REC_">[17]Import!$B$1165:$Q$1165</definedName>
    <definedName name="FS_F_VW_01_35097_3_11330_37__JV_FS_REC_">[17]Import!$B$1166:$Q$1166</definedName>
    <definedName name="FS_F_VW_01_35097_3_11330_46__JV_FS_REC_">[17]Import!$B$1167:$Q$1167</definedName>
    <definedName name="FS_F_VW_01_35097_3_11330_68__JV_FS_REC_">[17]Import!$B$1168:$Q$1168</definedName>
    <definedName name="FS_F_VW_01_35097_3_11330_BR__JV_FS_BIDDERS_">[17]Import!$B$931:$L$931</definedName>
    <definedName name="FS_F_VW_01_35097_3_11330_EUR__JV_FS_PR_EX_RATES_DATUM_REC_">[17]Import!$B$820:$F$820</definedName>
    <definedName name="FS_F_VW_01_35097_3_11451__JV_FS_RV_AVG_PROTODATA_">[17]Import!$B$512:$E$512</definedName>
    <definedName name="FS_F_VW_01_35097_3_11451_1__JV_FS_BAUSTUFE_ANGEBOTE_WAE_">[17]Import!$B$336:$E$336</definedName>
    <definedName name="FS_F_VW_01_35097_3_11451_2__JV_FS_BAUSTUFE_ANGEBOTE_WAE_">[17]Import!$B$337:$E$337</definedName>
    <definedName name="FS_F_VW_01_35097_3_11451_BR__JV_FS_BIDDERS_">[17]Import!$B$938:$L$938</definedName>
    <definedName name="FS_F_VW_01_35097_3_11451_EUR__JV_FS_PR_EX_RATES_DATUM_REC_">[17]Import!$B$821:$F$821</definedName>
    <definedName name="FS_F_VW_01_35097_3_13030__JV_FS_ANGEBOTSUEBERSICHT_">[17]Import!$B$164:$D$164</definedName>
    <definedName name="FS_F_VW_01_35097_3_13030__JV_FS_AVG_PRICE_">[17]Import!$B$190:$F$190</definedName>
    <definedName name="FS_F_VW_01_35097_3_13030__JV_FS_BWERTSHEET_">[17]Import!$B$624:$AH$624</definedName>
    <definedName name="FS_F_VW_01_35097_3_13030__JV_FS_COMPARISON_">[17]Import!$B$574:$S$574</definedName>
    <definedName name="FS_F_VW_01_35097_3_13030__JV_FS_REC_LIEF_">[17]Import!$B$1305:$P$1305</definedName>
    <definedName name="FS_F_VW_01_35097_3_13030__JV_FS_RV_AVG_PROTODATA_">[17]Import!$B$513:$E$513</definedName>
    <definedName name="FS_F_VW_01_35097_3_13030__JV_FS_RV_LTERM_PNACHLASS_">[17]Import!$B$599:$X$599</definedName>
    <definedName name="FS_F_VW_01_35097_3_13030_1__JV_FS_BAUSTUFE_ANGEBOTE_WAE_">[17]Import!$B$338:$E$338</definedName>
    <definedName name="FS_F_VW_01_35097_3_13030_11__JV_FS_REC_">[17]Import!$B$1169:$Q$1169</definedName>
    <definedName name="FS_F_VW_01_35097_3_13030_2__JV_FS_BAUSTUFE_ANGEBOTE_WAE_">[17]Import!$B$339:$E$339</definedName>
    <definedName name="FS_F_VW_01_35097_3_13030_28__JV_FS_REC_">[17]Import!$B$1170:$Q$1170</definedName>
    <definedName name="FS_F_VW_01_35097_3_13030_37__JV_FS_REC_">[17]Import!$B$1171:$Q$1171</definedName>
    <definedName name="FS_F_VW_01_35097_3_13030_46__JV_FS_REC_">[17]Import!$B$1172:$Q$1172</definedName>
    <definedName name="FS_F_VW_01_35097_3_13030_68__JV_FS_REC_">[17]Import!$B$1173:$Q$1173</definedName>
    <definedName name="FS_F_VW_01_35097_3_13030_EUR__JV_FS_PR_EX_RATES_DATUM_REC_">[17]Import!$B$822:$F$822</definedName>
    <definedName name="FS_F_VW_01_35097_3_13030_VW__JV_FS_BIDDERS_">[17]Import!$B$929:$L$929</definedName>
    <definedName name="FS_F_VW_01_35097_3_1328__JV_FS_RV_AVG_PROTODATA_">[17]Import!$B$504:$E$504</definedName>
    <definedName name="FS_F_VW_01_35097_3_1328_1__JV_FS_BAUSTUFE_ANGEBOTE_WAE_">[17]Import!$B$320:$E$320</definedName>
    <definedName name="FS_F_VW_01_35097_3_1328_2__JV_FS_BAUSTUFE_ANGEBOTE_WAE_">[17]Import!$B$321:$E$321</definedName>
    <definedName name="FS_F_VW_01_35097_3_1328_BX__JV_FS_BIDDERS_">[17]Import!$B$941:$L$941</definedName>
    <definedName name="FS_F_VW_01_35097_3_1328_EUR__JV_FS_PR_EX_RATES_DATUM_REC_">[17]Import!$B$813:$F$813</definedName>
    <definedName name="FS_F_VW_01_35097_3_1462__JV_FS_RV_AVG_PROTODATA_">[17]Import!$B$505:$E$505</definedName>
    <definedName name="FS_F_VW_01_35097_3_1462_1__JV_FS_BAUSTUFE_ANGEBOTE_WAE_">[17]Import!$B$322:$E$322</definedName>
    <definedName name="FS_F_VW_01_35097_3_1462_11__JV_FS_REC_">[17]Import!$B$1144:$Q$1144</definedName>
    <definedName name="FS_F_VW_01_35097_3_1462_2__JV_FS_BAUSTUFE_ANGEBOTE_WAE_">[17]Import!$B$323:$E$323</definedName>
    <definedName name="FS_F_VW_01_35097_3_1462_28__JV_FS_REC_">[17]Import!$B$1145:$Q$1145</definedName>
    <definedName name="FS_F_VW_01_35097_3_1462_37__JV_FS_REC_">[17]Import!$B$1146:$Q$1146</definedName>
    <definedName name="FS_F_VW_01_35097_3_1462_46__JV_FS_REC_">[17]Import!$B$1147:$Q$1147</definedName>
    <definedName name="FS_F_VW_01_35097_3_1462_68__JV_FS_REC_">[17]Import!$B$1148:$Q$1148</definedName>
    <definedName name="FS_F_VW_01_35097_3_1462_BX__JV_FS_BIDDERS_">[17]Import!$B$937:$L$937</definedName>
    <definedName name="FS_F_VW_01_35097_3_1462_EUR__JV_FS_PR_EX_RATES_DATUM_REC_">[17]Import!$B$814:$F$814</definedName>
    <definedName name="FS_F_VW_01_35097_3_15245__JV_FS_RV_AVG_PROTODATA_">[17]Import!$B$514:$E$514</definedName>
    <definedName name="FS_F_VW_01_35097_3_15245_1__JV_FS_BAUSTUFE_ANGEBOTE_WAE_">[17]Import!$B$340:$E$340</definedName>
    <definedName name="FS_F_VW_01_35097_3_15245_2__JV_FS_BAUSTUFE_ANGEBOTE_WAE_">[17]Import!$B$341:$E$341</definedName>
    <definedName name="FS_F_VW_01_35097_3_15245_EUR__JV_FS_PR_EX_RATES_DATUM_REC_">[17]Import!$B$823:$F$823</definedName>
    <definedName name="FS_F_VW_01_35097_3_15245_SK__JV_FS_BIDDERS_">[17]Import!$B$933:$L$933</definedName>
    <definedName name="FS_F_VW_01_35097_3_159__JV_FS_RV_AVG_PROTODATA_">[17]Import!$B$502:$E$502</definedName>
    <definedName name="FS_F_VW_01_35097_3_159_1__JV_FS_BAUSTUFE_ANGEBOTE_WAE_">[17]Import!$B$316:$E$316</definedName>
    <definedName name="FS_F_VW_01_35097_3_159_11__JV_FS_REC_">[17]Import!$B$1139:$Q$1139</definedName>
    <definedName name="FS_F_VW_01_35097_3_159_2__JV_FS_BAUSTUFE_ANGEBOTE_WAE_">[17]Import!$B$317:$E$317</definedName>
    <definedName name="FS_F_VW_01_35097_3_159_28__JV_FS_REC_">[17]Import!$B$1140:$Q$1140</definedName>
    <definedName name="FS_F_VW_01_35097_3_159_37__JV_FS_REC_">[17]Import!$B$1141:$Q$1141</definedName>
    <definedName name="FS_F_VW_01_35097_3_159_46__JV_FS_REC_">[17]Import!$B$1142:$Q$1142</definedName>
    <definedName name="FS_F_VW_01_35097_3_159_68__JV_FS_REC_">[17]Import!$B$1143:$Q$1143</definedName>
    <definedName name="FS_F_VW_01_35097_3_159_EUR__JV_FS_PR_EX_RATES_DATUM_REC_">[17]Import!$B$811:$F$811</definedName>
    <definedName name="FS_F_VW_01_35097_3_159_ST__JV_FS_BIDDERS_">[17]Import!$B$947:$L$947</definedName>
    <definedName name="FS_F_VW_01_35097_3_18244__JV_FS_RV_AVG_PROTODATA_">[17]Import!$B$515:$E$515</definedName>
    <definedName name="FS_F_VW_01_35097_3_18244_1__JV_FS_BAUSTUFE_ANGEBOTE_WAE_">[17]Import!$B$342:$E$342</definedName>
    <definedName name="FS_F_VW_01_35097_3_18244_2__JV_FS_BAUSTUFE_ANGEBOTE_WAE_">[17]Import!$B$343:$E$343</definedName>
    <definedName name="FS_F_VW_01_35097_3_18244_EUR__JV_FS_PR_EX_RATES_DATUM_REC_">[17]Import!$B$824:$F$824</definedName>
    <definedName name="FS_F_VW_01_35097_3_18244_MX__JV_FS_BIDDERS_">[17]Import!$B$940:$L$940</definedName>
    <definedName name="FS_F_VW_01_35097_3_18245__JV_FS_RV_AVG_PROTODATA_">[17]Import!$B$516:$E$516</definedName>
    <definedName name="FS_F_VW_01_35097_3_18245_1__JV_FS_BAUSTUFE_ANGEBOTE_WAE_">[17]Import!$B$344:$E$344</definedName>
    <definedName name="FS_F_VW_01_35097_3_18245_2__JV_FS_BAUSTUFE_ANGEBOTE_WAE_">[17]Import!$B$345:$E$345</definedName>
    <definedName name="FS_F_VW_01_35097_3_18245_EUR__JV_FS_PR_EX_RATES_DATUM_REC_">[17]Import!$B$825:$F$825</definedName>
    <definedName name="FS_F_VW_01_35097_3_18245_MX__JV_FS_BIDDERS_">[17]Import!$B$943:$L$943</definedName>
    <definedName name="FS_F_VW_01_35097_3_19964__JV_FS_RV_AVG_PROTODATA_">[17]Import!$B$517:$E$517</definedName>
    <definedName name="FS_F_VW_01_35097_3_19964_1__JV_FS_BAUSTUFE_ANGEBOTE_WAE_">[17]Import!$B$346:$E$346</definedName>
    <definedName name="FS_F_VW_01_35097_3_19964_11__JV_FS_REC_">[17]Import!$B$1174:$Q$1174</definedName>
    <definedName name="FS_F_VW_01_35097_3_19964_2__JV_FS_BAUSTUFE_ANGEBOTE_WAE_">[17]Import!$B$347:$E$347</definedName>
    <definedName name="FS_F_VW_01_35097_3_19964_28__JV_FS_REC_">[17]Import!$B$1175:$Q$1175</definedName>
    <definedName name="FS_F_VW_01_35097_3_19964_37__JV_FS_REC_">[17]Import!$B$1176:$Q$1176</definedName>
    <definedName name="FS_F_VW_01_35097_3_19964_46__JV_FS_REC_">[17]Import!$B$1177:$Q$1177</definedName>
    <definedName name="FS_F_VW_01_35097_3_19964_68__JV_FS_REC_">[17]Import!$B$1178:$Q$1178</definedName>
    <definedName name="FS_F_VW_01_35097_3_19964_EUR__JV_FS_PR_EX_RATES_DATUM_REC_">[17]Import!$B$826:$F$826</definedName>
    <definedName name="FS_F_VW_01_35097_3_19964_TR__JV_FS_BIDDERS_">[17]Import!$B$950:$L$950</definedName>
    <definedName name="FS_F_VW_01_35097_3_2__V_FS_BAUSTUFE_VORGABEN_STK_">[17]Import!$B$438:$D$438</definedName>
    <definedName name="FS_F_VW_01_35097_3_20328__JV_FS_ANGEBOTSUEBERSICHT_">[17]Import!$B$165:$D$165</definedName>
    <definedName name="FS_F_VW_01_35097_3_20328__JV_FS_AVG_PRICE_">[17]Import!$B$191:$F$191</definedName>
    <definedName name="FS_F_VW_01_35097_3_20328__JV_FS_BWERTSHEET_">[17]Import!$B$625:$AH$625</definedName>
    <definedName name="FS_F_VW_01_35097_3_20328__JV_FS_COMPARISON_">[17]Import!$B$575:$S$575</definedName>
    <definedName name="FS_F_VW_01_35097_3_20328__JV_FS_REC_LIEF_">[17]Import!$B$1306:$P$1306</definedName>
    <definedName name="FS_F_VW_01_35097_3_20328__JV_FS_RV_AVG_PROTODATA_">[17]Import!$B$518:$E$518</definedName>
    <definedName name="FS_F_VW_01_35097_3_20328__JV_FS_RV_LTERM_PNACHLASS_">[17]Import!$B$600:$X$600</definedName>
    <definedName name="FS_F_VW_01_35097_3_20328_1__JV_FS_BAUSTUFE_ANGEBOTE_WAE_">[17]Import!$B$348:$E$348</definedName>
    <definedName name="FS_F_VW_01_35097_3_20328_11__JV_FS_REC_">[17]Import!$B$1179:$Q$1179</definedName>
    <definedName name="FS_F_VW_01_35097_3_20328_2__JV_FS_BAUSTUFE_ANGEBOTE_WAE_">[17]Import!$B$349:$E$349</definedName>
    <definedName name="FS_F_VW_01_35097_3_20328_28__JV_FS_REC_">[17]Import!$B$1180:$Q$1180</definedName>
    <definedName name="FS_F_VW_01_35097_3_20328_37__JV_FS_REC_">[17]Import!$B$1181:$Q$1181</definedName>
    <definedName name="FS_F_VW_01_35097_3_20328_46__JV_FS_REC_">[17]Import!$B$1182:$Q$1182</definedName>
    <definedName name="FS_F_VW_01_35097_3_20328_68__JV_FS_REC_">[17]Import!$B$1183:$Q$1183</definedName>
    <definedName name="FS_F_VW_01_35097_3_20328_EUR__JV_FS_PR_EX_RATES_DATUM_REC_">[17]Import!$B$827:$F$827</definedName>
    <definedName name="FS_F_VW_01_35097_3_20328_VW__JV_FS_BIDDERS_">[17]Import!$B$934:$L$934</definedName>
    <definedName name="FS_F_VW_01_35097_3_2261__JV_FS_RV_AVG_PROTODATA_">[17]Import!$B$506:$E$506</definedName>
    <definedName name="FS_F_VW_01_35097_3_2261_1__JV_FS_BAUSTUFE_ANGEBOTE_WAE_">[17]Import!$B$324:$E$324</definedName>
    <definedName name="FS_F_VW_01_35097_3_2261_11__JV_FS_REC_">[17]Import!$B$1149:$Q$1149</definedName>
    <definedName name="FS_F_VW_01_35097_3_2261_2__JV_FS_BAUSTUFE_ANGEBOTE_WAE_">[17]Import!$B$325:$E$325</definedName>
    <definedName name="FS_F_VW_01_35097_3_2261_28__JV_FS_REC_">[17]Import!$B$1150:$Q$1150</definedName>
    <definedName name="FS_F_VW_01_35097_3_2261_37__JV_FS_REC_">[17]Import!$B$1151:$Q$1151</definedName>
    <definedName name="FS_F_VW_01_35097_3_2261_46__JV_FS_REC_">[17]Import!$B$1152:$Q$1152</definedName>
    <definedName name="FS_F_VW_01_35097_3_2261_68__JV_FS_REC_">[17]Import!$B$1153:$Q$1153</definedName>
    <definedName name="FS_F_VW_01_35097_3_2261_EUR__JV_FS_PR_EX_RATES_DATUM_REC_">[17]Import!$B$815:$F$815</definedName>
    <definedName name="FS_F_VW_01_35097_3_2261_VW__JV_FS_BIDDERS_">[17]Import!$B$939:$L$939</definedName>
    <definedName name="FS_F_VW_01_35097_3_23586__JV_FS_RV_AVG_PROTODATA_">[17]Import!$B$519:$E$519</definedName>
    <definedName name="FS_F_VW_01_35097_3_23586_1__JV_FS_BAUSTUFE_ANGEBOTE_WAE_">[17]Import!$B$350:$E$350</definedName>
    <definedName name="FS_F_VW_01_35097_3_23586_11__JV_FS_REC_">[17]Import!$B$1184:$Q$1184</definedName>
    <definedName name="FS_F_VW_01_35097_3_23586_2__JV_FS_BAUSTUFE_ANGEBOTE_WAE_">[17]Import!$B$351:$E$351</definedName>
    <definedName name="FS_F_VW_01_35097_3_23586_28__JV_FS_REC_">[17]Import!$B$1185:$Q$1185</definedName>
    <definedName name="FS_F_VW_01_35097_3_23586_37__JV_FS_REC_">[17]Import!$B$1186:$Q$1186</definedName>
    <definedName name="FS_F_VW_01_35097_3_23586_46__JV_FS_REC_">[17]Import!$B$1187:$Q$1187</definedName>
    <definedName name="FS_F_VW_01_35097_3_23586_68__JV_FS_REC_">[17]Import!$B$1188:$Q$1188</definedName>
    <definedName name="FS_F_VW_01_35097_3_23586_EUR__JV_FS_PR_EX_RATES_DATUM_REC_">[17]Import!$B$828:$F$828</definedName>
    <definedName name="FS_F_VW_01_35097_3_23586_HA__JV_FS_BIDDERS_">[17]Import!$B$955:$L$955</definedName>
    <definedName name="FS_F_VW_01_35097_3_24968__JV_FS_RV_AVG_PROTODATA_">[17]Import!$B$520:$E$520</definedName>
    <definedName name="FS_F_VW_01_35097_3_24968_1__JV_FS_BAUSTUFE_ANGEBOTE_WAE_">[17]Import!$B$352:$E$352</definedName>
    <definedName name="FS_F_VW_01_35097_3_24968_2__JV_FS_BAUSTUFE_ANGEBOTE_WAE_">[17]Import!$B$353:$E$353</definedName>
    <definedName name="FS_F_VW_01_35097_3_24968_EUR__JV_FS_PR_EX_RATES_DATUM_REC_">[17]Import!$B$829:$F$829</definedName>
    <definedName name="FS_F_VW_01_35097_3_24968_US__JV_FS_BIDDERS_">[17]Import!$B$930:$L$930</definedName>
    <definedName name="FS_F_VW_01_35097_3_24969__JV_FS_RV_AVG_PROTODATA_">[17]Import!$B$521:$E$521</definedName>
    <definedName name="FS_F_VW_01_35097_3_24969_1__JV_FS_BAUSTUFE_ANGEBOTE_WAE_">[17]Import!$B$354:$E$354</definedName>
    <definedName name="FS_F_VW_01_35097_3_24969_11__JV_FS_REC_">[17]Import!$B$1189:$Q$1189</definedName>
    <definedName name="FS_F_VW_01_35097_3_24969_2__JV_FS_BAUSTUFE_ANGEBOTE_WAE_">[17]Import!$B$355:$E$355</definedName>
    <definedName name="FS_F_VW_01_35097_3_24969_28__JV_FS_REC_">[17]Import!$B$1190:$Q$1190</definedName>
    <definedName name="FS_F_VW_01_35097_3_24969_37__JV_FS_REC_">[17]Import!$B$1191:$Q$1191</definedName>
    <definedName name="FS_F_VW_01_35097_3_24969_46__JV_FS_REC_">[17]Import!$B$1192:$Q$1192</definedName>
    <definedName name="FS_F_VW_01_35097_3_24969_68__JV_FS_REC_">[17]Import!$B$1193:$Q$1193</definedName>
    <definedName name="FS_F_VW_01_35097_3_24969_EUR__JV_FS_PR_EX_RATES_DATUM_REC_">[17]Import!$B$830:$F$830</definedName>
    <definedName name="FS_F_VW_01_35097_3_24969_US__JV_FS_BIDDERS_">[17]Import!$B$951:$L$951</definedName>
    <definedName name="FS_F_VW_01_35097_3_25756__JV_FS_RV_AVG_PROTODATA_">[17]Import!$B$522:$E$522</definedName>
    <definedName name="FS_F_VW_01_35097_3_25756_1__JV_FS_BAUSTUFE_ANGEBOTE_WAE_">[17]Import!$B$356:$E$356</definedName>
    <definedName name="FS_F_VW_01_35097_3_25756_2__JV_FS_BAUSTUFE_ANGEBOTE_WAE_">[17]Import!$B$357:$E$357</definedName>
    <definedName name="FS_F_VW_01_35097_3_25756_EUR__JV_FS_PR_EX_RATES_DATUM_REC_">[17]Import!$B$831:$F$831</definedName>
    <definedName name="FS_F_VW_01_35097_3_25756_MX__JV_FS_BIDDERS_">[17]Import!$B$936:$L$936</definedName>
    <definedName name="FS_F_VW_01_35097_3_2609__JV_FS_RV_AVG_PROTODATA_">[17]Import!$B$507:$E$507</definedName>
    <definedName name="FS_F_VW_01_35097_3_2609_1__JV_FS_BAUSTUFE_ANGEBOTE_WAE_">[17]Import!$B$326:$E$326</definedName>
    <definedName name="FS_F_VW_01_35097_3_2609_11__JV_FS_REC_">[17]Import!$B$1154:$Q$1154</definedName>
    <definedName name="FS_F_VW_01_35097_3_2609_2__JV_FS_BAUSTUFE_ANGEBOTE_WAE_">[17]Import!$B$327:$E$327</definedName>
    <definedName name="FS_F_VW_01_35097_3_2609_28__JV_FS_REC_">[17]Import!$B$1155:$Q$1155</definedName>
    <definedName name="FS_F_VW_01_35097_3_2609_37__JV_FS_REC_">[17]Import!$B$1156:$Q$1156</definedName>
    <definedName name="FS_F_VW_01_35097_3_2609_46__JV_FS_REC_">[17]Import!$B$1157:$Q$1157</definedName>
    <definedName name="FS_F_VW_01_35097_3_2609_68__JV_FS_REC_">[17]Import!$B$1158:$Q$1158</definedName>
    <definedName name="FS_F_VW_01_35097_3_2609_EUR__JV_FS_PR_EX_RATES_DATUM_REC_">[17]Import!$B$816:$F$816</definedName>
    <definedName name="FS_F_VW_01_35097_3_2609_RR__JV_FS_BIDDERS_">[17]Import!$B$944:$L$944</definedName>
    <definedName name="FS_F_VW_01_35097_3_27724__JV_FS_RV_AVG_PROTODATA_">[17]Import!$B$523:$E$523</definedName>
    <definedName name="FS_F_VW_01_35097_3_27724_1__JV_FS_BAUSTUFE_ANGEBOTE_WAE_">[17]Import!$B$358:$E$358</definedName>
    <definedName name="FS_F_VW_01_35097_3_27724_2__JV_FS_BAUSTUFE_ANGEBOTE_WAE_">[17]Import!$B$359:$E$359</definedName>
    <definedName name="FS_F_VW_01_35097_3_27724_EUR__JV_FS_PR_EX_RATES_DATUM_REC_">[17]Import!$B$832:$F$832</definedName>
    <definedName name="FS_F_VW_01_35097_3_27724_US__JV_FS_BIDDERS_">[17]Import!$B$948:$L$948</definedName>
    <definedName name="FS_F_VW_01_35097_3_27909__JV_FS_RV_AVG_PROTODATA_">[17]Import!$B$524:$E$524</definedName>
    <definedName name="FS_F_VW_01_35097_3_27909_1__JV_FS_BAUSTUFE_ANGEBOTE_WAE_">[17]Import!$B$360:$E$360</definedName>
    <definedName name="FS_F_VW_01_35097_3_27909_11__JV_FS_REC_">[17]Import!$B$1194:$Q$1194</definedName>
    <definedName name="FS_F_VW_01_35097_3_27909_2__JV_FS_BAUSTUFE_ANGEBOTE_WAE_">[17]Import!$B$361:$E$361</definedName>
    <definedName name="FS_F_VW_01_35097_3_27909_28__JV_FS_REC_">[17]Import!$B$1195:$Q$1195</definedName>
    <definedName name="FS_F_VW_01_35097_3_27909_37__JV_FS_REC_">[17]Import!$B$1196:$Q$1196</definedName>
    <definedName name="FS_F_VW_01_35097_3_27909_46__JV_FS_REC_">[17]Import!$B$1197:$Q$1197</definedName>
    <definedName name="FS_F_VW_01_35097_3_27909_68__JV_FS_REC_">[17]Import!$B$1198:$Q$1198</definedName>
    <definedName name="FS_F_VW_01_35097_3_27909_EUR__JV_FS_PR_EX_RATES_DATUM_REC_">[17]Import!$B$833:$F$833</definedName>
    <definedName name="FS_F_VW_01_35097_3_27909_US__JV_FS_BIDDERS_">[17]Import!$B$953:$L$953</definedName>
    <definedName name="FS_F_VW_01_35097_3_28__JV_FS_BEDARFE_">[17]Import!$B$131:$E$131</definedName>
    <definedName name="FS_F_VW_01_35097_3_28_13030__JV_FS_BEDARFE_PREISE_QUOTE_">[17]Import!$B$71:$L$71</definedName>
    <definedName name="FS_F_VW_01_35097_3_28_20328__JV_FS_BEDARFE_PREISE_QUOTE_">[17]Import!$B$72:$L$72</definedName>
    <definedName name="FS_F_VW_01_35097_3_28_29344__JV_FS_BEDARFE_PREISE_QUOTE_">[17]Import!$B$73:$L$73</definedName>
    <definedName name="FS_F_VW_01_35097_3_28_2979__JV_FS_BEDARFE_PREISE_QUOTE_">[17]Import!$B$70:$L$70</definedName>
    <definedName name="FS_F_VW_01_35097_3_28_43249__JV_FS_BEDARFE_PREISE_QUOTE_">[17]Import!$B$74:$L$74</definedName>
    <definedName name="FS_F_VW_01_35097_3_28671__JV_FS_RV_AVG_PROTODATA_">[17]Import!$B$525:$E$525</definedName>
    <definedName name="FS_F_VW_01_35097_3_28671_1__JV_FS_BAUSTUFE_ANGEBOTE_WAE_">[17]Import!$B$362:$E$362</definedName>
    <definedName name="FS_F_VW_01_35097_3_28671_11__JV_FS_REC_">[17]Import!$B$1199:$Q$1199</definedName>
    <definedName name="FS_F_VW_01_35097_3_28671_2__JV_FS_BAUSTUFE_ANGEBOTE_WAE_">[17]Import!$B$363:$E$363</definedName>
    <definedName name="FS_F_VW_01_35097_3_28671_28__JV_FS_REC_">[17]Import!$B$1200:$Q$1200</definedName>
    <definedName name="FS_F_VW_01_35097_3_28671_37__JV_FS_REC_">[17]Import!$B$1201:$Q$1201</definedName>
    <definedName name="FS_F_VW_01_35097_3_28671_46__JV_FS_REC_">[17]Import!$B$1202:$Q$1202</definedName>
    <definedName name="FS_F_VW_01_35097_3_28671_68__JV_FS_REC_">[17]Import!$B$1203:$Q$1203</definedName>
    <definedName name="FS_F_VW_01_35097_3_28671_BR__JV_FS_BIDDERS_">[17]Import!$B$952:$L$952</definedName>
    <definedName name="FS_F_VW_01_35097_3_28671_EUR__JV_FS_PR_EX_RATES_DATUM_REC_">[17]Import!$B$834:$F$834</definedName>
    <definedName name="FS_F_VW_01_35097_3_28746__JV_FS_RV_AVG_PROTODATA_">[17]Import!$B$526:$E$526</definedName>
    <definedName name="FS_F_VW_01_35097_3_28746_1__JV_FS_BAUSTUFE_ANGEBOTE_WAE_">[17]Import!$B$364:$E$364</definedName>
    <definedName name="FS_F_VW_01_35097_3_28746_2__JV_FS_BAUSTUFE_ANGEBOTE_WAE_">[17]Import!$B$365:$E$365</definedName>
    <definedName name="FS_F_VW_01_35097_3_28746_BX__JV_FS_BIDDERS_">[17]Import!$B$954:$L$954</definedName>
    <definedName name="FS_F_VW_01_35097_3_28746_EUR__JV_FS_PR_EX_RATES_DATUM_REC_">[17]Import!$B$835:$F$835</definedName>
    <definedName name="FS_F_VW_01_35097_3_29344__JV_FS_ANGEBOTSUEBERSICHT_">[17]Import!$B$166:$D$166</definedName>
    <definedName name="FS_F_VW_01_35097_3_29344__JV_FS_AVG_PRICE_">[17]Import!$B$192:$F$192</definedName>
    <definedName name="FS_F_VW_01_35097_3_29344__JV_FS_BWERTSHEET_">[17]Import!$B$626:$AH$626</definedName>
    <definedName name="FS_F_VW_01_35097_3_29344__JV_FS_COMPARISON_">[17]Import!$B$576:$S$576</definedName>
    <definedName name="FS_F_VW_01_35097_3_29344__JV_FS_REC_LIEF_">[17]Import!$B$1307:$P$1307</definedName>
    <definedName name="FS_F_VW_01_35097_3_29344__JV_FS_RV_AVG_PROTODATA_">[17]Import!$B$527:$E$527</definedName>
    <definedName name="FS_F_VW_01_35097_3_29344__JV_FS_RV_LTERM_PNACHLASS_">[17]Import!$B$601:$X$601</definedName>
    <definedName name="FS_F_VW_01_35097_3_29344_1__JV_FS_BAUSTUFE_ANGEBOTE_WAE_">[17]Import!$B$366:$E$366</definedName>
    <definedName name="FS_F_VW_01_35097_3_29344_11__JV_FS_REC_">[17]Import!$B$1204:$Q$1204</definedName>
    <definedName name="FS_F_VW_01_35097_3_29344_2__JV_FS_BAUSTUFE_ANGEBOTE_WAE_">[17]Import!$B$367:$E$367</definedName>
    <definedName name="FS_F_VW_01_35097_3_29344_28__JV_FS_REC_">[17]Import!$B$1205:$Q$1205</definedName>
    <definedName name="FS_F_VW_01_35097_3_29344_37__JV_FS_REC_">[17]Import!$B$1206:$Q$1206</definedName>
    <definedName name="FS_F_VW_01_35097_3_29344_46__JV_FS_REC_">[17]Import!$B$1207:$Q$1207</definedName>
    <definedName name="FS_F_VW_01_35097_3_29344_68__JV_FS_REC_">[17]Import!$B$1208:$Q$1208</definedName>
    <definedName name="FS_F_VW_01_35097_3_29344_EUR__JV_FS_PR_EX_RATES_DATUM_REC_">[17]Import!$B$836:$F$836</definedName>
    <definedName name="FS_F_VW_01_35097_3_29344_VW__JV_FS_BIDDERS_">[17]Import!$B$942:$L$942</definedName>
    <definedName name="FS_F_VW_01_35097_3_2979__JV_FS_ANGEBOTSUEBERSICHT_">[17]Import!$B$167:$D$167</definedName>
    <definedName name="FS_F_VW_01_35097_3_2979__JV_FS_AVG_PRICE_">[17]Import!$B$189:$F$189</definedName>
    <definedName name="FS_F_VW_01_35097_3_2979__JV_FS_BWERTSHEET_">[17]Import!$B$623:$AH$623</definedName>
    <definedName name="FS_F_VW_01_35097_3_2979__JV_FS_COMPARISON_">[17]Import!$B$573:$S$573</definedName>
    <definedName name="FS_F_VW_01_35097_3_2979__JV_FS_REC_LIEF_">[17]Import!$B$1304:$P$1304</definedName>
    <definedName name="FS_F_VW_01_35097_3_2979__JV_FS_RV_AVG_PROTODATA_">[17]Import!$B$508:$E$508</definedName>
    <definedName name="FS_F_VW_01_35097_3_2979__JV_FS_RV_LTERM_PNACHLASS_">[17]Import!$B$598:$X$598</definedName>
    <definedName name="FS_F_VW_01_35097_3_2979_1__JV_FS_BAUSTUFE_ANGEBOTE_WAE_">[17]Import!$B$328:$E$328</definedName>
    <definedName name="FS_F_VW_01_35097_3_2979_11__JV_FS_REC_">[17]Import!$B$1159:$Q$1159</definedName>
    <definedName name="FS_F_VW_01_35097_3_2979_2__JV_FS_BAUSTUFE_ANGEBOTE_WAE_">[17]Import!$B$329:$E$329</definedName>
    <definedName name="FS_F_VW_01_35097_3_2979_28__JV_FS_REC_">[17]Import!$B$1160:$Q$1160</definedName>
    <definedName name="FS_F_VW_01_35097_3_2979_37__JV_FS_REC_">[17]Import!$B$1161:$Q$1161</definedName>
    <definedName name="FS_F_VW_01_35097_3_2979_46__JV_FS_REC_">[17]Import!$B$1162:$Q$1162</definedName>
    <definedName name="FS_F_VW_01_35097_3_2979_68__JV_FS_REC_">[17]Import!$B$1163:$Q$1163</definedName>
    <definedName name="FS_F_VW_01_35097_3_2979_EUR__JV_FS_PR_EX_RATES_DATUM_REC_">[17]Import!$B$817:$F$817</definedName>
    <definedName name="FS_F_VW_01_35097_3_2979_VW__JV_FS_BIDDERS_">[17]Import!$B$945:$L$945</definedName>
    <definedName name="FS_F_VW_01_35097_3_316__JV_FS_RV_AVG_PROTODATA_">[17]Import!$B$503:$E$503</definedName>
    <definedName name="FS_F_VW_01_35097_3_316_1__JV_FS_BAUSTUFE_ANGEBOTE_WAE_">[17]Import!$B$318:$E$318</definedName>
    <definedName name="FS_F_VW_01_35097_3_316_2__JV_FS_BAUSTUFE_ANGEBOTE_WAE_">[17]Import!$B$319:$E$319</definedName>
    <definedName name="FS_F_VW_01_35097_3_316_EUR__JV_FS_PR_EX_RATES_DATUM_REC_">[17]Import!$B$812:$F$812</definedName>
    <definedName name="FS_F_VW_01_35097_3_316_SK__JV_FS_BIDDERS_">[17]Import!$B$928:$L$928</definedName>
    <definedName name="FS_F_VW_01_35097_3_3478__JV_FS_RV_AVG_PROTODATA_">[17]Import!$B$509:$E$509</definedName>
    <definedName name="FS_F_VW_01_35097_3_3478_1__JV_FS_BAUSTUFE_ANGEBOTE_WAE_">[17]Import!$B$330:$E$330</definedName>
    <definedName name="FS_F_VW_01_35097_3_3478_2__JV_FS_BAUSTUFE_ANGEBOTE_WAE_">[17]Import!$B$331:$E$331</definedName>
    <definedName name="FS_F_VW_01_35097_3_3478_EUR__JV_FS_PR_EX_RATES_DATUM_REC_">[17]Import!$B$818:$F$818</definedName>
    <definedName name="FS_F_VW_01_35097_3_3478_ST__JV_FS_BIDDERS_">[17]Import!$B$935:$L$935</definedName>
    <definedName name="FS_F_VW_01_35097_3_37__JV_FS_BEDARFE_">[17]Import!$B$132:$E$132</definedName>
    <definedName name="FS_F_VW_01_35097_3_37_13030__JV_FS_BEDARFE_PREISE_QUOTE_">[17]Import!$B$76:$L$76</definedName>
    <definedName name="FS_F_VW_01_35097_3_37_20328__JV_FS_BEDARFE_PREISE_QUOTE_">[17]Import!$B$77:$L$77</definedName>
    <definedName name="FS_F_VW_01_35097_3_37_29344__JV_FS_BEDARFE_PREISE_QUOTE_">[17]Import!$B$78:$L$78</definedName>
    <definedName name="FS_F_VW_01_35097_3_37_2979__JV_FS_BEDARFE_PREISE_QUOTE_">[17]Import!$B$75:$L$75</definedName>
    <definedName name="FS_F_VW_01_35097_3_37_43249__JV_FS_BEDARFE_PREISE_QUOTE_">[17]Import!$B$79:$L$79</definedName>
    <definedName name="FS_F_VW_01_35097_3_38597__JV_FS_RV_AVG_PROTODATA_">[17]Import!$B$528:$E$528</definedName>
    <definedName name="FS_F_VW_01_35097_3_38597_1__JV_FS_BAUSTUFE_ANGEBOTE_WAE_">[17]Import!$B$368:$E$368</definedName>
    <definedName name="FS_F_VW_01_35097_3_38597_2__JV_FS_BAUSTUFE_ANGEBOTE_WAE_">[17]Import!$B$369:$E$369</definedName>
    <definedName name="FS_F_VW_01_35097_3_38597_EUR__JV_FS_PR_EX_RATES_DATUM_REC_">[17]Import!$B$837:$F$837</definedName>
    <definedName name="FS_F_VW_01_35097_3_38597_ZA__JV_FS_BIDDERS_">[17]Import!$B$932:$L$932</definedName>
    <definedName name="FS_F_VW_01_35097_3_43249__JV_FS_ANGEBOTSUEBERSICHT_">[17]Import!$B$168:$D$168</definedName>
    <definedName name="FS_F_VW_01_35097_3_43249__JV_FS_AVG_PRICE_">[17]Import!$B$193:$F$193</definedName>
    <definedName name="FS_F_VW_01_35097_3_43249__JV_FS_BWERTSHEET_">[17]Import!$B$627:$AH$627</definedName>
    <definedName name="FS_F_VW_01_35097_3_43249__JV_FS_COMPARISON_">[17]Import!$B$577:$S$577</definedName>
    <definedName name="FS_F_VW_01_35097_3_43249__JV_FS_REC_LIEF_">[17]Import!$B$1308:$P$1308</definedName>
    <definedName name="FS_F_VW_01_35097_3_43249__JV_FS_RV_AVG_PROTODATA_">[17]Import!$B$529:$E$529</definedName>
    <definedName name="FS_F_VW_01_35097_3_43249__JV_FS_RV_LTERM_PNACHLASS_">[17]Import!$B$602:$X$602</definedName>
    <definedName name="FS_F_VW_01_35097_3_43249_1__JV_FS_BAUSTUFE_ANGEBOTE_WAE_">[17]Import!$B$370:$E$370</definedName>
    <definedName name="FS_F_VW_01_35097_3_43249_11__JV_FS_REC_">[17]Import!$B$1209:$Q$1209</definedName>
    <definedName name="FS_F_VW_01_35097_3_43249_2__JV_FS_BAUSTUFE_ANGEBOTE_WAE_">[17]Import!$B$371:$E$371</definedName>
    <definedName name="FS_F_VW_01_35097_3_43249_28__JV_FS_REC_">[17]Import!$B$1210:$Q$1210</definedName>
    <definedName name="FS_F_VW_01_35097_3_43249_37__JV_FS_REC_">[17]Import!$B$1211:$Q$1211</definedName>
    <definedName name="FS_F_VW_01_35097_3_43249_46__JV_FS_REC_">[17]Import!$B$1212:$Q$1212</definedName>
    <definedName name="FS_F_VW_01_35097_3_43249_68__JV_FS_REC_">[17]Import!$B$1213:$Q$1213</definedName>
    <definedName name="FS_F_VW_01_35097_3_43249_EUR__JV_FS_PR_EX_RATES_DATUM_REC_">[17]Import!$B$838:$F$838</definedName>
    <definedName name="FS_F_VW_01_35097_3_43249_VW__JV_FS_BIDDERS_">[17]Import!$B$949:$L$949</definedName>
    <definedName name="FS_F_VW_01_35097_3_46__JV_FS_BEDARFE_">[17]Import!$B$133:$E$133</definedName>
    <definedName name="FS_F_VW_01_35097_3_46_13030__JV_FS_BEDARFE_PREISE_QUOTE_">[17]Import!$B$81:$L$81</definedName>
    <definedName name="FS_F_VW_01_35097_3_46_20328__JV_FS_BEDARFE_PREISE_QUOTE_">[17]Import!$B$82:$L$82</definedName>
    <definedName name="FS_F_VW_01_35097_3_46_29344__JV_FS_BEDARFE_PREISE_QUOTE_">[17]Import!$B$83:$L$83</definedName>
    <definedName name="FS_F_VW_01_35097_3_46_2979__JV_FS_BEDARFE_PREISE_QUOTE_">[17]Import!$B$80:$L$80</definedName>
    <definedName name="FS_F_VW_01_35097_3_46_43249__JV_FS_BEDARFE_PREISE_QUOTE_">[17]Import!$B$84:$L$84</definedName>
    <definedName name="FS_F_VW_01_35097_3_68__JV_FS_BEDARFE_">[17]Import!$B$134:$E$134</definedName>
    <definedName name="FS_F_VW_01_35097_3_68_13030__JV_FS_BEDARFE_PREISE_QUOTE_">[17]Import!$B$86:$L$86</definedName>
    <definedName name="FS_F_VW_01_35097_3_68_20328__JV_FS_BEDARFE_PREISE_QUOTE_">[17]Import!$B$87:$L$87</definedName>
    <definedName name="FS_F_VW_01_35097_3_68_29344__JV_FS_BEDARFE_PREISE_QUOTE_">[17]Import!$B$88:$L$88</definedName>
    <definedName name="FS_F_VW_01_35097_3_68_2979__JV_FS_BEDARFE_PREISE_QUOTE_">[17]Import!$B$85:$L$85</definedName>
    <definedName name="FS_F_VW_01_35097_3_68_43249__JV_FS_BEDARFE_PREISE_QUOTE_">[17]Import!$B$89:$L$89</definedName>
    <definedName name="FS_F_VW_01_35097_3_8319__JV_FS_RV_AVG_PROTODATA_">[17]Import!$B$510:$E$510</definedName>
    <definedName name="FS_F_VW_01_35097_3_8319_1__JV_FS_BAUSTUFE_ANGEBOTE_WAE_">[17]Import!$B$332:$E$332</definedName>
    <definedName name="FS_F_VW_01_35097_3_8319_2__JV_FS_BAUSTUFE_ANGEBOTE_WAE_">[17]Import!$B$333:$E$333</definedName>
    <definedName name="FS_F_VW_01_35097_3_8319_EUR__JV_FS_PR_EX_RATES_DATUM_REC_">[17]Import!$B$819:$F$819</definedName>
    <definedName name="FS_F_VW_01_35097_3_8319_VW__JV_FS_BIDDERS_">[17]Import!$B$946:$L$946</definedName>
    <definedName name="FS_F_VW_01_35097_3_EUR_11330__JV_FS_PR_EX_RATES_DATUM_COMP_">[17]Import!$B$694:$F$694</definedName>
    <definedName name="FS_F_VW_01_35097_3_EUR_11451__JV_FS_PR_EX_RATES_DATUM_COMP_">[17]Import!$B$695:$F$695</definedName>
    <definedName name="FS_F_VW_01_35097_3_EUR_13030__JV_FS_PR_EX_RATES_DATUM_COMP_">[17]Import!$B$717:$F$717</definedName>
    <definedName name="FS_F_VW_01_35097_3_EUR_1328__JV_FS_PR_EX_RATES_DATUM_COMP_">[17]Import!$B$697:$F$697</definedName>
    <definedName name="FS_F_VW_01_35097_3_EUR_1462__JV_FS_PR_EX_RATES_DATUM_COMP_">[17]Import!$B$698:$F$698</definedName>
    <definedName name="FS_F_VW_01_35097_3_EUR_15245__JV_FS_PR_EX_RATES_DATUM_COMP_">[17]Import!$B$706:$F$706</definedName>
    <definedName name="FS_F_VW_01_35097_3_EUR_159__JV_FS_PR_EX_RATES_DATUM_COMP_">[17]Import!$B$707:$F$707</definedName>
    <definedName name="FS_F_VW_01_35097_3_EUR_18244__JV_FS_PR_EX_RATES_DATUM_COMP_">[17]Import!$B$701:$F$701</definedName>
    <definedName name="FS_F_VW_01_35097_3_EUR_18245__JV_FS_PR_EX_RATES_DATUM_COMP_">[17]Import!$B$702:$F$702</definedName>
    <definedName name="FS_F_VW_01_35097_3_EUR_19964__JV_FS_PR_EX_RATES_DATUM_COMP_">[17]Import!$B$709:$F$709</definedName>
    <definedName name="FS_F_VW_01_35097_3_EUR_20328__JV_FS_PR_EX_RATES_DATUM_COMP_">[17]Import!$B$718:$F$718</definedName>
    <definedName name="FS_F_VW_01_35097_3_EUR_2261__JV_FS_PR_EX_RATES_DATUM_COMP_">[17]Import!$B$714:$F$714</definedName>
    <definedName name="FS_F_VW_01_35097_3_EUR_23586__JV_FS_PR_EX_RATES_DATUM_COMP_">[17]Import!$B$700:$F$700</definedName>
    <definedName name="FS_F_VW_01_35097_3_EUR_24968__JV_FS_PR_EX_RATES_DATUM_COMP_">[17]Import!$B$710:$F$710</definedName>
    <definedName name="FS_F_VW_01_35097_3_EUR_24969__JV_FS_PR_EX_RATES_DATUM_COMP_">[17]Import!$B$711:$F$711</definedName>
    <definedName name="FS_F_VW_01_35097_3_EUR_25756__JV_FS_PR_EX_RATES_DATUM_COMP_">[17]Import!$B$703:$F$703</definedName>
    <definedName name="FS_F_VW_01_35097_3_EUR_2609__JV_FS_PR_EX_RATES_DATUM_COMP_">[17]Import!$B$704:$F$704</definedName>
    <definedName name="FS_F_VW_01_35097_3_EUR_27724__JV_FS_PR_EX_RATES_DATUM_COMP_">[17]Import!$B$712:$F$712</definedName>
    <definedName name="FS_F_VW_01_35097_3_EUR_27909__JV_FS_PR_EX_RATES_DATUM_COMP_">[17]Import!$B$713:$F$713</definedName>
    <definedName name="FS_F_VW_01_35097_3_EUR_28671__JV_FS_PR_EX_RATES_DATUM_COMP_">[17]Import!$B$696:$F$696</definedName>
    <definedName name="FS_F_VW_01_35097_3_EUR_28746__JV_FS_PR_EX_RATES_DATUM_COMP_">[17]Import!$B$699:$F$699</definedName>
    <definedName name="FS_F_VW_01_35097_3_EUR_29344__JV_FS_PR_EX_RATES_DATUM_COMP_">[17]Import!$B$719:$F$719</definedName>
    <definedName name="FS_F_VW_01_35097_3_EUR_2979__JV_FS_PR_EX_RATES_DATUM_COMP_">[17]Import!$B$715:$F$715</definedName>
    <definedName name="FS_F_VW_01_35097_3_EUR_316__JV_FS_PR_EX_RATES_DATUM_COMP_">[17]Import!$B$705:$F$705</definedName>
    <definedName name="FS_F_VW_01_35097_3_EUR_3478__JV_FS_PR_EX_RATES_DATUM_COMP_">[17]Import!$B$708:$F$708</definedName>
    <definedName name="FS_F_VW_01_35097_3_EUR_38597__JV_FS_PR_EX_RATES_DATUM_COMP_">[17]Import!$B$721:$F$721</definedName>
    <definedName name="FS_F_VW_01_35097_3_EUR_43249__JV_FS_PR_EX_RATES_DATUM_COMP_">[17]Import!$B$720:$F$720</definedName>
    <definedName name="FS_F_VW_01_35097_3_EUR_8319__JV_FS_PR_EX_RATES_DATUM_COMP_">[17]Import!$B$716:$F$716</definedName>
    <definedName name="FS_F_VW_01_35097_4__FS_NEUTEILE_">[17]Import!$B$148:$D$148</definedName>
    <definedName name="FS_F_VW_01_35097_4__JV_FS_PRAESENTATIONEN_">[17]Import!$B$9:$AN$9</definedName>
    <definedName name="FS_F_VW_01_35097_4_1__V_FS_BAUSTUFE_VORGABEN_STK_">[17]Import!$B$439:$D$439</definedName>
    <definedName name="FS_F_VW_01_35097_4_11__JV_FS_BEDARFE_">[17]Import!$B$135:$E$135</definedName>
    <definedName name="FS_F_VW_01_35097_4_11_13030__JV_FS_BEDARFE_PREISE_QUOTE_">[17]Import!$B$91:$L$91</definedName>
    <definedName name="FS_F_VW_01_35097_4_11_20328__JV_FS_BEDARFE_PREISE_QUOTE_">[17]Import!$B$92:$L$92</definedName>
    <definedName name="FS_F_VW_01_35097_4_11_29344__JV_FS_BEDARFE_PREISE_QUOTE_">[17]Import!$B$93:$L$93</definedName>
    <definedName name="FS_F_VW_01_35097_4_11_2979__JV_FS_BEDARFE_PREISE_QUOTE_">[17]Import!$B$90:$L$90</definedName>
    <definedName name="FS_F_VW_01_35097_4_11_43249__JV_FS_BEDARFE_PREISE_QUOTE_">[17]Import!$B$94:$L$94</definedName>
    <definedName name="FS_F_VW_01_35097_4_11330__JV_FS_RV_AVG_PROTODATA_">[17]Import!$B$539:$E$539</definedName>
    <definedName name="FS_F_VW_01_35097_4_11330_1__JV_FS_BAUSTUFE_ANGEBOTE_WAE_">[17]Import!$B$390:$E$390</definedName>
    <definedName name="FS_F_VW_01_35097_4_11330_11__JV_FS_REC_">[17]Import!$B$1239:$Q$1239</definedName>
    <definedName name="FS_F_VW_01_35097_4_11330_2__JV_FS_BAUSTUFE_ANGEBOTE_WAE_">[17]Import!$B$391:$E$391</definedName>
    <definedName name="FS_F_VW_01_35097_4_11330_28__JV_FS_REC_">[17]Import!$B$1240:$Q$1240</definedName>
    <definedName name="FS_F_VW_01_35097_4_11330_37__JV_FS_REC_">[17]Import!$B$1241:$Q$1241</definedName>
    <definedName name="FS_F_VW_01_35097_4_11330_46__JV_FS_REC_">[17]Import!$B$1242:$Q$1242</definedName>
    <definedName name="FS_F_VW_01_35097_4_11330_68__JV_FS_REC_">[17]Import!$B$1243:$Q$1243</definedName>
    <definedName name="FS_F_VW_01_35097_4_11330_BR__JV_FS_BIDDERS_">[17]Import!$B$959:$L$959</definedName>
    <definedName name="FS_F_VW_01_35097_4_11330_EUR__JV_FS_PR_EX_RATES_DATUM_REC_">[17]Import!$B$848:$F$848</definedName>
    <definedName name="FS_F_VW_01_35097_4_11451__JV_FS_RV_AVG_PROTODATA_">[17]Import!$B$540:$E$540</definedName>
    <definedName name="FS_F_VW_01_35097_4_11451_1__JV_FS_BAUSTUFE_ANGEBOTE_WAE_">[17]Import!$B$392:$E$392</definedName>
    <definedName name="FS_F_VW_01_35097_4_11451_2__JV_FS_BAUSTUFE_ANGEBOTE_WAE_">[17]Import!$B$393:$E$393</definedName>
    <definedName name="FS_F_VW_01_35097_4_11451_BR__JV_FS_BIDDERS_">[17]Import!$B$966:$L$966</definedName>
    <definedName name="FS_F_VW_01_35097_4_11451_EUR__JV_FS_PR_EX_RATES_DATUM_REC_">[17]Import!$B$849:$F$849</definedName>
    <definedName name="FS_F_VW_01_35097_4_13030__JV_FS_ANGEBOTSUEBERSICHT_">[17]Import!$B$169:$D$169</definedName>
    <definedName name="FS_F_VW_01_35097_4_13030__JV_FS_AVG_PRICE_">[17]Import!$B$195:$F$195</definedName>
    <definedName name="FS_F_VW_01_35097_4_13030__JV_FS_BWERTSHEET_">[17]Import!$B$629:$AH$629</definedName>
    <definedName name="FS_F_VW_01_35097_4_13030__JV_FS_COMPARISON_">[17]Import!$B$579:$S$579</definedName>
    <definedName name="FS_F_VW_01_35097_4_13030__JV_FS_REC_LIEF_">[17]Import!$B$1310:$P$1310</definedName>
    <definedName name="FS_F_VW_01_35097_4_13030__JV_FS_RV_AVG_PROTODATA_">[17]Import!$B$541:$E$541</definedName>
    <definedName name="FS_F_VW_01_35097_4_13030__JV_FS_RV_LTERM_PNACHLASS_">[17]Import!$B$604:$X$604</definedName>
    <definedName name="FS_F_VW_01_35097_4_13030_1__JV_FS_BAUSTUFE_ANGEBOTE_WAE_">[17]Import!$B$394:$E$394</definedName>
    <definedName name="FS_F_VW_01_35097_4_13030_11__JV_FS_REC_">[17]Import!$B$1244:$Q$1244</definedName>
    <definedName name="FS_F_VW_01_35097_4_13030_2__JV_FS_BAUSTUFE_ANGEBOTE_WAE_">[17]Import!$B$395:$E$395</definedName>
    <definedName name="FS_F_VW_01_35097_4_13030_28__JV_FS_REC_">[17]Import!$B$1245:$Q$1245</definedName>
    <definedName name="FS_F_VW_01_35097_4_13030_37__JV_FS_REC_">[17]Import!$B$1246:$Q$1246</definedName>
    <definedName name="FS_F_VW_01_35097_4_13030_46__JV_FS_REC_">[17]Import!$B$1247:$Q$1247</definedName>
    <definedName name="FS_F_VW_01_35097_4_13030_68__JV_FS_REC_">[17]Import!$B$1248:$Q$1248</definedName>
    <definedName name="FS_F_VW_01_35097_4_13030_EUR__JV_FS_PR_EX_RATES_DATUM_REC_">[17]Import!$B$850:$F$850</definedName>
    <definedName name="FS_F_VW_01_35097_4_13030_VW__JV_FS_BIDDERS_">[17]Import!$B$957:$L$957</definedName>
    <definedName name="FS_F_VW_01_35097_4_1328__JV_FS_RV_AVG_PROTODATA_">[17]Import!$B$532:$E$532</definedName>
    <definedName name="FS_F_VW_01_35097_4_1328_1__JV_FS_BAUSTUFE_ANGEBOTE_WAE_">[17]Import!$B$376:$E$376</definedName>
    <definedName name="FS_F_VW_01_35097_4_1328_2__JV_FS_BAUSTUFE_ANGEBOTE_WAE_">[17]Import!$B$377:$E$377</definedName>
    <definedName name="FS_F_VW_01_35097_4_1328_BX__JV_FS_BIDDERS_">[17]Import!$B$969:$L$969</definedName>
    <definedName name="FS_F_VW_01_35097_4_1328_EUR__JV_FS_PR_EX_RATES_DATUM_REC_">[17]Import!$B$841:$F$841</definedName>
    <definedName name="FS_F_VW_01_35097_4_1462__JV_FS_RV_AVG_PROTODATA_">[17]Import!$B$533:$E$533</definedName>
    <definedName name="FS_F_VW_01_35097_4_1462_1__JV_FS_BAUSTUFE_ANGEBOTE_WAE_">[17]Import!$B$378:$E$378</definedName>
    <definedName name="FS_F_VW_01_35097_4_1462_11__JV_FS_REC_">[17]Import!$B$1219:$Q$1219</definedName>
    <definedName name="FS_F_VW_01_35097_4_1462_2__JV_FS_BAUSTUFE_ANGEBOTE_WAE_">[17]Import!$B$379:$E$379</definedName>
    <definedName name="FS_F_VW_01_35097_4_1462_28__JV_FS_REC_">[17]Import!$B$1220:$Q$1220</definedName>
    <definedName name="FS_F_VW_01_35097_4_1462_37__JV_FS_REC_">[17]Import!$B$1221:$Q$1221</definedName>
    <definedName name="FS_F_VW_01_35097_4_1462_46__JV_FS_REC_">[17]Import!$B$1222:$Q$1222</definedName>
    <definedName name="FS_F_VW_01_35097_4_1462_68__JV_FS_REC_">[17]Import!$B$1223:$Q$1223</definedName>
    <definedName name="FS_F_VW_01_35097_4_1462_BX__JV_FS_BIDDERS_">[17]Import!$B$965:$L$965</definedName>
    <definedName name="FS_F_VW_01_35097_4_1462_EUR__JV_FS_PR_EX_RATES_DATUM_REC_">[17]Import!$B$842:$F$842</definedName>
    <definedName name="FS_F_VW_01_35097_4_15245__JV_FS_RV_AVG_PROTODATA_">[17]Import!$B$542:$E$542</definedName>
    <definedName name="FS_F_VW_01_35097_4_15245_1__JV_FS_BAUSTUFE_ANGEBOTE_WAE_">[17]Import!$B$396:$E$396</definedName>
    <definedName name="FS_F_VW_01_35097_4_15245_2__JV_FS_BAUSTUFE_ANGEBOTE_WAE_">[17]Import!$B$397:$E$397</definedName>
    <definedName name="FS_F_VW_01_35097_4_15245_EUR__JV_FS_PR_EX_RATES_DATUM_REC_">[17]Import!$B$851:$F$851</definedName>
    <definedName name="FS_F_VW_01_35097_4_15245_SK__JV_FS_BIDDERS_">[17]Import!$B$961:$L$961</definedName>
    <definedName name="FS_F_VW_01_35097_4_159__JV_FS_RV_AVG_PROTODATA_">[17]Import!$B$530:$E$530</definedName>
    <definedName name="FS_F_VW_01_35097_4_159_1__JV_FS_BAUSTUFE_ANGEBOTE_WAE_">[17]Import!$B$372:$E$372</definedName>
    <definedName name="FS_F_VW_01_35097_4_159_11__JV_FS_REC_">[17]Import!$B$1214:$Q$1214</definedName>
    <definedName name="FS_F_VW_01_35097_4_159_2__JV_FS_BAUSTUFE_ANGEBOTE_WAE_">[17]Import!$B$373:$E$373</definedName>
    <definedName name="FS_F_VW_01_35097_4_159_28__JV_FS_REC_">[17]Import!$B$1215:$Q$1215</definedName>
    <definedName name="FS_F_VW_01_35097_4_159_37__JV_FS_REC_">[17]Import!$B$1216:$Q$1216</definedName>
    <definedName name="FS_F_VW_01_35097_4_159_46__JV_FS_REC_">[17]Import!$B$1217:$Q$1217</definedName>
    <definedName name="FS_F_VW_01_35097_4_159_68__JV_FS_REC_">[17]Import!$B$1218:$Q$1218</definedName>
    <definedName name="FS_F_VW_01_35097_4_159_EUR__JV_FS_PR_EX_RATES_DATUM_REC_">[17]Import!$B$839:$F$839</definedName>
    <definedName name="FS_F_VW_01_35097_4_159_ST__JV_FS_BIDDERS_">[17]Import!$B$975:$L$975</definedName>
    <definedName name="FS_F_VW_01_35097_4_18244__JV_FS_RV_AVG_PROTODATA_">[17]Import!$B$543:$E$543</definedName>
    <definedName name="FS_F_VW_01_35097_4_18244_1__JV_FS_BAUSTUFE_ANGEBOTE_WAE_">[17]Import!$B$398:$E$398</definedName>
    <definedName name="FS_F_VW_01_35097_4_18244_2__JV_FS_BAUSTUFE_ANGEBOTE_WAE_">[17]Import!$B$399:$E$399</definedName>
    <definedName name="FS_F_VW_01_35097_4_18244_EUR__JV_FS_PR_EX_RATES_DATUM_REC_">[17]Import!$B$852:$F$852</definedName>
    <definedName name="FS_F_VW_01_35097_4_18244_MX__JV_FS_BIDDERS_">[17]Import!$B$968:$L$968</definedName>
    <definedName name="FS_F_VW_01_35097_4_18245__JV_FS_RV_AVG_PROTODATA_">[17]Import!$B$544:$E$544</definedName>
    <definedName name="FS_F_VW_01_35097_4_18245_1__JV_FS_BAUSTUFE_ANGEBOTE_WAE_">[17]Import!$B$400:$E$400</definedName>
    <definedName name="FS_F_VW_01_35097_4_18245_2__JV_FS_BAUSTUFE_ANGEBOTE_WAE_">[17]Import!$B$401:$E$401</definedName>
    <definedName name="FS_F_VW_01_35097_4_18245_EUR__JV_FS_PR_EX_RATES_DATUM_REC_">[17]Import!$B$853:$F$853</definedName>
    <definedName name="FS_F_VW_01_35097_4_18245_MX__JV_FS_BIDDERS_">[17]Import!$B$971:$L$971</definedName>
    <definedName name="FS_F_VW_01_35097_4_19964__JV_FS_RV_AVG_PROTODATA_">[17]Import!$B$545:$E$545</definedName>
    <definedName name="FS_F_VW_01_35097_4_19964_1__JV_FS_BAUSTUFE_ANGEBOTE_WAE_">[17]Import!$B$402:$E$402</definedName>
    <definedName name="FS_F_VW_01_35097_4_19964_11__JV_FS_REC_">[17]Import!$B$1249:$Q$1249</definedName>
    <definedName name="FS_F_VW_01_35097_4_19964_2__JV_FS_BAUSTUFE_ANGEBOTE_WAE_">[17]Import!$B$403:$E$403</definedName>
    <definedName name="FS_F_VW_01_35097_4_19964_28__JV_FS_REC_">[17]Import!$B$1250:$Q$1250</definedName>
    <definedName name="FS_F_VW_01_35097_4_19964_37__JV_FS_REC_">[17]Import!$B$1251:$Q$1251</definedName>
    <definedName name="FS_F_VW_01_35097_4_19964_46__JV_FS_REC_">[17]Import!$B$1252:$Q$1252</definedName>
    <definedName name="FS_F_VW_01_35097_4_19964_68__JV_FS_REC_">[17]Import!$B$1253:$Q$1253</definedName>
    <definedName name="FS_F_VW_01_35097_4_19964_EUR__JV_FS_PR_EX_RATES_DATUM_REC_">[17]Import!$B$854:$F$854</definedName>
    <definedName name="FS_F_VW_01_35097_4_19964_TR__JV_FS_BIDDERS_">[17]Import!$B$978:$L$978</definedName>
    <definedName name="FS_F_VW_01_35097_4_2__V_FS_BAUSTUFE_VORGABEN_STK_">[17]Import!$B$440:$D$440</definedName>
    <definedName name="FS_F_VW_01_35097_4_20328__JV_FS_ANGEBOTSUEBERSICHT_">[17]Import!$B$170:$D$170</definedName>
    <definedName name="FS_F_VW_01_35097_4_20328__JV_FS_AVG_PRICE_">[17]Import!$B$196:$F$196</definedName>
    <definedName name="FS_F_VW_01_35097_4_20328__JV_FS_BWERTSHEET_">[17]Import!$B$630:$AH$630</definedName>
    <definedName name="FS_F_VW_01_35097_4_20328__JV_FS_COMPARISON_">[17]Import!$B$580:$S$580</definedName>
    <definedName name="FS_F_VW_01_35097_4_20328__JV_FS_REC_LIEF_">[17]Import!$B$1311:$P$1311</definedName>
    <definedName name="FS_F_VW_01_35097_4_20328__JV_FS_RV_AVG_PROTODATA_">[17]Import!$B$546:$E$546</definedName>
    <definedName name="FS_F_VW_01_35097_4_20328__JV_FS_RV_LTERM_PNACHLASS_">[17]Import!$B$605:$X$605</definedName>
    <definedName name="FS_F_VW_01_35097_4_20328_1__JV_FS_BAUSTUFE_ANGEBOTE_WAE_">[17]Import!$B$404:$E$404</definedName>
    <definedName name="FS_F_VW_01_35097_4_20328_11__JV_FS_REC_">[17]Import!$B$1254:$Q$1254</definedName>
    <definedName name="FS_F_VW_01_35097_4_20328_2__JV_FS_BAUSTUFE_ANGEBOTE_WAE_">[17]Import!$B$405:$E$405</definedName>
    <definedName name="FS_F_VW_01_35097_4_20328_28__JV_FS_REC_">[17]Import!$B$1255:$Q$1255</definedName>
    <definedName name="FS_F_VW_01_35097_4_20328_37__JV_FS_REC_">[17]Import!$B$1256:$Q$1256</definedName>
    <definedName name="FS_F_VW_01_35097_4_20328_46__JV_FS_REC_">[17]Import!$B$1257:$Q$1257</definedName>
    <definedName name="FS_F_VW_01_35097_4_20328_68__JV_FS_REC_">[17]Import!$B$1258:$Q$1258</definedName>
    <definedName name="FS_F_VW_01_35097_4_20328_EUR__JV_FS_PR_EX_RATES_DATUM_REC_">[17]Import!$B$855:$F$855</definedName>
    <definedName name="FS_F_VW_01_35097_4_20328_VW__JV_FS_BIDDERS_">[17]Import!$B$962:$L$962</definedName>
    <definedName name="FS_F_VW_01_35097_4_2261__JV_FS_RV_AVG_PROTODATA_">[17]Import!$B$534:$E$534</definedName>
    <definedName name="FS_F_VW_01_35097_4_2261_1__JV_FS_BAUSTUFE_ANGEBOTE_WAE_">[17]Import!$B$380:$E$380</definedName>
    <definedName name="FS_F_VW_01_35097_4_2261_11__JV_FS_REC_">[17]Import!$B$1224:$Q$1224</definedName>
    <definedName name="FS_F_VW_01_35097_4_2261_2__JV_FS_BAUSTUFE_ANGEBOTE_WAE_">[17]Import!$B$381:$E$381</definedName>
    <definedName name="FS_F_VW_01_35097_4_2261_28__JV_FS_REC_">[17]Import!$B$1225:$Q$1225</definedName>
    <definedName name="FS_F_VW_01_35097_4_2261_37__JV_FS_REC_">[17]Import!$B$1226:$Q$1226</definedName>
    <definedName name="FS_F_VW_01_35097_4_2261_46__JV_FS_REC_">[17]Import!$B$1227:$Q$1227</definedName>
    <definedName name="FS_F_VW_01_35097_4_2261_68__JV_FS_REC_">[17]Import!$B$1228:$Q$1228</definedName>
    <definedName name="FS_F_VW_01_35097_4_2261_EUR__JV_FS_PR_EX_RATES_DATUM_REC_">[17]Import!$B$843:$F$843</definedName>
    <definedName name="FS_F_VW_01_35097_4_2261_VW__JV_FS_BIDDERS_">[17]Import!$B$967:$L$967</definedName>
    <definedName name="FS_F_VW_01_35097_4_23586__JV_FS_RV_AVG_PROTODATA_">[17]Import!$B$547:$E$547</definedName>
    <definedName name="FS_F_VW_01_35097_4_23586_1__JV_FS_BAUSTUFE_ANGEBOTE_WAE_">[17]Import!$B$406:$E$406</definedName>
    <definedName name="FS_F_VW_01_35097_4_23586_11__JV_FS_REC_">[17]Import!$B$1259:$Q$1259</definedName>
    <definedName name="FS_F_VW_01_35097_4_23586_2__JV_FS_BAUSTUFE_ANGEBOTE_WAE_">[17]Import!$B$407:$E$407</definedName>
    <definedName name="FS_F_VW_01_35097_4_23586_28__JV_FS_REC_">[17]Import!$B$1260:$Q$1260</definedName>
    <definedName name="FS_F_VW_01_35097_4_23586_37__JV_FS_REC_">[17]Import!$B$1261:$Q$1261</definedName>
    <definedName name="FS_F_VW_01_35097_4_23586_46__JV_FS_REC_">[17]Import!$B$1262:$Q$1262</definedName>
    <definedName name="FS_F_VW_01_35097_4_23586_68__JV_FS_REC_">[17]Import!$B$1263:$Q$1263</definedName>
    <definedName name="FS_F_VW_01_35097_4_23586_EUR__JV_FS_PR_EX_RATES_DATUM_REC_">[17]Import!$B$856:$F$856</definedName>
    <definedName name="FS_F_VW_01_35097_4_23586_HA__JV_FS_BIDDERS_">[17]Import!$B$983:$L$983</definedName>
    <definedName name="FS_F_VW_01_35097_4_24968__JV_FS_RV_AVG_PROTODATA_">[17]Import!$B$548:$E$548</definedName>
    <definedName name="FS_F_VW_01_35097_4_24968_1__JV_FS_BAUSTUFE_ANGEBOTE_WAE_">[17]Import!$B$408:$E$408</definedName>
    <definedName name="FS_F_VW_01_35097_4_24968_2__JV_FS_BAUSTUFE_ANGEBOTE_WAE_">[17]Import!$B$409:$E$409</definedName>
    <definedName name="FS_F_VW_01_35097_4_24968_EUR__JV_FS_PR_EX_RATES_DATUM_REC_">[17]Import!$B$857:$F$857</definedName>
    <definedName name="FS_F_VW_01_35097_4_24968_US__JV_FS_BIDDERS_">[17]Import!$B$958:$L$958</definedName>
    <definedName name="FS_F_VW_01_35097_4_24969__JV_FS_RV_AVG_PROTODATA_">[17]Import!$B$549:$E$549</definedName>
    <definedName name="FS_F_VW_01_35097_4_24969_1__JV_FS_BAUSTUFE_ANGEBOTE_WAE_">[17]Import!$B$410:$E$410</definedName>
    <definedName name="FS_F_VW_01_35097_4_24969_11__JV_FS_REC_">[17]Import!$B$1264:$Q$1264</definedName>
    <definedName name="FS_F_VW_01_35097_4_24969_2__JV_FS_BAUSTUFE_ANGEBOTE_WAE_">[17]Import!$B$411:$E$411</definedName>
    <definedName name="FS_F_VW_01_35097_4_24969_28__JV_FS_REC_">[17]Import!$B$1265:$Q$1265</definedName>
    <definedName name="FS_F_VW_01_35097_4_24969_37__JV_FS_REC_">[17]Import!$B$1266:$Q$1266</definedName>
    <definedName name="FS_F_VW_01_35097_4_24969_46__JV_FS_REC_">[17]Import!$B$1267:$Q$1267</definedName>
    <definedName name="FS_F_VW_01_35097_4_24969_68__JV_FS_REC_">[17]Import!$B$1268:$Q$1268</definedName>
    <definedName name="FS_F_VW_01_35097_4_24969_EUR__JV_FS_PR_EX_RATES_DATUM_REC_">[17]Import!$B$858:$F$858</definedName>
    <definedName name="FS_F_VW_01_35097_4_24969_US__JV_FS_BIDDERS_">[17]Import!$B$979:$L$979</definedName>
    <definedName name="FS_F_VW_01_35097_4_25756__JV_FS_RV_AVG_PROTODATA_">[17]Import!$B$550:$E$550</definedName>
    <definedName name="FS_F_VW_01_35097_4_25756_1__JV_FS_BAUSTUFE_ANGEBOTE_WAE_">[17]Import!$B$412:$E$412</definedName>
    <definedName name="FS_F_VW_01_35097_4_25756_2__JV_FS_BAUSTUFE_ANGEBOTE_WAE_">[17]Import!$B$413:$E$413</definedName>
    <definedName name="FS_F_VW_01_35097_4_25756_EUR__JV_FS_PR_EX_RATES_DATUM_REC_">[17]Import!$B$859:$F$859</definedName>
    <definedName name="FS_F_VW_01_35097_4_25756_MX__JV_FS_BIDDERS_">[17]Import!$B$964:$L$964</definedName>
    <definedName name="FS_F_VW_01_35097_4_2609__JV_FS_RV_AVG_PROTODATA_">[17]Import!$B$535:$E$535</definedName>
    <definedName name="FS_F_VW_01_35097_4_2609_1__JV_FS_BAUSTUFE_ANGEBOTE_WAE_">[17]Import!$B$382:$E$382</definedName>
    <definedName name="FS_F_VW_01_35097_4_2609_11__JV_FS_REC_">[17]Import!$B$1229:$Q$1229</definedName>
    <definedName name="FS_F_VW_01_35097_4_2609_2__JV_FS_BAUSTUFE_ANGEBOTE_WAE_">[17]Import!$B$383:$E$383</definedName>
    <definedName name="FS_F_VW_01_35097_4_2609_28__JV_FS_REC_">[17]Import!$B$1230:$Q$1230</definedName>
    <definedName name="FS_F_VW_01_35097_4_2609_37__JV_FS_REC_">[17]Import!$B$1231:$Q$1231</definedName>
    <definedName name="FS_F_VW_01_35097_4_2609_46__JV_FS_REC_">[17]Import!$B$1232:$Q$1232</definedName>
    <definedName name="FS_F_VW_01_35097_4_2609_68__JV_FS_REC_">[17]Import!$B$1233:$Q$1233</definedName>
    <definedName name="FS_F_VW_01_35097_4_2609_EUR__JV_FS_PR_EX_RATES_DATUM_REC_">[17]Import!$B$844:$F$844</definedName>
    <definedName name="FS_F_VW_01_35097_4_2609_RR__JV_FS_BIDDERS_">[17]Import!$B$972:$L$972</definedName>
    <definedName name="FS_F_VW_01_35097_4_27724__JV_FS_RV_AVG_PROTODATA_">[17]Import!$B$551:$E$551</definedName>
    <definedName name="FS_F_VW_01_35097_4_27724_1__JV_FS_BAUSTUFE_ANGEBOTE_WAE_">[17]Import!$B$414:$E$414</definedName>
    <definedName name="FS_F_VW_01_35097_4_27724_2__JV_FS_BAUSTUFE_ANGEBOTE_WAE_">[17]Import!$B$415:$E$415</definedName>
    <definedName name="FS_F_VW_01_35097_4_27724_EUR__JV_FS_PR_EX_RATES_DATUM_REC_">[17]Import!$B$860:$F$860</definedName>
    <definedName name="FS_F_VW_01_35097_4_27724_US__JV_FS_BIDDERS_">[17]Import!$B$976:$L$976</definedName>
    <definedName name="FS_F_VW_01_35097_4_27909__JV_FS_RV_AVG_PROTODATA_">[17]Import!$B$552:$E$552</definedName>
    <definedName name="FS_F_VW_01_35097_4_27909_1__JV_FS_BAUSTUFE_ANGEBOTE_WAE_">[17]Import!$B$416:$E$416</definedName>
    <definedName name="FS_F_VW_01_35097_4_27909_11__JV_FS_REC_">[17]Import!$B$1269:$Q$1269</definedName>
    <definedName name="FS_F_VW_01_35097_4_27909_2__JV_FS_BAUSTUFE_ANGEBOTE_WAE_">[17]Import!$B$417:$E$417</definedName>
    <definedName name="FS_F_VW_01_35097_4_27909_28__JV_FS_REC_">[17]Import!$B$1270:$Q$1270</definedName>
    <definedName name="FS_F_VW_01_35097_4_27909_37__JV_FS_REC_">[17]Import!$B$1271:$Q$1271</definedName>
    <definedName name="FS_F_VW_01_35097_4_27909_46__JV_FS_REC_">[17]Import!$B$1272:$Q$1272</definedName>
    <definedName name="FS_F_VW_01_35097_4_27909_68__JV_FS_REC_">[17]Import!$B$1273:$Q$1273</definedName>
    <definedName name="FS_F_VW_01_35097_4_27909_EUR__JV_FS_PR_EX_RATES_DATUM_REC_">[17]Import!$B$861:$F$861</definedName>
    <definedName name="FS_F_VW_01_35097_4_27909_US__JV_FS_BIDDERS_">[17]Import!$B$981:$L$981</definedName>
    <definedName name="FS_F_VW_01_35097_4_28__JV_FS_BEDARFE_">[17]Import!$B$136:$E$136</definedName>
    <definedName name="FS_F_VW_01_35097_4_28_13030__JV_FS_BEDARFE_PREISE_QUOTE_">[17]Import!$B$96:$L$96</definedName>
    <definedName name="FS_F_VW_01_35097_4_28_20328__JV_FS_BEDARFE_PREISE_QUOTE_">[17]Import!$B$97:$L$97</definedName>
    <definedName name="FS_F_VW_01_35097_4_28_29344__JV_FS_BEDARFE_PREISE_QUOTE_">[17]Import!$B$98:$L$98</definedName>
    <definedName name="FS_F_VW_01_35097_4_28_2979__JV_FS_BEDARFE_PREISE_QUOTE_">[17]Import!$B$95:$L$95</definedName>
    <definedName name="FS_F_VW_01_35097_4_28_43249__JV_FS_BEDARFE_PREISE_QUOTE_">[17]Import!$B$99:$L$99</definedName>
    <definedName name="FS_F_VW_01_35097_4_28671__JV_FS_RV_AVG_PROTODATA_">[17]Import!$B$553:$E$553</definedName>
    <definedName name="FS_F_VW_01_35097_4_28671_1__JV_FS_BAUSTUFE_ANGEBOTE_WAE_">[17]Import!$B$418:$E$418</definedName>
    <definedName name="FS_F_VW_01_35097_4_28671_11__JV_FS_REC_">[17]Import!$B$1274:$Q$1274</definedName>
    <definedName name="FS_F_VW_01_35097_4_28671_2__JV_FS_BAUSTUFE_ANGEBOTE_WAE_">[17]Import!$B$419:$E$419</definedName>
    <definedName name="FS_F_VW_01_35097_4_28671_28__JV_FS_REC_">[17]Import!$B$1275:$Q$1275</definedName>
    <definedName name="FS_F_VW_01_35097_4_28671_37__JV_FS_REC_">[17]Import!$B$1276:$Q$1276</definedName>
    <definedName name="FS_F_VW_01_35097_4_28671_46__JV_FS_REC_">[17]Import!$B$1277:$Q$1277</definedName>
    <definedName name="FS_F_VW_01_35097_4_28671_68__JV_FS_REC_">[17]Import!$B$1278:$Q$1278</definedName>
    <definedName name="FS_F_VW_01_35097_4_28671_BR__JV_FS_BIDDERS_">[17]Import!$B$980:$L$980</definedName>
    <definedName name="FS_F_VW_01_35097_4_28671_EUR__JV_FS_PR_EX_RATES_DATUM_REC_">[17]Import!$B$862:$F$862</definedName>
    <definedName name="FS_F_VW_01_35097_4_28746__JV_FS_RV_AVG_PROTODATA_">[17]Import!$B$554:$E$554</definedName>
    <definedName name="FS_F_VW_01_35097_4_28746_1__JV_FS_BAUSTUFE_ANGEBOTE_WAE_">[17]Import!$B$420:$E$420</definedName>
    <definedName name="FS_F_VW_01_35097_4_28746_2__JV_FS_BAUSTUFE_ANGEBOTE_WAE_">[17]Import!$B$421:$E$421</definedName>
    <definedName name="FS_F_VW_01_35097_4_28746_BX__JV_FS_BIDDERS_">[17]Import!$B$982:$L$982</definedName>
    <definedName name="FS_F_VW_01_35097_4_28746_EUR__JV_FS_PR_EX_RATES_DATUM_REC_">[17]Import!$B$863:$F$863</definedName>
    <definedName name="FS_F_VW_01_35097_4_29344__JV_FS_ANGEBOTSUEBERSICHT_">[17]Import!$B$171:$D$171</definedName>
    <definedName name="FS_F_VW_01_35097_4_29344__JV_FS_AVG_PRICE_">[17]Import!$B$197:$F$197</definedName>
    <definedName name="FS_F_VW_01_35097_4_29344__JV_FS_BWERTSHEET_">[17]Import!$B$631:$AH$631</definedName>
    <definedName name="FS_F_VW_01_35097_4_29344__JV_FS_COMPARISON_">[17]Import!$B$581:$S$581</definedName>
    <definedName name="FS_F_VW_01_35097_4_29344__JV_FS_REC_LIEF_">[17]Import!$B$1312:$P$1312</definedName>
    <definedName name="FS_F_VW_01_35097_4_29344__JV_FS_RV_AVG_PROTODATA_">[17]Import!$B$555:$E$555</definedName>
    <definedName name="FS_F_VW_01_35097_4_29344__JV_FS_RV_LTERM_PNACHLASS_">[17]Import!$B$606:$X$606</definedName>
    <definedName name="FS_F_VW_01_35097_4_29344_1__JV_FS_BAUSTUFE_ANGEBOTE_WAE_">[17]Import!$B$422:$E$422</definedName>
    <definedName name="FS_F_VW_01_35097_4_29344_11__JV_FS_REC_">[17]Import!$B$1279:$Q$1279</definedName>
    <definedName name="FS_F_VW_01_35097_4_29344_2__JV_FS_BAUSTUFE_ANGEBOTE_WAE_">[17]Import!$B$423:$E$423</definedName>
    <definedName name="FS_F_VW_01_35097_4_29344_28__JV_FS_REC_">[17]Import!$B$1280:$Q$1280</definedName>
    <definedName name="FS_F_VW_01_35097_4_29344_37__JV_FS_REC_">[17]Import!$B$1281:$Q$1281</definedName>
    <definedName name="FS_F_VW_01_35097_4_29344_46__JV_FS_REC_">[17]Import!$B$1282:$Q$1282</definedName>
    <definedName name="FS_F_VW_01_35097_4_29344_68__JV_FS_REC_">[17]Import!$B$1283:$Q$1283</definedName>
    <definedName name="FS_F_VW_01_35097_4_29344_EUR__JV_FS_PR_EX_RATES_DATUM_REC_">[17]Import!$B$864:$F$864</definedName>
    <definedName name="FS_F_VW_01_35097_4_29344_VW__JV_FS_BIDDERS_">[17]Import!$B$970:$L$970</definedName>
    <definedName name="FS_F_VW_01_35097_4_2979__JV_FS_ANGEBOTSUEBERSICHT_">[17]Import!$B$172:$D$172</definedName>
    <definedName name="FS_F_VW_01_35097_4_2979__JV_FS_AVG_PRICE_">[17]Import!$B$194:$F$194</definedName>
    <definedName name="FS_F_VW_01_35097_4_2979__JV_FS_BWERTSHEET_">[17]Import!$B$628:$AH$628</definedName>
    <definedName name="FS_F_VW_01_35097_4_2979__JV_FS_COMPARISON_">[17]Import!$B$578:$S$578</definedName>
    <definedName name="FS_F_VW_01_35097_4_2979__JV_FS_REC_LIEF_">[17]Import!$B$1309:$P$1309</definedName>
    <definedName name="FS_F_VW_01_35097_4_2979__JV_FS_RV_AVG_PROTODATA_">[17]Import!$B$536:$E$536</definedName>
    <definedName name="FS_F_VW_01_35097_4_2979__JV_FS_RV_LTERM_PNACHLASS_">[17]Import!$B$603:$X$603</definedName>
    <definedName name="FS_F_VW_01_35097_4_2979_1__JV_FS_BAUSTUFE_ANGEBOTE_WAE_">[17]Import!$B$384:$E$384</definedName>
    <definedName name="FS_F_VW_01_35097_4_2979_11__JV_FS_REC_">[17]Import!$B$1234:$Q$1234</definedName>
    <definedName name="FS_F_VW_01_35097_4_2979_2__JV_FS_BAUSTUFE_ANGEBOTE_WAE_">[17]Import!$B$385:$E$385</definedName>
    <definedName name="FS_F_VW_01_35097_4_2979_28__JV_FS_REC_">[17]Import!$B$1235:$Q$1235</definedName>
    <definedName name="FS_F_VW_01_35097_4_2979_37__JV_FS_REC_">[17]Import!$B$1236:$Q$1236</definedName>
    <definedName name="FS_F_VW_01_35097_4_2979_46__JV_FS_REC_">[17]Import!$B$1237:$Q$1237</definedName>
    <definedName name="FS_F_VW_01_35097_4_2979_68__JV_FS_REC_">[17]Import!$B$1238:$Q$1238</definedName>
    <definedName name="FS_F_VW_01_35097_4_2979_EUR__JV_FS_PR_EX_RATES_DATUM_REC_">[17]Import!$B$845:$F$845</definedName>
    <definedName name="FS_F_VW_01_35097_4_2979_VW__JV_FS_BIDDERS_">[17]Import!$B$973:$L$973</definedName>
    <definedName name="FS_F_VW_01_35097_4_316__JV_FS_RV_AVG_PROTODATA_">[17]Import!$B$531:$E$531</definedName>
    <definedName name="FS_F_VW_01_35097_4_316_1__JV_FS_BAUSTUFE_ANGEBOTE_WAE_">[17]Import!$B$374:$E$374</definedName>
    <definedName name="FS_F_VW_01_35097_4_316_2__JV_FS_BAUSTUFE_ANGEBOTE_WAE_">[17]Import!$B$375:$E$375</definedName>
    <definedName name="FS_F_VW_01_35097_4_316_EUR__JV_FS_PR_EX_RATES_DATUM_REC_">[17]Import!$B$840:$F$840</definedName>
    <definedName name="FS_F_VW_01_35097_4_316_SK__JV_FS_BIDDERS_">[17]Import!$B$956:$L$956</definedName>
    <definedName name="FS_F_VW_01_35097_4_3478__JV_FS_RV_AVG_PROTODATA_">[17]Import!$B$537:$E$537</definedName>
    <definedName name="FS_F_VW_01_35097_4_3478_1__JV_FS_BAUSTUFE_ANGEBOTE_WAE_">[17]Import!$B$386:$E$386</definedName>
    <definedName name="FS_F_VW_01_35097_4_3478_2__JV_FS_BAUSTUFE_ANGEBOTE_WAE_">[17]Import!$B$387:$E$387</definedName>
    <definedName name="FS_F_VW_01_35097_4_3478_EUR__JV_FS_PR_EX_RATES_DATUM_REC_">[17]Import!$B$846:$F$846</definedName>
    <definedName name="FS_F_VW_01_35097_4_3478_ST__JV_FS_BIDDERS_">[17]Import!$B$963:$L$963</definedName>
    <definedName name="FS_F_VW_01_35097_4_37__JV_FS_BEDARFE_">[17]Import!$B$137:$E$137</definedName>
    <definedName name="FS_F_VW_01_35097_4_37_13030__JV_FS_BEDARFE_PREISE_QUOTE_">[17]Import!$B$101:$L$101</definedName>
    <definedName name="FS_F_VW_01_35097_4_37_20328__JV_FS_BEDARFE_PREISE_QUOTE_">[17]Import!$B$102:$L$102</definedName>
    <definedName name="FS_F_VW_01_35097_4_37_29344__JV_FS_BEDARFE_PREISE_QUOTE_">[17]Import!$B$103:$L$103</definedName>
    <definedName name="FS_F_VW_01_35097_4_37_2979__JV_FS_BEDARFE_PREISE_QUOTE_">[17]Import!$B$100:$L$100</definedName>
    <definedName name="FS_F_VW_01_35097_4_37_43249__JV_FS_BEDARFE_PREISE_QUOTE_">[17]Import!$B$104:$L$104</definedName>
    <definedName name="FS_F_VW_01_35097_4_38597__JV_FS_RV_AVG_PROTODATA_">[17]Import!$B$556:$E$556</definedName>
    <definedName name="FS_F_VW_01_35097_4_38597_1__JV_FS_BAUSTUFE_ANGEBOTE_WAE_">[17]Import!$B$424:$E$424</definedName>
    <definedName name="FS_F_VW_01_35097_4_38597_2__JV_FS_BAUSTUFE_ANGEBOTE_WAE_">[17]Import!$B$425:$E$425</definedName>
    <definedName name="FS_F_VW_01_35097_4_38597_EUR__JV_FS_PR_EX_RATES_DATUM_REC_">[17]Import!$B$865:$F$865</definedName>
    <definedName name="FS_F_VW_01_35097_4_38597_ZA__JV_FS_BIDDERS_">[17]Import!$B$960:$L$960</definedName>
    <definedName name="FS_F_VW_01_35097_4_43249__JV_FS_ANGEBOTSUEBERSICHT_">[17]Import!$B$173:$D$173</definedName>
    <definedName name="FS_F_VW_01_35097_4_43249__JV_FS_AVG_PRICE_">[17]Import!$B$198:$F$198</definedName>
    <definedName name="FS_F_VW_01_35097_4_43249__JV_FS_BWERTSHEET_">[17]Import!$B$632:$AH$632</definedName>
    <definedName name="FS_F_VW_01_35097_4_43249__JV_FS_COMPARISON_">[17]Import!$B$582:$S$582</definedName>
    <definedName name="FS_F_VW_01_35097_4_43249__JV_FS_REC_LIEF_">[17]Import!$B$1313:$P$1313</definedName>
    <definedName name="FS_F_VW_01_35097_4_43249__JV_FS_RV_AVG_PROTODATA_">[17]Import!$B$557:$E$557</definedName>
    <definedName name="FS_F_VW_01_35097_4_43249__JV_FS_RV_LTERM_PNACHLASS_">[17]Import!$B$607:$X$607</definedName>
    <definedName name="FS_F_VW_01_35097_4_43249_1__JV_FS_BAUSTUFE_ANGEBOTE_WAE_">[17]Import!$B$426:$E$426</definedName>
    <definedName name="FS_F_VW_01_35097_4_43249_11__JV_FS_REC_">[17]Import!$B$1284:$Q$1284</definedName>
    <definedName name="FS_F_VW_01_35097_4_43249_2__JV_FS_BAUSTUFE_ANGEBOTE_WAE_">[17]Import!$B$427:$E$427</definedName>
    <definedName name="FS_F_VW_01_35097_4_43249_28__JV_FS_REC_">[17]Import!$B$1285:$Q$1285</definedName>
    <definedName name="FS_F_VW_01_35097_4_43249_37__JV_FS_REC_">[17]Import!$B$1286:$Q$1286</definedName>
    <definedName name="FS_F_VW_01_35097_4_43249_46__JV_FS_REC_">[17]Import!$B$1287:$Q$1287</definedName>
    <definedName name="FS_F_VW_01_35097_4_43249_68__JV_FS_REC_">[17]Import!$B$1288:$Q$1288</definedName>
    <definedName name="FS_F_VW_01_35097_4_43249_EUR__JV_FS_PR_EX_RATES_DATUM_REC_">[17]Import!$B$866:$F$866</definedName>
    <definedName name="FS_F_VW_01_35097_4_43249_VW__JV_FS_BIDDERS_">[17]Import!$B$977:$L$977</definedName>
    <definedName name="FS_F_VW_01_35097_4_46__JV_FS_BEDARFE_">[17]Import!$B$138:$E$138</definedName>
    <definedName name="FS_F_VW_01_35097_4_46_13030__JV_FS_BEDARFE_PREISE_QUOTE_">[17]Import!$B$106:$L$106</definedName>
    <definedName name="FS_F_VW_01_35097_4_46_20328__JV_FS_BEDARFE_PREISE_QUOTE_">[17]Import!$B$107:$L$107</definedName>
    <definedName name="FS_F_VW_01_35097_4_46_29344__JV_FS_BEDARFE_PREISE_QUOTE_">[17]Import!$B$108:$L$108</definedName>
    <definedName name="FS_F_VW_01_35097_4_46_2979__JV_FS_BEDARFE_PREISE_QUOTE_">[17]Import!$B$105:$L$105</definedName>
    <definedName name="FS_F_VW_01_35097_4_46_43249__JV_FS_BEDARFE_PREISE_QUOTE_">[17]Import!$B$109:$L$109</definedName>
    <definedName name="FS_F_VW_01_35097_4_68__JV_FS_BEDARFE_">[17]Import!$B$139:$E$139</definedName>
    <definedName name="FS_F_VW_01_35097_4_68_13030__JV_FS_BEDARFE_PREISE_QUOTE_">[17]Import!$B$111:$L$111</definedName>
    <definedName name="FS_F_VW_01_35097_4_68_20328__JV_FS_BEDARFE_PREISE_QUOTE_">[17]Import!$B$112:$L$112</definedName>
    <definedName name="FS_F_VW_01_35097_4_68_29344__JV_FS_BEDARFE_PREISE_QUOTE_">[17]Import!$B$113:$L$113</definedName>
    <definedName name="FS_F_VW_01_35097_4_68_2979__JV_FS_BEDARFE_PREISE_QUOTE_">[17]Import!$B$110:$L$110</definedName>
    <definedName name="FS_F_VW_01_35097_4_68_43249__JV_FS_BEDARFE_PREISE_QUOTE_">[17]Import!$B$114:$L$114</definedName>
    <definedName name="FS_F_VW_01_35097_4_8319__JV_FS_RV_AVG_PROTODATA_">[17]Import!$B$538:$E$538</definedName>
    <definedName name="FS_F_VW_01_35097_4_8319_1__JV_FS_BAUSTUFE_ANGEBOTE_WAE_">[17]Import!$B$388:$E$388</definedName>
    <definedName name="FS_F_VW_01_35097_4_8319_2__JV_FS_BAUSTUFE_ANGEBOTE_WAE_">[17]Import!$B$389:$E$389</definedName>
    <definedName name="FS_F_VW_01_35097_4_8319_EUR__JV_FS_PR_EX_RATES_DATUM_REC_">[17]Import!$B$847:$F$847</definedName>
    <definedName name="FS_F_VW_01_35097_4_8319_VW__JV_FS_BIDDERS_">[17]Import!$B$974:$L$974</definedName>
    <definedName name="FS_F_VW_01_35097_4_EUR_11330__JV_FS_PR_EX_RATES_DATUM_COMP_">[17]Import!$B$722:$F$722</definedName>
    <definedName name="FS_F_VW_01_35097_4_EUR_11451__JV_FS_PR_EX_RATES_DATUM_COMP_">[17]Import!$B$723:$F$723</definedName>
    <definedName name="FS_F_VW_01_35097_4_EUR_13030__JV_FS_PR_EX_RATES_DATUM_COMP_">[17]Import!$B$745:$F$745</definedName>
    <definedName name="FS_F_VW_01_35097_4_EUR_1328__JV_FS_PR_EX_RATES_DATUM_COMP_">[17]Import!$B$725:$F$725</definedName>
    <definedName name="FS_F_VW_01_35097_4_EUR_1462__JV_FS_PR_EX_RATES_DATUM_COMP_">[17]Import!$B$726:$F$726</definedName>
    <definedName name="FS_F_VW_01_35097_4_EUR_15245__JV_FS_PR_EX_RATES_DATUM_COMP_">[17]Import!$B$734:$F$734</definedName>
    <definedName name="FS_F_VW_01_35097_4_EUR_159__JV_FS_PR_EX_RATES_DATUM_COMP_">[17]Import!$B$735:$F$735</definedName>
    <definedName name="FS_F_VW_01_35097_4_EUR_18244__JV_FS_PR_EX_RATES_DATUM_COMP_">[17]Import!$B$729:$F$729</definedName>
    <definedName name="FS_F_VW_01_35097_4_EUR_18245__JV_FS_PR_EX_RATES_DATUM_COMP_">[17]Import!$B$730:$F$730</definedName>
    <definedName name="FS_F_VW_01_35097_4_EUR_19964__JV_FS_PR_EX_RATES_DATUM_COMP_">[17]Import!$B$737:$F$737</definedName>
    <definedName name="FS_F_VW_01_35097_4_EUR_20328__JV_FS_PR_EX_RATES_DATUM_COMP_">[17]Import!$B$746:$F$746</definedName>
    <definedName name="FS_F_VW_01_35097_4_EUR_2261__JV_FS_PR_EX_RATES_DATUM_COMP_">[17]Import!$B$742:$F$742</definedName>
    <definedName name="FS_F_VW_01_35097_4_EUR_23586__JV_FS_PR_EX_RATES_DATUM_COMP_">[17]Import!$B$728:$F$728</definedName>
    <definedName name="FS_F_VW_01_35097_4_EUR_24968__JV_FS_PR_EX_RATES_DATUM_COMP_">[17]Import!$B$738:$F$738</definedName>
    <definedName name="FS_F_VW_01_35097_4_EUR_24969__JV_FS_PR_EX_RATES_DATUM_COMP_">[17]Import!$B$739:$F$739</definedName>
    <definedName name="FS_F_VW_01_35097_4_EUR_25756__JV_FS_PR_EX_RATES_DATUM_COMP_">[17]Import!$B$731:$F$731</definedName>
    <definedName name="FS_F_VW_01_35097_4_EUR_2609__JV_FS_PR_EX_RATES_DATUM_COMP_">[17]Import!$B$732:$F$732</definedName>
    <definedName name="FS_F_VW_01_35097_4_EUR_27724__JV_FS_PR_EX_RATES_DATUM_COMP_">[17]Import!$B$740:$F$740</definedName>
    <definedName name="FS_F_VW_01_35097_4_EUR_27909__JV_FS_PR_EX_RATES_DATUM_COMP_">[17]Import!$B$741:$F$741</definedName>
    <definedName name="FS_F_VW_01_35097_4_EUR_28671__JV_FS_PR_EX_RATES_DATUM_COMP_">[17]Import!$B$724:$F$724</definedName>
    <definedName name="FS_F_VW_01_35097_4_EUR_28746__JV_FS_PR_EX_RATES_DATUM_COMP_">[17]Import!$B$727:$F$727</definedName>
    <definedName name="FS_F_VW_01_35097_4_EUR_29344__JV_FS_PR_EX_RATES_DATUM_COMP_">[17]Import!$B$747:$F$747</definedName>
    <definedName name="FS_F_VW_01_35097_4_EUR_2979__JV_FS_PR_EX_RATES_DATUM_COMP_">[17]Import!$B$743:$F$743</definedName>
    <definedName name="FS_F_VW_01_35097_4_EUR_316__JV_FS_PR_EX_RATES_DATUM_COMP_">[17]Import!$B$733:$F$733</definedName>
    <definedName name="FS_F_VW_01_35097_4_EUR_3478__JV_FS_PR_EX_RATES_DATUM_COMP_">[17]Import!$B$736:$F$736</definedName>
    <definedName name="FS_F_VW_01_35097_4_EUR_38597__JV_FS_PR_EX_RATES_DATUM_COMP_">[17]Import!$B$749:$F$749</definedName>
    <definedName name="FS_F_VW_01_35097_4_EUR_43249__JV_FS_PR_EX_RATES_DATUM_COMP_">[17]Import!$B$748:$F$748</definedName>
    <definedName name="FS_F_VW_01_35097_4_EUR_8319__JV_FS_PR_EX_RATES_DATUM_COMP_">[17]Import!$B$744:$F$744</definedName>
    <definedName name="FS_F_VW_01_35297_1_1205_SK__JV_FS_BIDDERS_">[16]home!$B$1011:$L$1011</definedName>
    <definedName name="FS_F_VW_01_35297_1_13421_BX__JV_FS_BIDDERS_">[16]home!$B$1010:$L$1010</definedName>
    <definedName name="FS_F_VW_01_35297_1_1433_BX__JV_FS_BIDDERS_">[16]home!$B$1018:$L$1018</definedName>
    <definedName name="FS_F_VW_01_35297_1_1441_BX__JV_FS_BIDDERS_">[16]home!$B$1020:$L$1020</definedName>
    <definedName name="FS_F_VW_01_35297_1_1445_BX__JV_FS_BIDDERS_">[16]home!$B$1025:$L$1025</definedName>
    <definedName name="FS_F_VW_01_35297_1_1479_BX__JV_FS_BIDDERS_">[16]home!$B$1033:$L$1033</definedName>
    <definedName name="FS_F_VW_01_35297_1_15067_IL__JV_FS_BIDDERS_">[16]home!$B$1004:$L$1004</definedName>
    <definedName name="FS_F_VW_01_35297_1_16_ST__JV_FS_BIDDERS_">[16]home!$B$1036:$L$1036</definedName>
    <definedName name="FS_F_VW_01_35297_1_20457_TR__JV_FS_BIDDERS_">[16]home!$B$1006:$L$1006</definedName>
    <definedName name="FS_F_VW_01_35297_1_215_BX__JV_FS_BIDDERS_">[16]home!$B$1024:$L$1024</definedName>
    <definedName name="FS_F_VW_01_35297_1_2261_AU__JV_FS_BIDDERS_">[16]home!$B$1019:$L$1019</definedName>
    <definedName name="FS_F_VW_01_35297_1_23586_HA__JV_FS_BIDDERS_">[16]home!$B$1035:$L$1035</definedName>
    <definedName name="FS_F_VW_01_35297_1_24164_TR__JV_FS_BIDDERS_">[16]home!$B$1027:$L$1027</definedName>
    <definedName name="FS_F_VW_01_35297_1_2609_RR__JV_FS_BIDDERS_">[16]home!$B$1016:$L$1016</definedName>
    <definedName name="FS_F_VW_01_35297_1_27026_US__JV_FS_BIDDERS_">[16]home!$B$1017:$L$1017</definedName>
    <definedName name="FS_F_VW_01_35297_1_300_SK__JV_FS_BIDDERS_">[16]home!$B$1026:$L$1026</definedName>
    <definedName name="FS_F_VW_01_35297_1_3030_ST__JV_FS_BIDDERS_">[16]home!$B$1032:$L$1032</definedName>
    <definedName name="FS_F_VW_01_35297_1_3150_IT__JV_FS_BIDDERS_">[16]home!$B$1031:$L$1031</definedName>
    <definedName name="FS_F_VW_01_35297_1_3256_VW__JV_FS_BIDDERS_">[16]home!$B$1015:$L$1015</definedName>
    <definedName name="FS_F_VW_01_35297_1_3465_US__JV_FS_BIDDERS_">[16]home!$B$1008:$L$1008</definedName>
    <definedName name="FS_F_VW_01_35297_1_355_SK__JV_FS_BIDDERS_">[16]home!$B$1013:$L$1013</definedName>
    <definedName name="FS_F_VW_01_35297_1_3615_VW__JV_FS_BIDDERS_">[16]home!$B$1014:$L$1014</definedName>
    <definedName name="FS_F_VW_01_35297_1_36706_US__JV_FS_BIDDERS_">[16]home!$B$1028:$L$1028</definedName>
    <definedName name="FS_F_VW_01_35297_1_36885_BX__JV_FS_BIDDERS_">[16]home!$B$1034:$L$1034</definedName>
    <definedName name="FS_F_VW_01_35297_1_38244_ST__JV_FS_BIDDERS_">[16]home!$B$1005:$L$1005</definedName>
    <definedName name="FS_F_VW_01_35297_1_41_VW__JV_FS_BIDDERS_">[16]home!$B$1022:$L$1022</definedName>
    <definedName name="FS_F_VW_01_35297_1_552_SK__JV_FS_BIDDERS_">[16]home!$B$1012:$L$1012</definedName>
    <definedName name="FS_F_VW_01_35297_1_6587_BX__JV_FS_BIDDERS_">[16]home!$B$1029:$L$1029</definedName>
    <definedName name="FS_F_VW_01_35297_1_6810_ST__JV_FS_BIDDERS_">[16]home!$B$1021:$L$1021</definedName>
    <definedName name="FS_F_VW_01_35297_1_7591_US__JV_FS_BIDDERS_">[16]home!$B$1007:$L$1007</definedName>
    <definedName name="FS_F_VW_01_35297_1_779_ST__JV_FS_BIDDERS_">[16]home!$B$1023:$L$1023</definedName>
    <definedName name="FS_F_VW_01_35297_1_8100_VW__JV_FS_BIDDERS_">[16]home!$B$1030:$L$1030</definedName>
    <definedName name="FS_F_VW_01_35297_1_9967_IL__JV_FS_BIDDERS_">[16]home!$B$1009:$L$1009</definedName>
    <definedName name="FS_F_VW_02_37469_1__FS_NEUTEILE_">[5]Import!$B$54:$D$54</definedName>
    <definedName name="FS_F_VW_02_37469_1__JV_FS_PRAESENTATIONEN_">[5]Import!$B$6:$AN$6</definedName>
    <definedName name="FS_F_VW_02_37469_1_12686_EUR__JV_FS_PR_EX_RATES_DATUM_REC_">[5]Import!$B$300:$F$300</definedName>
    <definedName name="FS_F_VW_02_37469_1_12686_VW__JV_FS_BIDDERS_">[18]Import!$B$404:$L$404</definedName>
    <definedName name="FS_F_VW_02_37469_1_13362_EUR__JV_FS_PR_EX_RATES_DATUM_REC_">[5]Import!$B$301:$F$301</definedName>
    <definedName name="FS_F_VW_02_37469_1_13362_MX__JV_FS_BIDDERS_">[18]Import!$B$401:$L$401</definedName>
    <definedName name="FS_F_VW_02_37469_1_17631_EUR__JV_FS_PR_EX_RATES_DATUM_REC_">[5]Import!$B$302:$F$302</definedName>
    <definedName name="FS_F_VW_02_37469_1_17631_JP__JV_FS_BIDDERS_">[18]Import!$B$393:$L$393</definedName>
    <definedName name="FS_F_VW_02_37469_1_190_BX__JV_FS_BIDDERS_">[18]Import!$B$397:$L$397</definedName>
    <definedName name="FS_F_VW_02_37469_1_190_EUR__JV_FS_PR_EX_RATES_DATUM_REC_">[5]Import!$B$290:$F$290</definedName>
    <definedName name="FS_F_VW_02_37469_1_20505__JV_FS_ANGEBOTSUEBERSICHT_">[5]Import!$B$64:$D$64</definedName>
    <definedName name="FS_F_VW_02_37469_1_20505__JV_FS_AVG_PRICE_">[5]Import!$B$92:$F$92</definedName>
    <definedName name="FS_F_VW_02_37469_1_20505__JV_FS_BWERTSHEET_">[5]Import!$B$171:$AH$171</definedName>
    <definedName name="FS_F_VW_02_37469_1_20505__JV_FS_COMPARISON_">[5]Import!$B$131:$S$131</definedName>
    <definedName name="FS_F_VW_02_37469_1_20505__JV_FS_REC_LIEF_">[5]Import!$B$554:$P$554</definedName>
    <definedName name="FS_F_VW_02_37469_1_20505__JV_FS_RV_LTERM_PNACHLASS_">[5]Import!$B$151:$X$151</definedName>
    <definedName name="FS_F_VW_02_37469_1_20505_31__JV_FS_REC_">[5]Import!$B$499:$Q$499</definedName>
    <definedName name="FS_F_VW_02_37469_1_20505_32__JV_FS_REC_">[5]Import!$B$500:$Q$500</definedName>
    <definedName name="FS_F_VW_02_37469_1_20505_EUR__JV_FS_PR_EX_RATES_DATUM_REC_">[5]Import!$B$303:$F$303</definedName>
    <definedName name="FS_F_VW_02_37469_1_20505_VW__JV_FS_BIDDERS_">[18]Import!$B$394:$L$394</definedName>
    <definedName name="FS_F_VW_02_37469_1_261__JV_FS_ANGEBOTSUEBERSICHT_">[5]Import!$B$66:$D$66</definedName>
    <definedName name="FS_F_VW_02_37469_1_261__JV_FS_AVG_PRICE_">[5]Import!$B$89:$F$89</definedName>
    <definedName name="FS_F_VW_02_37469_1_261__JV_FS_BWERTSHEET_">[5]Import!$B$169:$AH$169</definedName>
    <definedName name="FS_F_VW_02_37469_1_261__JV_FS_COMPARISON_">[5]Import!$B$129:$S$129</definedName>
    <definedName name="FS_F_VW_02_37469_1_261__JV_FS_REC_LIEF_">[5]Import!$B$552:$P$552</definedName>
    <definedName name="FS_F_VW_02_37469_1_261__JV_FS_RV_LTERM_PNACHLASS_">[5]Import!$B$149:$X$149</definedName>
    <definedName name="FS_F_VW_02_37469_1_261_31__JV_FS_REC_">[5]Import!$B$491:$Q$491</definedName>
    <definedName name="FS_F_VW_02_37469_1_261_32__JV_FS_REC_">[5]Import!$B$492:$Q$492</definedName>
    <definedName name="FS_F_VW_02_37469_1_261_EUR__JV_FS_PR_EX_RATES_DATUM_REC_">[5]Import!$B$291:$F$291</definedName>
    <definedName name="FS_F_VW_02_37469_1_261_VW__JV_FS_BIDDERS_">[18]Import!$B$398:$L$398</definedName>
    <definedName name="FS_F_VW_02_37469_1_26946_31__JV_FS_REC_">[5]Import!$B$501:$Q$501</definedName>
    <definedName name="FS_F_VW_02_37469_1_26946_32__JV_FS_REC_">[5]Import!$B$502:$Q$502</definedName>
    <definedName name="FS_F_VW_02_37469_1_26946_EUR__JV_FS_PR_EX_RATES_DATUM_REC_">[5]Import!$B$304:$F$304</definedName>
    <definedName name="FS_F_VW_02_37469_1_26946_VW__JV_FS_BIDDERS_">[18]Import!$B$409:$L$409</definedName>
    <definedName name="FS_F_VW_02_37469_1_31__JV_FS_BEDARFE_">[5]Import!$B$42:$E$42</definedName>
    <definedName name="FS_F_VW_02_37469_1_31_20505__JV_FS_BEDARFE_PREISE_QUOTE_">[5]Import!$B$18:$L$18</definedName>
    <definedName name="FS_F_VW_02_37469_1_31_261__JV_FS_BEDARFE_PREISE_QUOTE_">[5]Import!$B$16:$L$16</definedName>
    <definedName name="FS_F_VW_02_37469_1_31_6231__JV_FS_BEDARFE_PREISE_QUOTE_">[5]Import!$B$17:$L$17</definedName>
    <definedName name="FS_F_VW_02_37469_1_32__JV_FS_BEDARFE_">[5]Import!$B$43:$E$43</definedName>
    <definedName name="FS_F_VW_02_37469_1_32_20505__JV_FS_BEDARFE_PREISE_QUOTE_">[5]Import!$B$21:$L$21</definedName>
    <definedName name="FS_F_VW_02_37469_1_32_261__JV_FS_BEDARFE_PREISE_QUOTE_">[5]Import!$B$19:$L$19</definedName>
    <definedName name="FS_F_VW_02_37469_1_32_6231__JV_FS_BEDARFE_PREISE_QUOTE_">[5]Import!$B$20:$L$20</definedName>
    <definedName name="FS_F_VW_02_37469_1_359_EUR__JV_FS_PR_EX_RATES_DATUM_REC_">[5]Import!$B$292:$F$292</definedName>
    <definedName name="FS_F_VW_02_37469_1_359_SK__JV_FS_BIDDERS_">[18]Import!$B$392:$L$392</definedName>
    <definedName name="FS_F_VW_02_37469_1_37525_EUR__JV_FS_PR_EX_RATES_DATUM_REC_">[5]Import!$B$305:$F$305</definedName>
    <definedName name="FS_F_VW_02_37469_1_37525_VW__JV_FS_BIDDERS_">[18]Import!$B$406:$L$406</definedName>
    <definedName name="FS_F_VW_02_37469_1_41464_BX__JV_FS_BIDDERS_">[18]Import!$B$408:$L$408</definedName>
    <definedName name="FS_F_VW_02_37469_1_41464_EUR__JV_FS_PR_EX_RATES_DATUM_REC_">[5]Import!$B$306:$F$306</definedName>
    <definedName name="FS_F_VW_02_37469_1_5083__JV_FS_ANGEBOTSUEBERSICHT_">[5]Import!$B$67:$D$67</definedName>
    <definedName name="FS_F_VW_02_37469_1_5083__JV_FS_AVG_PRICE_">[5]Import!$B$90:$F$90</definedName>
    <definedName name="FS_F_VW_02_37469_1_5083_31__JV_FS_REC_">[5]Import!$B$493:$Q$493</definedName>
    <definedName name="FS_F_VW_02_37469_1_5083_32__JV_FS_REC_">[5]Import!$B$494:$Q$494</definedName>
    <definedName name="FS_F_VW_02_37469_1_5083_EUR__JV_FS_PR_EX_RATES_DATUM_REC_">[5]Import!$B$294:$F$294</definedName>
    <definedName name="FS_F_VW_02_37469_1_5083_IT__JV_FS_BIDDERS_">[18]Import!$B$403:$L$403</definedName>
    <definedName name="FS_F_VW_02_37469_1_51506_31__JV_FS_REC_">[5]Import!$B$503:$Q$503</definedName>
    <definedName name="FS_F_VW_02_37469_1_51506_32__JV_FS_REC_">[5]Import!$B$504:$Q$504</definedName>
    <definedName name="FS_F_VW_02_37469_1_51506_EUR__JV_FS_PR_EX_RATES_DATUM_REC_">[5]Import!$B$307:$F$307</definedName>
    <definedName name="FS_F_VW_02_37469_1_51506_MX__JV_FS_BIDDERS_">[18]Import!$B$402:$L$402</definedName>
    <definedName name="FS_F_VW_02_37469_1_54824_31__JV_FS_REC_">[5]Import!$B$505:$Q$505</definedName>
    <definedName name="FS_F_VW_02_37469_1_54824_32__JV_FS_REC_">[5]Import!$B$506:$Q$506</definedName>
    <definedName name="FS_F_VW_02_37469_1_54824_EUR__JV_FS_PR_EX_RATES_DATUM_REC_">[5]Import!$B$308:$F$308</definedName>
    <definedName name="FS_F_VW_02_37469_1_54824_VW__JV_FS_BIDDERS_">[18]Import!$B$407:$L$407</definedName>
    <definedName name="FS_F_VW_02_37469_1_6231__JV_FS_ANGEBOTSUEBERSICHT_">[5]Import!$B$65:$D$65</definedName>
    <definedName name="FS_F_VW_02_37469_1_6231__JV_FS_AVG_PRICE_">[5]Import!$B$91:$F$91</definedName>
    <definedName name="FS_F_VW_02_37469_1_6231__JV_FS_BWERTSHEET_">[5]Import!$B$170:$AH$170</definedName>
    <definedName name="FS_F_VW_02_37469_1_6231__JV_FS_COMPARISON_">[5]Import!$B$130:$S$130</definedName>
    <definedName name="FS_F_VW_02_37469_1_6231__JV_FS_REC_LIEF_">[5]Import!$B$553:$P$553</definedName>
    <definedName name="FS_F_VW_02_37469_1_6231__JV_FS_RV_LTERM_PNACHLASS_">[5]Import!$B$150:$X$150</definedName>
    <definedName name="FS_F_VW_02_37469_1_6231_31__JV_FS_REC_">[5]Import!$B$495:$Q$495</definedName>
    <definedName name="FS_F_VW_02_37469_1_6231_32__JV_FS_REC_">[5]Import!$B$496:$Q$496</definedName>
    <definedName name="FS_F_VW_02_37469_1_6231_EUR__JV_FS_PR_EX_RATES_DATUM_REC_">[5]Import!$B$295:$F$295</definedName>
    <definedName name="FS_F_VW_02_37469_1_6231_VW__JV_FS_BIDDERS_">[18]Import!$B$396:$L$396</definedName>
    <definedName name="FS_F_VW_02_37469_1_6238_EUR__JV_FS_PR_EX_RATES_DATUM_REC_">[5]Import!$B$296:$F$296</definedName>
    <definedName name="FS_F_VW_02_37469_1_6238_VW__JV_FS_BIDDERS_">[18]Import!$B$399:$L$399</definedName>
    <definedName name="FS_F_VW_02_37469_1_6270_31__JV_FS_REC_">[5]Import!$B$497:$Q$497</definedName>
    <definedName name="FS_F_VW_02_37469_1_6270_32__JV_FS_REC_">[5]Import!$B$498:$Q$498</definedName>
    <definedName name="FS_F_VW_02_37469_1_6270_EUR__JV_FS_PR_EX_RATES_DATUM_REC_">[5]Import!$B$297:$F$297</definedName>
    <definedName name="FS_F_VW_02_37469_1_6270_SK__JV_FS_BIDDERS_">[18]Import!$B$405:$L$405</definedName>
    <definedName name="FS_F_VW_02_37469_1_6820_EUR__JV_FS_PR_EX_RATES_DATUM_REC_">[5]Import!$B$298:$F$298</definedName>
    <definedName name="FS_F_VW_02_37469_1_6820_MX__JV_FS_BIDDERS_">[18]Import!$B$395:$L$395</definedName>
    <definedName name="FS_F_VW_02_37469_1_7767_EUR__JV_FS_PR_EX_RATES_DATUM_REC_">[5]Import!$B$299:$F$299</definedName>
    <definedName name="FS_F_VW_02_37469_1_7767_VW__JV_FS_BIDDERS_">[18]Import!$B$391:$L$391</definedName>
    <definedName name="FS_F_VW_02_37469_1_845_EUR__JV_FS_PR_EX_RATES_DATUM_REC_">[5]Import!$B$293:$F$293</definedName>
    <definedName name="FS_F_VW_02_37469_1_845_VW__JV_FS_BIDDERS_">[18]Import!$B$400:$L$400</definedName>
    <definedName name="FS_F_VW_02_37469_1_EUR_12686__JV_FS_PR_EX_RATES_DATUM_COMP_">[5]Import!$B$203:$F$203</definedName>
    <definedName name="FS_F_VW_02_37469_1_EUR_13362__JV_FS_PR_EX_RATES_DATUM_COMP_">[5]Import!$B$194:$F$194</definedName>
    <definedName name="FS_F_VW_02_37469_1_EUR_17631__JV_FS_PR_EX_RATES_DATUM_COMP_">[5]Import!$B$192:$F$192</definedName>
    <definedName name="FS_F_VW_02_37469_1_EUR_190__JV_FS_PR_EX_RATES_DATUM_COMP_">[5]Import!$B$189:$F$189</definedName>
    <definedName name="FS_F_VW_02_37469_1_EUR_20505__JV_FS_PR_EX_RATES_DATUM_COMP_">[5]Import!$B$204:$F$204</definedName>
    <definedName name="FS_F_VW_02_37469_1_EUR_261__JV_FS_PR_EX_RATES_DATUM_COMP_">[5]Import!$B$198:$F$198</definedName>
    <definedName name="FS_F_VW_02_37469_1_EUR_26946__JV_FS_PR_EX_RATES_DATUM_COMP_">[5]Import!$B$205:$F$205</definedName>
    <definedName name="FS_F_VW_02_37469_1_EUR_359__JV_FS_PR_EX_RATES_DATUM_COMP_">[5]Import!$B$196:$F$196</definedName>
    <definedName name="FS_F_VW_02_37469_1_EUR_37525__JV_FS_PR_EX_RATES_DATUM_COMP_">[5]Import!$B$206:$F$206</definedName>
    <definedName name="FS_F_VW_02_37469_1_EUR_41464__JV_FS_PR_EX_RATES_DATUM_COMP_">[5]Import!$B$190:$F$190</definedName>
    <definedName name="FS_F_VW_02_37469_1_EUR_5083__JV_FS_PR_EX_RATES_DATUM_COMP_">[5]Import!$B$191:$F$191</definedName>
    <definedName name="FS_F_VW_02_37469_1_EUR_51506__JV_FS_PR_EX_RATES_DATUM_COMP_">[5]Import!$B$195:$F$195</definedName>
    <definedName name="FS_F_VW_02_37469_1_EUR_54824__JV_FS_PR_EX_RATES_DATUM_COMP_">[5]Import!$B$207:$F$207</definedName>
    <definedName name="FS_F_VW_02_37469_1_EUR_6231__JV_FS_PR_EX_RATES_DATUM_COMP_">[5]Import!$B$200:$F$200</definedName>
    <definedName name="FS_F_VW_02_37469_1_EUR_6238__JV_FS_PR_EX_RATES_DATUM_COMP_">[5]Import!$B$201:$F$201</definedName>
    <definedName name="FS_F_VW_02_37469_1_EUR_6270__JV_FS_PR_EX_RATES_DATUM_COMP_">[5]Import!$B$197:$F$197</definedName>
    <definedName name="FS_F_VW_02_37469_1_EUR_6820__JV_FS_PR_EX_RATES_DATUM_COMP_">[5]Import!$B$193:$F$193</definedName>
    <definedName name="FS_F_VW_02_37469_1_EUR_7767__JV_FS_PR_EX_RATES_DATUM_COMP_">[5]Import!$B$202:$F$202</definedName>
    <definedName name="FS_F_VW_02_37469_1_EUR_845__JV_FS_PR_EX_RATES_DATUM_COMP_">[5]Import!$B$199:$F$199</definedName>
    <definedName name="FS_F_VW_02_37469_2__FS_NEUTEILE_">[5]Import!$B$55:$D$55</definedName>
    <definedName name="FS_F_VW_02_37469_2__JV_FS_PRAESENTATIONEN_">[5]Import!$B$7:$AN$7</definedName>
    <definedName name="FS_F_VW_02_37469_2_12686_EUR__JV_FS_PR_EX_RATES_DATUM_REC_">[5]Import!$B$319:$F$319</definedName>
    <definedName name="FS_F_VW_02_37469_2_12686_VW__JV_FS_BIDDERS_">[5]Import!$B$423:$L$423</definedName>
    <definedName name="FS_F_VW_02_37469_2_13362_EUR__JV_FS_PR_EX_RATES_DATUM_REC_">[5]Import!$B$320:$F$320</definedName>
    <definedName name="FS_F_VW_02_37469_2_13362_MX__JV_FS_BIDDERS_">[5]Import!$B$420:$L$420</definedName>
    <definedName name="FS_F_VW_02_37469_2_15__JV_FS_BEDARFE_">[5]Import!$B$44:$E$44</definedName>
    <definedName name="FS_F_VW_02_37469_2_15_20505__JV_FS_BEDARFE_PREISE_QUOTE_">[5]Import!$B$24:$L$24</definedName>
    <definedName name="FS_F_VW_02_37469_2_15_261__JV_FS_BEDARFE_PREISE_QUOTE_">[5]Import!$B$22:$L$22</definedName>
    <definedName name="FS_F_VW_02_37469_2_15_6231__JV_FS_BEDARFE_PREISE_QUOTE_">[5]Import!$B$23:$L$23</definedName>
    <definedName name="FS_F_VW_02_37469_2_17631_EUR__JV_FS_PR_EX_RATES_DATUM_REC_">[5]Import!$B$321:$F$321</definedName>
    <definedName name="FS_F_VW_02_37469_2_17631_JP__JV_FS_BIDDERS_">[5]Import!$B$412:$L$412</definedName>
    <definedName name="FS_F_VW_02_37469_2_190_BX__JV_FS_BIDDERS_">[5]Import!$B$416:$L$416</definedName>
    <definedName name="FS_F_VW_02_37469_2_190_EUR__JV_FS_PR_EX_RATES_DATUM_REC_">[5]Import!$B$309:$F$309</definedName>
    <definedName name="FS_F_VW_02_37469_2_20505__JV_FS_ANGEBOTSUEBERSICHT_">[5]Import!$B$68:$D$68</definedName>
    <definedName name="FS_F_VW_02_37469_2_20505__JV_FS_AVG_PRICE_">[5]Import!$B$96:$F$96</definedName>
    <definedName name="FS_F_VW_02_37469_2_20505__JV_FS_BWERTSHEET_">[5]Import!$B$174:$AH$174</definedName>
    <definedName name="FS_F_VW_02_37469_2_20505__JV_FS_COMPARISON_">[5]Import!$B$134:$S$134</definedName>
    <definedName name="FS_F_VW_02_37469_2_20505__JV_FS_REC_LIEF_">[5]Import!$B$557:$P$557</definedName>
    <definedName name="FS_F_VW_02_37469_2_20505__JV_FS_RV_LTERM_PNACHLASS_">[5]Import!$B$154:$X$154</definedName>
    <definedName name="FS_F_VW_02_37469_2_20505_15__JV_FS_REC_">[5]Import!$B$515:$Q$515</definedName>
    <definedName name="FS_F_VW_02_37469_2_20505_28__JV_FS_REC_">[5]Import!$B$516:$Q$516</definedName>
    <definedName name="FS_F_VW_02_37469_2_20505_EUR__JV_FS_PR_EX_RATES_DATUM_REC_">[5]Import!$B$322:$F$322</definedName>
    <definedName name="FS_F_VW_02_37469_2_20505_VW__JV_FS_BIDDERS_">[5]Import!$B$413:$L$413</definedName>
    <definedName name="FS_F_VW_02_37469_2_261__JV_FS_ANGEBOTSUEBERSICHT_">[5]Import!$B$70:$D$70</definedName>
    <definedName name="FS_F_VW_02_37469_2_261__JV_FS_AVG_PRICE_">[5]Import!$B$93:$F$93</definedName>
    <definedName name="FS_F_VW_02_37469_2_261__JV_FS_BWERTSHEET_">[5]Import!$B$172:$AH$172</definedName>
    <definedName name="FS_F_VW_02_37469_2_261__JV_FS_COMPARISON_">[5]Import!$B$132:$S$132</definedName>
    <definedName name="FS_F_VW_02_37469_2_261__JV_FS_REC_LIEF_">[5]Import!$B$555:$P$555</definedName>
    <definedName name="FS_F_VW_02_37469_2_261__JV_FS_RV_LTERM_PNACHLASS_">[5]Import!$B$152:$X$152</definedName>
    <definedName name="FS_F_VW_02_37469_2_261_15__JV_FS_REC_">[5]Import!$B$507:$Q$507</definedName>
    <definedName name="FS_F_VW_02_37469_2_261_28__JV_FS_REC_">[5]Import!$B$508:$Q$508</definedName>
    <definedName name="FS_F_VW_02_37469_2_261_EUR__JV_FS_PR_EX_RATES_DATUM_REC_">[5]Import!$B$310:$F$310</definedName>
    <definedName name="FS_F_VW_02_37469_2_261_VW__JV_FS_BIDDERS_">[5]Import!$B$417:$L$417</definedName>
    <definedName name="FS_F_VW_02_37469_2_26946_15__JV_FS_REC_">[5]Import!$B$517:$Q$517</definedName>
    <definedName name="FS_F_VW_02_37469_2_26946_28__JV_FS_REC_">[5]Import!$B$518:$Q$518</definedName>
    <definedName name="FS_F_VW_02_37469_2_26946_EUR__JV_FS_PR_EX_RATES_DATUM_REC_">[5]Import!$B$323:$F$323</definedName>
    <definedName name="FS_F_VW_02_37469_2_26946_VW__JV_FS_BIDDERS_">[5]Import!$B$428:$L$428</definedName>
    <definedName name="FS_F_VW_02_37469_2_28__JV_FS_BEDARFE_">[5]Import!$B$45:$E$45</definedName>
    <definedName name="FS_F_VW_02_37469_2_28_20505__JV_FS_BEDARFE_PREISE_QUOTE_">[5]Import!$B$27:$L$27</definedName>
    <definedName name="FS_F_VW_02_37469_2_28_261__JV_FS_BEDARFE_PREISE_QUOTE_">[5]Import!$B$25:$L$25</definedName>
    <definedName name="FS_F_VW_02_37469_2_28_6231__JV_FS_BEDARFE_PREISE_QUOTE_">[5]Import!$B$26:$L$26</definedName>
    <definedName name="FS_F_VW_02_37469_2_359_EUR__JV_FS_PR_EX_RATES_DATUM_REC_">[5]Import!$B$311:$F$311</definedName>
    <definedName name="FS_F_VW_02_37469_2_359_SK__JV_FS_BIDDERS_">[5]Import!$B$411:$L$411</definedName>
    <definedName name="FS_F_VW_02_37469_2_37525_EUR__JV_FS_PR_EX_RATES_DATUM_REC_">[5]Import!$B$324:$F$324</definedName>
    <definedName name="FS_F_VW_02_37469_2_37525_VW__JV_FS_BIDDERS_">[5]Import!$B$425:$L$425</definedName>
    <definedName name="FS_F_VW_02_37469_2_41464_BX__JV_FS_BIDDERS_">[5]Import!$B$427:$L$427</definedName>
    <definedName name="FS_F_VW_02_37469_2_41464_EUR__JV_FS_PR_EX_RATES_DATUM_REC_">[5]Import!$B$325:$F$325</definedName>
    <definedName name="FS_F_VW_02_37469_2_5083__JV_FS_ANGEBOTSUEBERSICHT_">[5]Import!$B$71:$D$71</definedName>
    <definedName name="FS_F_VW_02_37469_2_5083__JV_FS_AVG_PRICE_">[5]Import!$B$94:$F$94</definedName>
    <definedName name="FS_F_VW_02_37469_2_5083_15__JV_FS_REC_">[5]Import!$B$509:$Q$509</definedName>
    <definedName name="FS_F_VW_02_37469_2_5083_28__JV_FS_REC_">[5]Import!$B$510:$Q$510</definedName>
    <definedName name="FS_F_VW_02_37469_2_5083_EUR__JV_FS_PR_EX_RATES_DATUM_REC_">[5]Import!$B$313:$F$313</definedName>
    <definedName name="FS_F_VW_02_37469_2_5083_IT__JV_FS_BIDDERS_">[5]Import!$B$422:$L$422</definedName>
    <definedName name="FS_F_VW_02_37469_2_51506_15__JV_FS_REC_">[5]Import!$B$519:$Q$519</definedName>
    <definedName name="FS_F_VW_02_37469_2_51506_28__JV_FS_REC_">[5]Import!$B$520:$Q$520</definedName>
    <definedName name="FS_F_VW_02_37469_2_51506_EUR__JV_FS_PR_EX_RATES_DATUM_REC_">[5]Import!$B$326:$F$326</definedName>
    <definedName name="FS_F_VW_02_37469_2_51506_MX__JV_FS_BIDDERS_">[5]Import!$B$421:$L$421</definedName>
    <definedName name="FS_F_VW_02_37469_2_54824_15__JV_FS_REC_">[5]Import!$B$521:$Q$521</definedName>
    <definedName name="FS_F_VW_02_37469_2_54824_28__JV_FS_REC_">[5]Import!$B$522:$Q$522</definedName>
    <definedName name="FS_F_VW_02_37469_2_54824_EUR__JV_FS_PR_EX_RATES_DATUM_REC_">[5]Import!$B$327:$F$327</definedName>
    <definedName name="FS_F_VW_02_37469_2_54824_VW__JV_FS_BIDDERS_">[5]Import!$B$426:$L$426</definedName>
    <definedName name="FS_F_VW_02_37469_2_6231__JV_FS_ANGEBOTSUEBERSICHT_">[5]Import!$B$69:$D$69</definedName>
    <definedName name="FS_F_VW_02_37469_2_6231__JV_FS_AVG_PRICE_">[5]Import!$B$95:$F$95</definedName>
    <definedName name="FS_F_VW_02_37469_2_6231__JV_FS_BWERTSHEET_">[5]Import!$B$173:$AH$173</definedName>
    <definedName name="FS_F_VW_02_37469_2_6231__JV_FS_COMPARISON_">[5]Import!$B$133:$S$133</definedName>
    <definedName name="FS_F_VW_02_37469_2_6231__JV_FS_REC_LIEF_">[5]Import!$B$556:$P$556</definedName>
    <definedName name="FS_F_VW_02_37469_2_6231__JV_FS_RV_LTERM_PNACHLASS_">[5]Import!$B$153:$X$153</definedName>
    <definedName name="FS_F_VW_02_37469_2_6231_15__JV_FS_REC_">[5]Import!$B$511:$Q$511</definedName>
    <definedName name="FS_F_VW_02_37469_2_6231_28__JV_FS_REC_">[5]Import!$B$512:$Q$512</definedName>
    <definedName name="FS_F_VW_02_37469_2_6231_EUR__JV_FS_PR_EX_RATES_DATUM_REC_">[5]Import!$B$314:$F$314</definedName>
    <definedName name="FS_F_VW_02_37469_2_6231_VW__JV_FS_BIDDERS_">[5]Import!$B$415:$L$415</definedName>
    <definedName name="FS_F_VW_02_37469_2_6238_EUR__JV_FS_PR_EX_RATES_DATUM_REC_">[5]Import!$B$315:$F$315</definedName>
    <definedName name="FS_F_VW_02_37469_2_6238_VW__JV_FS_BIDDERS_">[5]Import!$B$418:$L$418</definedName>
    <definedName name="FS_F_VW_02_37469_2_6270_15__JV_FS_REC_">[5]Import!$B$513:$Q$513</definedName>
    <definedName name="FS_F_VW_02_37469_2_6270_28__JV_FS_REC_">[5]Import!$B$514:$Q$514</definedName>
    <definedName name="FS_F_VW_02_37469_2_6270_EUR__JV_FS_PR_EX_RATES_DATUM_REC_">[5]Import!$B$316:$F$316</definedName>
    <definedName name="FS_F_VW_02_37469_2_6270_SK__JV_FS_BIDDERS_">[5]Import!$B$424:$L$424</definedName>
    <definedName name="FS_F_VW_02_37469_2_6820_EUR__JV_FS_PR_EX_RATES_DATUM_REC_">[5]Import!$B$317:$F$317</definedName>
    <definedName name="FS_F_VW_02_37469_2_6820_MX__JV_FS_BIDDERS_">[5]Import!$B$414:$L$414</definedName>
    <definedName name="FS_F_VW_02_37469_2_7767_EUR__JV_FS_PR_EX_RATES_DATUM_REC_">[5]Import!$B$318:$F$318</definedName>
    <definedName name="FS_F_VW_02_37469_2_7767_VW__JV_FS_BIDDERS_">[5]Import!$B$410:$L$410</definedName>
    <definedName name="FS_F_VW_02_37469_2_845_EUR__JV_FS_PR_EX_RATES_DATUM_REC_">[5]Import!$B$312:$F$312</definedName>
    <definedName name="FS_F_VW_02_37469_2_845_VW__JV_FS_BIDDERS_">[5]Import!$B$419:$L$419</definedName>
    <definedName name="FS_F_VW_02_37469_2_EUR_12686__JV_FS_PR_EX_RATES_DATUM_COMP_">[5]Import!$B$222:$F$222</definedName>
    <definedName name="FS_F_VW_02_37469_2_EUR_13362__JV_FS_PR_EX_RATES_DATUM_COMP_">[5]Import!$B$213:$F$213</definedName>
    <definedName name="FS_F_VW_02_37469_2_EUR_17631__JV_FS_PR_EX_RATES_DATUM_COMP_">[5]Import!$B$211:$F$211</definedName>
    <definedName name="FS_F_VW_02_37469_2_EUR_190__JV_FS_PR_EX_RATES_DATUM_COMP_">[5]Import!$B$208:$F$208</definedName>
    <definedName name="FS_F_VW_02_37469_2_EUR_20505__JV_FS_PR_EX_RATES_DATUM_COMP_">[5]Import!$B$223:$F$223</definedName>
    <definedName name="FS_F_VW_02_37469_2_EUR_261__JV_FS_PR_EX_RATES_DATUM_COMP_">[5]Import!$B$217:$F$217</definedName>
    <definedName name="FS_F_VW_02_37469_2_EUR_26946__JV_FS_PR_EX_RATES_DATUM_COMP_">[5]Import!$B$224:$F$224</definedName>
    <definedName name="FS_F_VW_02_37469_2_EUR_359__JV_FS_PR_EX_RATES_DATUM_COMP_">[5]Import!$B$215:$F$215</definedName>
    <definedName name="FS_F_VW_02_37469_2_EUR_37525__JV_FS_PR_EX_RATES_DATUM_COMP_">[5]Import!$B$225:$F$225</definedName>
    <definedName name="FS_F_VW_02_37469_2_EUR_41464__JV_FS_PR_EX_RATES_DATUM_COMP_">[5]Import!$B$209:$F$209</definedName>
    <definedName name="FS_F_VW_02_37469_2_EUR_5083__JV_FS_PR_EX_RATES_DATUM_COMP_">[5]Import!$B$210:$F$210</definedName>
    <definedName name="FS_F_VW_02_37469_2_EUR_51506__JV_FS_PR_EX_RATES_DATUM_COMP_">[5]Import!$B$214:$F$214</definedName>
    <definedName name="FS_F_VW_02_37469_2_EUR_54824__JV_FS_PR_EX_RATES_DATUM_COMP_">[5]Import!$B$226:$F$226</definedName>
    <definedName name="FS_F_VW_02_37469_2_EUR_6231__JV_FS_PR_EX_RATES_DATUM_COMP_">[5]Import!$B$219:$F$219</definedName>
    <definedName name="FS_F_VW_02_37469_2_EUR_6238__JV_FS_PR_EX_RATES_DATUM_COMP_">[5]Import!$B$220:$F$220</definedName>
    <definedName name="FS_F_VW_02_37469_2_EUR_6270__JV_FS_PR_EX_RATES_DATUM_COMP_">[5]Import!$B$216:$F$216</definedName>
    <definedName name="FS_F_VW_02_37469_2_EUR_6820__JV_FS_PR_EX_RATES_DATUM_COMP_">[5]Import!$B$212:$F$212</definedName>
    <definedName name="FS_F_VW_02_37469_2_EUR_7767__JV_FS_PR_EX_RATES_DATUM_COMP_">[5]Import!$B$221:$F$221</definedName>
    <definedName name="FS_F_VW_02_37469_2_EUR_845__JV_FS_PR_EX_RATES_DATUM_COMP_">[5]Import!$B$218:$F$218</definedName>
    <definedName name="FS_F_VW_02_37469_3__FS_NEUTEILE_">[5]Import!$B$56:$D$56</definedName>
    <definedName name="FS_F_VW_02_37469_3__JV_FS_PRAESENTATIONEN_">[5]Import!$B$8:$AN$8</definedName>
    <definedName name="FS_F_VW_02_37469_3_12686_EUR__JV_FS_PR_EX_RATES_DATUM_REC_">[5]Import!$B$338:$F$338</definedName>
    <definedName name="FS_F_VW_02_37469_3_12686_VW__JV_FS_BIDDERS_">[5]Import!$B$442:$L$442</definedName>
    <definedName name="FS_F_VW_02_37469_3_13362_EUR__JV_FS_PR_EX_RATES_DATUM_REC_">[5]Import!$B$339:$F$339</definedName>
    <definedName name="FS_F_VW_02_37469_3_13362_MX__JV_FS_BIDDERS_">[5]Import!$B$439:$L$439</definedName>
    <definedName name="FS_F_VW_02_37469_3_15__JV_FS_BEDARFE_">[5]Import!$B$46:$E$46</definedName>
    <definedName name="FS_F_VW_02_37469_3_15_20505__JV_FS_BEDARFE_PREISE_QUOTE_">[5]Import!$B$30:$L$30</definedName>
    <definedName name="FS_F_VW_02_37469_3_15_261__JV_FS_BEDARFE_PREISE_QUOTE_">[5]Import!$B$28:$L$28</definedName>
    <definedName name="FS_F_VW_02_37469_3_15_6231__JV_FS_BEDARFE_PREISE_QUOTE_">[5]Import!$B$29:$L$29</definedName>
    <definedName name="FS_F_VW_02_37469_3_17631_EUR__JV_FS_PR_EX_RATES_DATUM_REC_">[5]Import!$B$340:$F$340</definedName>
    <definedName name="FS_F_VW_02_37469_3_17631_JP__JV_FS_BIDDERS_">[5]Import!$B$431:$L$431</definedName>
    <definedName name="FS_F_VW_02_37469_3_190_BX__JV_FS_BIDDERS_">[5]Import!$B$435:$L$435</definedName>
    <definedName name="FS_F_VW_02_37469_3_190_EUR__JV_FS_PR_EX_RATES_DATUM_REC_">[5]Import!$B$328:$F$328</definedName>
    <definedName name="FS_F_VW_02_37469_3_20505__JV_FS_ANGEBOTSUEBERSICHT_">[5]Import!$B$72:$D$72</definedName>
    <definedName name="FS_F_VW_02_37469_3_20505__JV_FS_AVG_PRICE_">[5]Import!$B$100:$F$100</definedName>
    <definedName name="FS_F_VW_02_37469_3_20505__JV_FS_BWERTSHEET_">[5]Import!$B$177:$AH$177</definedName>
    <definedName name="FS_F_VW_02_37469_3_20505__JV_FS_COMPARISON_">[5]Import!$B$137:$S$137</definedName>
    <definedName name="FS_F_VW_02_37469_3_20505__JV_FS_REC_LIEF_">[5]Import!$B$560:$P$560</definedName>
    <definedName name="FS_F_VW_02_37469_3_20505__JV_FS_RV_LTERM_PNACHLASS_">[5]Import!$B$157:$X$157</definedName>
    <definedName name="FS_F_VW_02_37469_3_20505_15__JV_FS_REC_">[5]Import!$B$527:$Q$527</definedName>
    <definedName name="FS_F_VW_02_37469_3_20505_EUR__JV_FS_PR_EX_RATES_DATUM_REC_">[5]Import!$B$341:$F$341</definedName>
    <definedName name="FS_F_VW_02_37469_3_20505_VW__JV_FS_BIDDERS_">[5]Import!$B$432:$L$432</definedName>
    <definedName name="FS_F_VW_02_37469_3_261__JV_FS_ANGEBOTSUEBERSICHT_">[5]Import!$B$74:$D$74</definedName>
    <definedName name="FS_F_VW_02_37469_3_261__JV_FS_AVG_PRICE_">[5]Import!$B$97:$F$97</definedName>
    <definedName name="FS_F_VW_02_37469_3_261__JV_FS_BWERTSHEET_">[5]Import!$B$175:$AH$175</definedName>
    <definedName name="FS_F_VW_02_37469_3_261__JV_FS_COMPARISON_">[5]Import!$B$135:$S$135</definedName>
    <definedName name="FS_F_VW_02_37469_3_261__JV_FS_REC_LIEF_">[5]Import!$B$558:$P$558</definedName>
    <definedName name="FS_F_VW_02_37469_3_261__JV_FS_RV_LTERM_PNACHLASS_">[5]Import!$B$155:$X$155</definedName>
    <definedName name="FS_F_VW_02_37469_3_261_15__JV_FS_REC_">[5]Import!$B$523:$Q$523</definedName>
    <definedName name="FS_F_VW_02_37469_3_261_EUR__JV_FS_PR_EX_RATES_DATUM_REC_">[5]Import!$B$329:$F$329</definedName>
    <definedName name="FS_F_VW_02_37469_3_261_VW__JV_FS_BIDDERS_">[5]Import!$B$436:$L$436</definedName>
    <definedName name="FS_F_VW_02_37469_3_26946_15__JV_FS_REC_">[5]Import!$B$528:$Q$528</definedName>
    <definedName name="FS_F_VW_02_37469_3_26946_EUR__JV_FS_PR_EX_RATES_DATUM_REC_">[5]Import!$B$342:$F$342</definedName>
    <definedName name="FS_F_VW_02_37469_3_26946_VW__JV_FS_BIDDERS_">[5]Import!$B$447:$L$447</definedName>
    <definedName name="FS_F_VW_02_37469_3_359_EUR__JV_FS_PR_EX_RATES_DATUM_REC_">[5]Import!$B$330:$F$330</definedName>
    <definedName name="FS_F_VW_02_37469_3_359_SK__JV_FS_BIDDERS_">[5]Import!$B$430:$L$430</definedName>
    <definedName name="FS_F_VW_02_37469_3_37525_EUR__JV_FS_PR_EX_RATES_DATUM_REC_">[5]Import!$B$343:$F$343</definedName>
    <definedName name="FS_F_VW_02_37469_3_37525_VW__JV_FS_BIDDERS_">[5]Import!$B$444:$L$444</definedName>
    <definedName name="FS_F_VW_02_37469_3_41464_BX__JV_FS_BIDDERS_">[5]Import!$B$446:$L$446</definedName>
    <definedName name="FS_F_VW_02_37469_3_41464_EUR__JV_FS_PR_EX_RATES_DATUM_REC_">[5]Import!$B$344:$F$344</definedName>
    <definedName name="FS_F_VW_02_37469_3_5083__JV_FS_ANGEBOTSUEBERSICHT_">[5]Import!$B$75:$D$75</definedName>
    <definedName name="FS_F_VW_02_37469_3_5083__JV_FS_AVG_PRICE_">[5]Import!$B$98:$F$98</definedName>
    <definedName name="FS_F_VW_02_37469_3_5083_15__JV_FS_REC_">[5]Import!$B$524:$Q$524</definedName>
    <definedName name="FS_F_VW_02_37469_3_5083_EUR__JV_FS_PR_EX_RATES_DATUM_REC_">[5]Import!$B$332:$F$332</definedName>
    <definedName name="FS_F_VW_02_37469_3_5083_IT__JV_FS_BIDDERS_">[5]Import!$B$441:$L$441</definedName>
    <definedName name="FS_F_VW_02_37469_3_51506_15__JV_FS_REC_">[5]Import!$B$529:$Q$529</definedName>
    <definedName name="FS_F_VW_02_37469_3_51506_EUR__JV_FS_PR_EX_RATES_DATUM_REC_">[5]Import!$B$345:$F$345</definedName>
    <definedName name="FS_F_VW_02_37469_3_51506_MX__JV_FS_BIDDERS_">[5]Import!$B$440:$L$440</definedName>
    <definedName name="FS_F_VW_02_37469_3_54824_15__JV_FS_REC_">[5]Import!$B$530:$Q$530</definedName>
    <definedName name="FS_F_VW_02_37469_3_54824_EUR__JV_FS_PR_EX_RATES_DATUM_REC_">[5]Import!$B$346:$F$346</definedName>
    <definedName name="FS_F_VW_02_37469_3_54824_VW__JV_FS_BIDDERS_">[5]Import!$B$445:$L$445</definedName>
    <definedName name="FS_F_VW_02_37469_3_6231__JV_FS_ANGEBOTSUEBERSICHT_">[5]Import!$B$73:$D$73</definedName>
    <definedName name="FS_F_VW_02_37469_3_6231__JV_FS_AVG_PRICE_">[5]Import!$B$99:$F$99</definedName>
    <definedName name="FS_F_VW_02_37469_3_6231__JV_FS_BWERTSHEET_">[5]Import!$B$176:$AH$176</definedName>
    <definedName name="FS_F_VW_02_37469_3_6231__JV_FS_COMPARISON_">[5]Import!$B$136:$S$136</definedName>
    <definedName name="FS_F_VW_02_37469_3_6231__JV_FS_REC_LIEF_">[5]Import!$B$559:$P$559</definedName>
    <definedName name="FS_F_VW_02_37469_3_6231__JV_FS_RV_LTERM_PNACHLASS_">[5]Import!$B$156:$X$156</definedName>
    <definedName name="FS_F_VW_02_37469_3_6231_15__JV_FS_REC_">[5]Import!$B$525:$Q$525</definedName>
    <definedName name="FS_F_VW_02_37469_3_6231_EUR__JV_FS_PR_EX_RATES_DATUM_REC_">[5]Import!$B$333:$F$333</definedName>
    <definedName name="FS_F_VW_02_37469_3_6231_VW__JV_FS_BIDDERS_">[5]Import!$B$434:$L$434</definedName>
    <definedName name="FS_F_VW_02_37469_3_6238_EUR__JV_FS_PR_EX_RATES_DATUM_REC_">[5]Import!$B$334:$F$334</definedName>
    <definedName name="FS_F_VW_02_37469_3_6238_VW__JV_FS_BIDDERS_">[5]Import!$B$437:$L$437</definedName>
    <definedName name="FS_F_VW_02_37469_3_6270_15__JV_FS_REC_">[5]Import!$B$526:$Q$526</definedName>
    <definedName name="FS_F_VW_02_37469_3_6270_EUR__JV_FS_PR_EX_RATES_DATUM_REC_">[5]Import!$B$335:$F$335</definedName>
    <definedName name="FS_F_VW_02_37469_3_6270_SK__JV_FS_BIDDERS_">[5]Import!$B$443:$L$443</definedName>
    <definedName name="FS_F_VW_02_37469_3_6820_EUR__JV_FS_PR_EX_RATES_DATUM_REC_">[5]Import!$B$336:$F$336</definedName>
    <definedName name="FS_F_VW_02_37469_3_6820_MX__JV_FS_BIDDERS_">[5]Import!$B$433:$L$433</definedName>
    <definedName name="FS_F_VW_02_37469_3_7767_EUR__JV_FS_PR_EX_RATES_DATUM_REC_">[5]Import!$B$337:$F$337</definedName>
    <definedName name="FS_F_VW_02_37469_3_7767_VW__JV_FS_BIDDERS_">[5]Import!$B$429:$L$429</definedName>
    <definedName name="FS_F_VW_02_37469_3_845_EUR__JV_FS_PR_EX_RATES_DATUM_REC_">[5]Import!$B$331:$F$331</definedName>
    <definedName name="FS_F_VW_02_37469_3_845_VW__JV_FS_BIDDERS_">[5]Import!$B$438:$L$438</definedName>
    <definedName name="FS_F_VW_02_37469_3_EUR_12686__JV_FS_PR_EX_RATES_DATUM_COMP_">[5]Import!$B$241:$F$241</definedName>
    <definedName name="FS_F_VW_02_37469_3_EUR_13362__JV_FS_PR_EX_RATES_DATUM_COMP_">[5]Import!$B$232:$F$232</definedName>
    <definedName name="FS_F_VW_02_37469_3_EUR_17631__JV_FS_PR_EX_RATES_DATUM_COMP_">[5]Import!$B$230:$F$230</definedName>
    <definedName name="FS_F_VW_02_37469_3_EUR_190__JV_FS_PR_EX_RATES_DATUM_COMP_">[5]Import!$B$227:$F$227</definedName>
    <definedName name="FS_F_VW_02_37469_3_EUR_20505__JV_FS_PR_EX_RATES_DATUM_COMP_">[5]Import!$B$242:$F$242</definedName>
    <definedName name="FS_F_VW_02_37469_3_EUR_261__JV_FS_PR_EX_RATES_DATUM_COMP_">[5]Import!$B$236:$F$236</definedName>
    <definedName name="FS_F_VW_02_37469_3_EUR_26946__JV_FS_PR_EX_RATES_DATUM_COMP_">[5]Import!$B$243:$F$243</definedName>
    <definedName name="FS_F_VW_02_37469_3_EUR_359__JV_FS_PR_EX_RATES_DATUM_COMP_">[5]Import!$B$234:$F$234</definedName>
    <definedName name="FS_F_VW_02_37469_3_EUR_37525__JV_FS_PR_EX_RATES_DATUM_COMP_">[5]Import!$B$244:$F$244</definedName>
    <definedName name="FS_F_VW_02_37469_3_EUR_41464__JV_FS_PR_EX_RATES_DATUM_COMP_">[5]Import!$B$228:$F$228</definedName>
    <definedName name="FS_F_VW_02_37469_3_EUR_5083__JV_FS_PR_EX_RATES_DATUM_COMP_">[5]Import!$B$229:$F$229</definedName>
    <definedName name="FS_F_VW_02_37469_3_EUR_51506__JV_FS_PR_EX_RATES_DATUM_COMP_">[5]Import!$B$233:$F$233</definedName>
    <definedName name="FS_F_VW_02_37469_3_EUR_54824__JV_FS_PR_EX_RATES_DATUM_COMP_">[5]Import!$B$245:$F$245</definedName>
    <definedName name="FS_F_VW_02_37469_3_EUR_6231__JV_FS_PR_EX_RATES_DATUM_COMP_">[5]Import!$B$238:$F$238</definedName>
    <definedName name="FS_F_VW_02_37469_3_EUR_6238__JV_FS_PR_EX_RATES_DATUM_COMP_">[5]Import!$B$239:$F$239</definedName>
    <definedName name="FS_F_VW_02_37469_3_EUR_6270__JV_FS_PR_EX_RATES_DATUM_COMP_">[5]Import!$B$235:$F$235</definedName>
    <definedName name="FS_F_VW_02_37469_3_EUR_6820__JV_FS_PR_EX_RATES_DATUM_COMP_">[5]Import!$B$231:$F$231</definedName>
    <definedName name="FS_F_VW_02_37469_3_EUR_7767__JV_FS_PR_EX_RATES_DATUM_COMP_">[5]Import!$B$240:$F$240</definedName>
    <definedName name="FS_F_VW_02_37469_3_EUR_845__JV_FS_PR_EX_RATES_DATUM_COMP_">[5]Import!$B$237:$F$237</definedName>
    <definedName name="FS_F_VW_02_37469_4__FS_NEUTEILE_">[5]Import!$B$57:$D$57</definedName>
    <definedName name="FS_F_VW_02_37469_4__JV_FS_PRAESENTATIONEN_">[5]Import!$B$9:$AN$9</definedName>
    <definedName name="FS_F_VW_02_37469_4_12686_EUR__JV_FS_PR_EX_RATES_DATUM_REC_">[5]Import!$B$358:$F$358</definedName>
    <definedName name="FS_F_VW_02_37469_4_12686_USD__JV_FS_PR_EX_RATES_DATUM_REC_">[19]Import!$B$376:$F$376</definedName>
    <definedName name="FS_F_VW_02_37469_4_12686_VW__JV_FS_BIDDERS_">[5]Import!$B$461:$L$461</definedName>
    <definedName name="FS_F_VW_02_37469_4_13362_EUR__JV_FS_PR_EX_RATES_DATUM_REC_">[5]Import!$B$359:$F$359</definedName>
    <definedName name="FS_F_VW_02_37469_4_13362_MX__JV_FS_BIDDERS_">[5]Import!$B$458:$L$458</definedName>
    <definedName name="FS_F_VW_02_37469_4_13362_USD__JV_FS_PR_EX_RATES_DATUM_REC_">[19]Import!$B$378:$F$378</definedName>
    <definedName name="FS_F_VW_02_37469_4_17631_EUR__JV_FS_PR_EX_RATES_DATUM_REC_">[5]Import!$B$360:$F$360</definedName>
    <definedName name="FS_F_VW_02_37469_4_17631_JP__JV_FS_BIDDERS_">[5]Import!$B$450:$L$450</definedName>
    <definedName name="FS_F_VW_02_37469_4_17631_USD__JV_FS_PR_EX_RATES_DATUM_REC_">[19]Import!$B$380:$F$380</definedName>
    <definedName name="FS_F_VW_02_37469_4_190_BX__JV_FS_BIDDERS_">[5]Import!$B$454:$L$454</definedName>
    <definedName name="FS_F_VW_02_37469_4_190_EUR__JV_FS_PR_EX_RATES_DATUM_REC_">[5]Import!$B$347:$F$347</definedName>
    <definedName name="FS_F_VW_02_37469_4_190_USD__JV_FS_PR_EX_RATES_DATUM_REC_">[19]Import!$B$356:$F$356</definedName>
    <definedName name="FS_F_VW_02_37469_4_20505__JV_FS_ANGEBOTSUEBERSICHT_">[5]Import!$B$76:$D$76</definedName>
    <definedName name="FS_F_VW_02_37469_4_20505__JV_FS_AVG_PRICE_">[5]Import!$B$104:$F$104</definedName>
    <definedName name="FS_F_VW_02_37469_4_20505__JV_FS_BWERTSHEET_">[5]Import!$B$180:$AH$180</definedName>
    <definedName name="FS_F_VW_02_37469_4_20505__JV_FS_COMPARISON_">[5]Import!$B$140:$S$140</definedName>
    <definedName name="FS_F_VW_02_37469_4_20505__JV_FS_REC_LIEF_">[5]Import!$B$563:$P$563</definedName>
    <definedName name="FS_F_VW_02_37469_4_20505__JV_FS_RV_LTERM_PNACHLASS_">[5]Import!$B$160:$X$160</definedName>
    <definedName name="FS_F_VW_02_37469_4_20505_66__JV_FS_REC_">[5]Import!$B$535:$Q$535</definedName>
    <definedName name="FS_F_VW_02_37469_4_20505_EUR__JV_FS_PR_EX_RATES_DATUM_REC_">[5]Import!$B$361:$F$361</definedName>
    <definedName name="FS_F_VW_02_37469_4_20505_USD__JV_FS_PR_EX_RATES_DATUM_REC_">[19]Import!$B$382:$F$382</definedName>
    <definedName name="FS_F_VW_02_37469_4_20505_VW__JV_FS_BIDDERS_">[5]Import!$B$451:$L$451</definedName>
    <definedName name="FS_F_VW_02_37469_4_261__JV_FS_ANGEBOTSUEBERSICHT_">[5]Import!$B$78:$D$78</definedName>
    <definedName name="FS_F_VW_02_37469_4_261__JV_FS_AVG_PRICE_">[5]Import!$B$101:$F$101</definedName>
    <definedName name="FS_F_VW_02_37469_4_261__JV_FS_BWERTSHEET_">[5]Import!$B$178:$AH$178</definedName>
    <definedName name="FS_F_VW_02_37469_4_261__JV_FS_COMPARISON_">[5]Import!$B$138:$S$138</definedName>
    <definedName name="FS_F_VW_02_37469_4_261__JV_FS_REC_LIEF_">[5]Import!$B$561:$P$561</definedName>
    <definedName name="FS_F_VW_02_37469_4_261__JV_FS_RV_LTERM_PNACHLASS_">[5]Import!$B$158:$X$158</definedName>
    <definedName name="FS_F_VW_02_37469_4_261_66__JV_FS_REC_">[5]Import!$B$531:$Q$531</definedName>
    <definedName name="FS_F_VW_02_37469_4_261_EUR__JV_FS_PR_EX_RATES_DATUM_REC_">[5]Import!$B$348:$F$348</definedName>
    <definedName name="FS_F_VW_02_37469_4_261_USD__JV_FS_PR_EX_RATES_DATUM_REC_">[19]Import!$B$358:$F$358</definedName>
    <definedName name="FS_F_VW_02_37469_4_261_VW__JV_FS_BIDDERS_">[5]Import!$B$455:$L$455</definedName>
    <definedName name="FS_F_VW_02_37469_4_26946_66__JV_FS_REC_">[5]Import!$B$536:$Q$536</definedName>
    <definedName name="FS_F_VW_02_37469_4_26946_EUR__JV_FS_PR_EX_RATES_DATUM_REC_">[5]Import!$B$362:$F$362</definedName>
    <definedName name="FS_F_VW_02_37469_4_26946_USD__JV_FS_PR_EX_RATES_DATUM_REC_">[19]Import!$B$384:$F$384</definedName>
    <definedName name="FS_F_VW_02_37469_4_26946_VW__JV_FS_BIDDERS_">[5]Import!$B$466:$L$466</definedName>
    <definedName name="FS_F_VW_02_37469_4_359_EUR__JV_FS_PR_EX_RATES_DATUM_REC_">[5]Import!$B$349:$F$349</definedName>
    <definedName name="FS_F_VW_02_37469_4_359_SK__JV_FS_BIDDERS_">[5]Import!$B$449:$L$449</definedName>
    <definedName name="FS_F_VW_02_37469_4_359_USD__JV_FS_PR_EX_RATES_DATUM_REC_">[19]Import!$B$360:$F$360</definedName>
    <definedName name="FS_F_VW_02_37469_4_37525_EUR__JV_FS_PR_EX_RATES_DATUM_REC_">[5]Import!$B$363:$F$363</definedName>
    <definedName name="FS_F_VW_02_37469_4_37525_USD__JV_FS_PR_EX_RATES_DATUM_REC_">[19]Import!$B$386:$F$386</definedName>
    <definedName name="FS_F_VW_02_37469_4_37525_VW__JV_FS_BIDDERS_">[5]Import!$B$463:$L$463</definedName>
    <definedName name="FS_F_VW_02_37469_4_41464_BX__JV_FS_BIDDERS_">[5]Import!$B$465:$L$465</definedName>
    <definedName name="FS_F_VW_02_37469_4_41464_EUR__JV_FS_PR_EX_RATES_DATUM_REC_">[5]Import!$B$364:$F$364</definedName>
    <definedName name="FS_F_VW_02_37469_4_41464_USD__JV_FS_PR_EX_RATES_DATUM_REC_">[19]Import!$B$388:$F$388</definedName>
    <definedName name="FS_F_VW_02_37469_4_5083__JV_FS_ANGEBOTSUEBERSICHT_">[5]Import!$B$79:$D$79</definedName>
    <definedName name="FS_F_VW_02_37469_4_5083__JV_FS_AVG_PRICE_">[5]Import!$B$102:$F$102</definedName>
    <definedName name="FS_F_VW_02_37469_4_5083_66__JV_FS_REC_">[5]Import!$B$532:$Q$532</definedName>
    <definedName name="FS_F_VW_02_37469_4_5083_EUR__JV_FS_PR_EX_RATES_DATUM_REC_">[5]Import!$B$351:$F$351</definedName>
    <definedName name="FS_F_VW_02_37469_4_5083_IT__JV_FS_BIDDERS_">[5]Import!$B$460:$L$460</definedName>
    <definedName name="FS_F_VW_02_37469_4_5083_USD__JV_FS_PR_EX_RATES_DATUM_REC_">[19]Import!$B$364:$F$364</definedName>
    <definedName name="FS_F_VW_02_37469_4_51506_66__JV_FS_REC_">[5]Import!$B$537:$Q$537</definedName>
    <definedName name="FS_F_VW_02_37469_4_51506_EUR__JV_FS_PR_EX_RATES_DATUM_REC_">[5]Import!$B$365:$F$365</definedName>
    <definedName name="FS_F_VW_02_37469_4_51506_MX__JV_FS_BIDDERS_">[5]Import!$B$459:$L$459</definedName>
    <definedName name="FS_F_VW_02_37469_4_51506_USD__JV_FS_PR_EX_RATES_DATUM_REC_">[19]Import!$B$390:$F$390</definedName>
    <definedName name="FS_F_VW_02_37469_4_54824_66__JV_FS_REC_">[5]Import!$B$538:$Q$538</definedName>
    <definedName name="FS_F_VW_02_37469_4_54824_EUR__JV_FS_PR_EX_RATES_DATUM_REC_">[5]Import!$B$366:$F$366</definedName>
    <definedName name="FS_F_VW_02_37469_4_54824_USD__JV_FS_PR_EX_RATES_DATUM_REC_">[19]Import!$B$392:$F$392</definedName>
    <definedName name="FS_F_VW_02_37469_4_54824_VW__JV_FS_BIDDERS_">[5]Import!$B$464:$L$464</definedName>
    <definedName name="FS_F_VW_02_37469_4_6231__JV_FS_ANGEBOTSUEBERSICHT_">[5]Import!$B$77:$D$77</definedName>
    <definedName name="FS_F_VW_02_37469_4_6231__JV_FS_AVG_PRICE_">[5]Import!$B$103:$F$103</definedName>
    <definedName name="FS_F_VW_02_37469_4_6231__JV_FS_BWERTSHEET_">[5]Import!$B$179:$AH$179</definedName>
    <definedName name="FS_F_VW_02_37469_4_6231__JV_FS_COMPARISON_">[5]Import!$B$139:$S$139</definedName>
    <definedName name="FS_F_VW_02_37469_4_6231__JV_FS_REC_LIEF_">[5]Import!$B$562:$P$562</definedName>
    <definedName name="FS_F_VW_02_37469_4_6231__JV_FS_RV_LTERM_PNACHLASS_">[5]Import!$B$159:$X$159</definedName>
    <definedName name="FS_F_VW_02_37469_4_6231_66__JV_FS_REC_">[5]Import!$B$533:$Q$533</definedName>
    <definedName name="FS_F_VW_02_37469_4_6231_EUR__JV_FS_PR_EX_RATES_DATUM_REC_">[5]Import!$B$352:$F$352</definedName>
    <definedName name="FS_F_VW_02_37469_4_6231_USD__JV_FS_PR_EX_RATES_DATUM_REC_">[5]Import!$B$353:$F$353</definedName>
    <definedName name="FS_F_VW_02_37469_4_6231_VW__JV_FS_BIDDERS_">[5]Import!$B$453:$L$453</definedName>
    <definedName name="FS_F_VW_02_37469_4_6238_EUR__JV_FS_PR_EX_RATES_DATUM_REC_">[5]Import!$B$354:$F$354</definedName>
    <definedName name="FS_F_VW_02_37469_4_6238_USD__JV_FS_PR_EX_RATES_DATUM_REC_">[19]Import!$B$368:$F$368</definedName>
    <definedName name="FS_F_VW_02_37469_4_6238_VW__JV_FS_BIDDERS_">[5]Import!$B$456:$L$456</definedName>
    <definedName name="FS_F_VW_02_37469_4_6270_66__JV_FS_REC_">[5]Import!$B$534:$Q$534</definedName>
    <definedName name="FS_F_VW_02_37469_4_6270_EUR__JV_FS_PR_EX_RATES_DATUM_REC_">[5]Import!$B$355:$F$355</definedName>
    <definedName name="FS_F_VW_02_37469_4_6270_SK__JV_FS_BIDDERS_">[5]Import!$B$462:$L$462</definedName>
    <definedName name="FS_F_VW_02_37469_4_6270_USD__JV_FS_PR_EX_RATES_DATUM_REC_">[19]Import!$B$370:$F$370</definedName>
    <definedName name="FS_F_VW_02_37469_4_66__JV_FS_BEDARFE_">[5]Import!$B$47:$E$47</definedName>
    <definedName name="FS_F_VW_02_37469_4_66_20505__JV_FS_BEDARFE_PREISE_QUOTE_">[5]Import!$B$33:$L$33</definedName>
    <definedName name="FS_F_VW_02_37469_4_66_261__JV_FS_BEDARFE_PREISE_QUOTE_">[5]Import!$B$31:$L$31</definedName>
    <definedName name="FS_F_VW_02_37469_4_66_6231__JV_FS_BEDARFE_PREISE_QUOTE_">[5]Import!$B$32:$L$32</definedName>
    <definedName name="FS_F_VW_02_37469_4_6820_EUR__JV_FS_PR_EX_RATES_DATUM_REC_">[5]Import!$B$356:$F$356</definedName>
    <definedName name="FS_F_VW_02_37469_4_6820_MX__JV_FS_BIDDERS_">[5]Import!$B$452:$L$452</definedName>
    <definedName name="FS_F_VW_02_37469_4_6820_USD__JV_FS_PR_EX_RATES_DATUM_REC_">[19]Import!$B$372:$F$372</definedName>
    <definedName name="FS_F_VW_02_37469_4_7767_EUR__JV_FS_PR_EX_RATES_DATUM_REC_">[5]Import!$B$357:$F$357</definedName>
    <definedName name="FS_F_VW_02_37469_4_7767_USD__JV_FS_PR_EX_RATES_DATUM_REC_">[19]Import!$B$374:$F$374</definedName>
    <definedName name="FS_F_VW_02_37469_4_7767_VW__JV_FS_BIDDERS_">[5]Import!$B$448:$L$448</definedName>
    <definedName name="FS_F_VW_02_37469_4_845_EUR__JV_FS_PR_EX_RATES_DATUM_REC_">[5]Import!$B$350:$F$350</definedName>
    <definedName name="FS_F_VW_02_37469_4_845_USD__JV_FS_PR_EX_RATES_DATUM_REC_">[19]Import!$B$362:$F$362</definedName>
    <definedName name="FS_F_VW_02_37469_4_845_VW__JV_FS_BIDDERS_">[5]Import!$B$457:$L$457</definedName>
    <definedName name="FS_F_VW_02_37469_4_EUR_12686__JV_FS_PR_EX_RATES_DATUM_COMP_">[5]Import!$B$261:$F$261</definedName>
    <definedName name="FS_F_VW_02_37469_4_EUR_13362__JV_FS_PR_EX_RATES_DATUM_COMP_">[5]Import!$B$251:$F$251</definedName>
    <definedName name="FS_F_VW_02_37469_4_EUR_17631__JV_FS_PR_EX_RATES_DATUM_COMP_">[5]Import!$B$249:$F$249</definedName>
    <definedName name="FS_F_VW_02_37469_4_EUR_190__JV_FS_PR_EX_RATES_DATUM_COMP_">[5]Import!$B$246:$F$246</definedName>
    <definedName name="FS_F_VW_02_37469_4_EUR_20505__JV_FS_PR_EX_RATES_DATUM_COMP_">[5]Import!$B$262:$F$262</definedName>
    <definedName name="FS_F_VW_02_37469_4_EUR_261__JV_FS_PR_EX_RATES_DATUM_COMP_">[5]Import!$B$255:$F$255</definedName>
    <definedName name="FS_F_VW_02_37469_4_EUR_26946__JV_FS_PR_EX_RATES_DATUM_COMP_">[5]Import!$B$263:$F$263</definedName>
    <definedName name="FS_F_VW_02_37469_4_EUR_359__JV_FS_PR_EX_RATES_DATUM_COMP_">[5]Import!$B$253:$F$253</definedName>
    <definedName name="FS_F_VW_02_37469_4_EUR_37525__JV_FS_PR_EX_RATES_DATUM_COMP_">[5]Import!$B$264:$F$264</definedName>
    <definedName name="FS_F_VW_02_37469_4_EUR_41464__JV_FS_PR_EX_RATES_DATUM_COMP_">[5]Import!$B$247:$F$247</definedName>
    <definedName name="FS_F_VW_02_37469_4_EUR_5083__JV_FS_PR_EX_RATES_DATUM_COMP_">[5]Import!$B$248:$F$248</definedName>
    <definedName name="FS_F_VW_02_37469_4_EUR_51506__JV_FS_PR_EX_RATES_DATUM_COMP_">[5]Import!$B$252:$F$252</definedName>
    <definedName name="FS_F_VW_02_37469_4_EUR_54824__JV_FS_PR_EX_RATES_DATUM_COMP_">[5]Import!$B$265:$F$265</definedName>
    <definedName name="FS_F_VW_02_37469_4_EUR_6231__JV_FS_PR_EX_RATES_DATUM_COMP_">[5]Import!$B$257:$F$257</definedName>
    <definedName name="FS_F_VW_02_37469_4_EUR_6238__JV_FS_PR_EX_RATES_DATUM_COMP_">[5]Import!$B$259:$F$259</definedName>
    <definedName name="FS_F_VW_02_37469_4_EUR_6270__JV_FS_PR_EX_RATES_DATUM_COMP_">[5]Import!$B$254:$F$254</definedName>
    <definedName name="FS_F_VW_02_37469_4_EUR_6820__JV_FS_PR_EX_RATES_DATUM_COMP_">[5]Import!$B$250:$F$250</definedName>
    <definedName name="FS_F_VW_02_37469_4_EUR_7767__JV_FS_PR_EX_RATES_DATUM_COMP_">[5]Import!$B$260:$F$260</definedName>
    <definedName name="FS_F_VW_02_37469_4_EUR_845__JV_FS_PR_EX_RATES_DATUM_COMP_">[5]Import!$B$256:$F$256</definedName>
    <definedName name="FS_F_VW_02_37469_4_USD_12686__JV_FS_PR_EX_RATES_DATUM_COMP_">[19]Import!$B$265:$F$265</definedName>
    <definedName name="FS_F_VW_02_37469_4_USD_13362__JV_FS_PR_EX_RATES_DATUM_COMP_">[19]Import!$B$247:$F$247</definedName>
    <definedName name="FS_F_VW_02_37469_4_USD_17631__JV_FS_PR_EX_RATES_DATUM_COMP_">[19]Import!$B$243:$F$243</definedName>
    <definedName name="FS_F_VW_02_37469_4_USD_190__JV_FS_PR_EX_RATES_DATUM_COMP_">[19]Import!$B$237:$F$237</definedName>
    <definedName name="FS_F_VW_02_37469_4_USD_20505__JV_FS_PR_EX_RATES_DATUM_COMP_">[19]Import!$B$267:$F$267</definedName>
    <definedName name="FS_F_VW_02_37469_4_USD_261__JV_FS_PR_EX_RATES_DATUM_COMP_">[19]Import!$B$255:$F$255</definedName>
    <definedName name="FS_F_VW_02_37469_4_USD_26946__JV_FS_PR_EX_RATES_DATUM_COMP_">[19]Import!$B$269:$F$269</definedName>
    <definedName name="FS_F_VW_02_37469_4_USD_359__JV_FS_PR_EX_RATES_DATUM_COMP_">[19]Import!$B$251:$F$251</definedName>
    <definedName name="FS_F_VW_02_37469_4_USD_37525__JV_FS_PR_EX_RATES_DATUM_COMP_">[19]Import!$B$271:$F$271</definedName>
    <definedName name="FS_F_VW_02_37469_4_USD_41464__JV_FS_PR_EX_RATES_DATUM_COMP_">[19]Import!$B$239:$F$239</definedName>
    <definedName name="FS_F_VW_02_37469_4_USD_5083__JV_FS_PR_EX_RATES_DATUM_COMP_">[19]Import!$B$241:$F$241</definedName>
    <definedName name="FS_F_VW_02_37469_4_USD_51506__JV_FS_PR_EX_RATES_DATUM_COMP_">[19]Import!$B$249:$F$249</definedName>
    <definedName name="FS_F_VW_02_37469_4_USD_54824__JV_FS_PR_EX_RATES_DATUM_COMP_">[19]Import!$B$273:$F$273</definedName>
    <definedName name="FS_F_VW_02_37469_4_USD_6231__JV_FS_PR_EX_RATES_DATUM_COMP_">[5]Import!$B$258:$F$258</definedName>
    <definedName name="FS_F_VW_02_37469_4_USD_6238__JV_FS_PR_EX_RATES_DATUM_COMP_">[19]Import!$B$261:$F$261</definedName>
    <definedName name="FS_F_VW_02_37469_4_USD_6270__JV_FS_PR_EX_RATES_DATUM_COMP_">[19]Import!$B$253:$F$253</definedName>
    <definedName name="FS_F_VW_02_37469_4_USD_6820__JV_FS_PR_EX_RATES_DATUM_COMP_">[19]Import!$B$245:$F$245</definedName>
    <definedName name="FS_F_VW_02_37469_4_USD_7767__JV_FS_PR_EX_RATES_DATUM_COMP_">[19]Import!$B$263:$F$263</definedName>
    <definedName name="FS_F_VW_02_37469_4_USD_845__JV_FS_PR_EX_RATES_DATUM_COMP_">[19]Import!$B$257:$F$257</definedName>
    <definedName name="FS_F_VW_02_37469_5__FS_NEUTEILE_">[5]Import!$B$58:$D$58</definedName>
    <definedName name="FS_F_VW_02_37469_5__JV_FS_PRAESENTATIONEN_">[5]Import!$B$10:$AN$10</definedName>
    <definedName name="FS_F_VW_02_37469_5_11__JV_FS_BEDARFE_">[5]Import!$B$48:$E$48</definedName>
    <definedName name="FS_F_VW_02_37469_5_11_20505__JV_FS_BEDARFE_PREISE_QUOTE_">[5]Import!$B$36:$L$36</definedName>
    <definedName name="FS_F_VW_02_37469_5_11_261__JV_FS_BEDARFE_PREISE_QUOTE_">[5]Import!$B$34:$L$34</definedName>
    <definedName name="FS_F_VW_02_37469_5_11_6231__JV_FS_BEDARFE_PREISE_QUOTE_">[5]Import!$B$35:$L$35</definedName>
    <definedName name="FS_F_VW_02_37469_5_12686_EUR__JV_FS_PR_EX_RATES_DATUM_REC_">[5]Import!$B$377:$F$377</definedName>
    <definedName name="FS_F_VW_02_37469_5_12686_VW__JV_FS_BIDDERS_">[5]Import!$B$480:$L$480</definedName>
    <definedName name="FS_F_VW_02_37469_5_13362_EUR__JV_FS_PR_EX_RATES_DATUM_REC_">[5]Import!$B$378:$F$378</definedName>
    <definedName name="FS_F_VW_02_37469_5_13362_MX__JV_FS_BIDDERS_">[5]Import!$B$477:$L$477</definedName>
    <definedName name="FS_F_VW_02_37469_5_17631_EUR__JV_FS_PR_EX_RATES_DATUM_REC_">[5]Import!$B$379:$F$379</definedName>
    <definedName name="FS_F_VW_02_37469_5_17631_JP__JV_FS_BIDDERS_">[5]Import!$B$469:$L$469</definedName>
    <definedName name="FS_F_VW_02_37469_5_190_BX__JV_FS_BIDDERS_">[5]Import!$B$473:$L$473</definedName>
    <definedName name="FS_F_VW_02_37469_5_190_EUR__JV_FS_PR_EX_RATES_DATUM_REC_">[5]Import!$B$367:$F$367</definedName>
    <definedName name="FS_F_VW_02_37469_5_20505__JV_FS_ANGEBOTSUEBERSICHT_">[5]Import!$B$80:$D$80</definedName>
    <definedName name="FS_F_VW_02_37469_5_20505__JV_FS_AVG_PRICE_">[5]Import!$B$108:$F$108</definedName>
    <definedName name="FS_F_VW_02_37469_5_20505__JV_FS_BWERTSHEET_">[5]Import!$B$183:$AH$183</definedName>
    <definedName name="FS_F_VW_02_37469_5_20505__JV_FS_COMPARISON_">[5]Import!$B$143:$S$143</definedName>
    <definedName name="FS_F_VW_02_37469_5_20505__JV_FS_REC_LIEF_">[5]Import!$B$566:$P$566</definedName>
    <definedName name="FS_F_VW_02_37469_5_20505__JV_FS_RV_LTERM_PNACHLASS_">[5]Import!$B$163:$X$163</definedName>
    <definedName name="FS_F_VW_02_37469_5_20505_11__JV_FS_REC_">[5]Import!$B$543:$Q$543</definedName>
    <definedName name="FS_F_VW_02_37469_5_20505_EUR__JV_FS_PR_EX_RATES_DATUM_REC_">[5]Import!$B$380:$F$380</definedName>
    <definedName name="FS_F_VW_02_37469_5_20505_VW__JV_FS_BIDDERS_">[5]Import!$B$470:$L$470</definedName>
    <definedName name="FS_F_VW_02_37469_5_261__JV_FS_ANGEBOTSUEBERSICHT_">[5]Import!$B$82:$D$82</definedName>
    <definedName name="FS_F_VW_02_37469_5_261__JV_FS_AVG_PRICE_">[5]Import!$B$105:$F$105</definedName>
    <definedName name="FS_F_VW_02_37469_5_261__JV_FS_BWERTSHEET_">[5]Import!$B$181:$AH$181</definedName>
    <definedName name="FS_F_VW_02_37469_5_261__JV_FS_COMPARISON_">[5]Import!$B$141:$S$141</definedName>
    <definedName name="FS_F_VW_02_37469_5_261__JV_FS_REC_LIEF_">[5]Import!$B$564:$P$564</definedName>
    <definedName name="FS_F_VW_02_37469_5_261__JV_FS_RV_LTERM_PNACHLASS_">[5]Import!$B$161:$X$161</definedName>
    <definedName name="FS_F_VW_02_37469_5_261_11__JV_FS_REC_">[5]Import!$B$539:$Q$539</definedName>
    <definedName name="FS_F_VW_02_37469_5_261_EUR__JV_FS_PR_EX_RATES_DATUM_REC_">[5]Import!$B$368:$F$368</definedName>
    <definedName name="FS_F_VW_02_37469_5_261_VW__JV_FS_BIDDERS_">[5]Import!$B$474:$L$474</definedName>
    <definedName name="FS_F_VW_02_37469_5_26946_11__JV_FS_REC_">[5]Import!$B$544:$Q$544</definedName>
    <definedName name="FS_F_VW_02_37469_5_26946_EUR__JV_FS_PR_EX_RATES_DATUM_REC_">[5]Import!$B$381:$F$381</definedName>
    <definedName name="FS_F_VW_02_37469_5_26946_VW__JV_FS_BIDDERS_">[5]Import!$B$485:$L$485</definedName>
    <definedName name="FS_F_VW_02_37469_5_359_EUR__JV_FS_PR_EX_RATES_DATUM_REC_">[5]Import!$B$369:$F$369</definedName>
    <definedName name="FS_F_VW_02_37469_5_359_SK__JV_FS_BIDDERS_">[5]Import!$B$468:$L$468</definedName>
    <definedName name="FS_F_VW_02_37469_5_37525_EUR__JV_FS_PR_EX_RATES_DATUM_REC_">[5]Import!$B$382:$F$382</definedName>
    <definedName name="FS_F_VW_02_37469_5_37525_VW__JV_FS_BIDDERS_">[5]Import!$B$482:$L$482</definedName>
    <definedName name="FS_F_VW_02_37469_5_41464_BX__JV_FS_BIDDERS_">[5]Import!$B$484:$L$484</definedName>
    <definedName name="FS_F_VW_02_37469_5_41464_EUR__JV_FS_PR_EX_RATES_DATUM_REC_">[5]Import!$B$383:$F$383</definedName>
    <definedName name="FS_F_VW_02_37469_5_5083__JV_FS_ANGEBOTSUEBERSICHT_">[5]Import!$B$83:$D$83</definedName>
    <definedName name="FS_F_VW_02_37469_5_5083__JV_FS_AVG_PRICE_">[5]Import!$B$106:$F$106</definedName>
    <definedName name="FS_F_VW_02_37469_5_5083_11__JV_FS_REC_">[5]Import!$B$540:$Q$540</definedName>
    <definedName name="FS_F_VW_02_37469_5_5083_EUR__JV_FS_PR_EX_RATES_DATUM_REC_">[5]Import!$B$371:$F$371</definedName>
    <definedName name="FS_F_VW_02_37469_5_5083_IT__JV_FS_BIDDERS_">[5]Import!$B$479:$L$479</definedName>
    <definedName name="FS_F_VW_02_37469_5_51506_11__JV_FS_REC_">[5]Import!$B$545:$Q$545</definedName>
    <definedName name="FS_F_VW_02_37469_5_51506_EUR__JV_FS_PR_EX_RATES_DATUM_REC_">[5]Import!$B$384:$F$384</definedName>
    <definedName name="FS_F_VW_02_37469_5_51506_MX__JV_FS_BIDDERS_">[5]Import!$B$478:$L$478</definedName>
    <definedName name="FS_F_VW_02_37469_5_54824_11__JV_FS_REC_">[5]Import!$B$546:$Q$546</definedName>
    <definedName name="FS_F_VW_02_37469_5_54824_EUR__JV_FS_PR_EX_RATES_DATUM_REC_">[5]Import!$B$385:$F$385</definedName>
    <definedName name="FS_F_VW_02_37469_5_54824_VW__JV_FS_BIDDERS_">[5]Import!$B$483:$L$483</definedName>
    <definedName name="FS_F_VW_02_37469_5_6231__JV_FS_ANGEBOTSUEBERSICHT_">[5]Import!$B$81:$D$81</definedName>
    <definedName name="FS_F_VW_02_37469_5_6231__JV_FS_AVG_PRICE_">[5]Import!$B$107:$F$107</definedName>
    <definedName name="FS_F_VW_02_37469_5_6231__JV_FS_BWERTSHEET_">[5]Import!$B$182:$AH$182</definedName>
    <definedName name="FS_F_VW_02_37469_5_6231__JV_FS_COMPARISON_">[5]Import!$B$142:$S$142</definedName>
    <definedName name="FS_F_VW_02_37469_5_6231__JV_FS_REC_LIEF_">[5]Import!$B$565:$P$565</definedName>
    <definedName name="FS_F_VW_02_37469_5_6231__JV_FS_RV_LTERM_PNACHLASS_">[5]Import!$B$162:$X$162</definedName>
    <definedName name="FS_F_VW_02_37469_5_6231_11__JV_FS_REC_">[5]Import!$B$541:$Q$541</definedName>
    <definedName name="FS_F_VW_02_37469_5_6231_EUR__JV_FS_PR_EX_RATES_DATUM_REC_">[5]Import!$B$372:$F$372</definedName>
    <definedName name="FS_F_VW_02_37469_5_6231_VW__JV_FS_BIDDERS_">[5]Import!$B$472:$L$472</definedName>
    <definedName name="FS_F_VW_02_37469_5_6238_EUR__JV_FS_PR_EX_RATES_DATUM_REC_">[5]Import!$B$373:$F$373</definedName>
    <definedName name="FS_F_VW_02_37469_5_6238_VW__JV_FS_BIDDERS_">[5]Import!$B$475:$L$475</definedName>
    <definedName name="FS_F_VW_02_37469_5_6270_11__JV_FS_REC_">[5]Import!$B$542:$Q$542</definedName>
    <definedName name="FS_F_VW_02_37469_5_6270_EUR__JV_FS_PR_EX_RATES_DATUM_REC_">[5]Import!$B$374:$F$374</definedName>
    <definedName name="FS_F_VW_02_37469_5_6270_SK__JV_FS_BIDDERS_">[5]Import!$B$481:$L$481</definedName>
    <definedName name="FS_F_VW_02_37469_5_6820_EUR__JV_FS_PR_EX_RATES_DATUM_REC_">[5]Import!$B$375:$F$375</definedName>
    <definedName name="FS_F_VW_02_37469_5_6820_MX__JV_FS_BIDDERS_">[5]Import!$B$471:$L$471</definedName>
    <definedName name="FS_F_VW_02_37469_5_7767_EUR__JV_FS_PR_EX_RATES_DATUM_REC_">[5]Import!$B$376:$F$376</definedName>
    <definedName name="FS_F_VW_02_37469_5_7767_VW__JV_FS_BIDDERS_">[5]Import!$B$467:$L$467</definedName>
    <definedName name="FS_F_VW_02_37469_5_845_EUR__JV_FS_PR_EX_RATES_DATUM_REC_">[5]Import!$B$370:$F$370</definedName>
    <definedName name="FS_F_VW_02_37469_5_845_VW__JV_FS_BIDDERS_">[5]Import!$B$476:$L$476</definedName>
    <definedName name="FS_F_VW_02_37469_5_EUR_12686__JV_FS_PR_EX_RATES_DATUM_COMP_">[5]Import!$B$280:$F$280</definedName>
    <definedName name="FS_F_VW_02_37469_5_EUR_13362__JV_FS_PR_EX_RATES_DATUM_COMP_">[5]Import!$B$271:$F$271</definedName>
    <definedName name="FS_F_VW_02_37469_5_EUR_17631__JV_FS_PR_EX_RATES_DATUM_COMP_">[5]Import!$B$269:$F$269</definedName>
    <definedName name="FS_F_VW_02_37469_5_EUR_190__JV_FS_PR_EX_RATES_DATUM_COMP_">[5]Import!$B$266:$F$266</definedName>
    <definedName name="FS_F_VW_02_37469_5_EUR_20505__JV_FS_PR_EX_RATES_DATUM_COMP_">[5]Import!$B$281:$F$281</definedName>
    <definedName name="FS_F_VW_02_37469_5_EUR_261__JV_FS_PR_EX_RATES_DATUM_COMP_">[5]Import!$B$275:$F$275</definedName>
    <definedName name="FS_F_VW_02_37469_5_EUR_26946__JV_FS_PR_EX_RATES_DATUM_COMP_">[5]Import!$B$282:$F$282</definedName>
    <definedName name="FS_F_VW_02_37469_5_EUR_359__JV_FS_PR_EX_RATES_DATUM_COMP_">[5]Import!$B$273:$F$273</definedName>
    <definedName name="FS_F_VW_02_37469_5_EUR_37525__JV_FS_PR_EX_RATES_DATUM_COMP_">[5]Import!$B$283:$F$283</definedName>
    <definedName name="FS_F_VW_02_37469_5_EUR_41464__JV_FS_PR_EX_RATES_DATUM_COMP_">[5]Import!$B$267:$F$267</definedName>
    <definedName name="FS_F_VW_02_37469_5_EUR_5083__JV_FS_PR_EX_RATES_DATUM_COMP_">[5]Import!$B$268:$F$268</definedName>
    <definedName name="FS_F_VW_02_37469_5_EUR_51506__JV_FS_PR_EX_RATES_DATUM_COMP_">[5]Import!$B$272:$F$272</definedName>
    <definedName name="FS_F_VW_02_37469_5_EUR_54824__JV_FS_PR_EX_RATES_DATUM_COMP_">[5]Import!$B$284:$F$284</definedName>
    <definedName name="FS_F_VW_02_37469_5_EUR_6231__JV_FS_PR_EX_RATES_DATUM_COMP_">[5]Import!$B$277:$F$277</definedName>
    <definedName name="FS_F_VW_02_37469_5_EUR_6238__JV_FS_PR_EX_RATES_DATUM_COMP_">[5]Import!$B$278:$F$278</definedName>
    <definedName name="FS_F_VW_02_37469_5_EUR_6270__JV_FS_PR_EX_RATES_DATUM_COMP_">[5]Import!$B$274:$F$274</definedName>
    <definedName name="FS_F_VW_02_37469_5_EUR_6820__JV_FS_PR_EX_RATES_DATUM_COMP_">[5]Import!$B$270:$F$270</definedName>
    <definedName name="FS_F_VW_02_37469_5_EUR_7767__JV_FS_PR_EX_RATES_DATUM_COMP_">[5]Import!$B$279:$F$279</definedName>
    <definedName name="FS_F_VW_02_37469_5_EUR_845__JV_FS_PR_EX_RATES_DATUM_COMP_">[5]Import!$B$276:$F$276</definedName>
    <definedName name="FS_NEUTEILE.FS_NR">[5]Import!$B$52:$B$58</definedName>
    <definedName name="FS_NEUTEILE.FS_POSITION">[5]Import!$C$52:$C$58</definedName>
    <definedName name="FS_NEUTEILE.VERSION">[5]Import!$D$52:$D$58</definedName>
    <definedName name="Function">#REF!</definedName>
    <definedName name="GG">#REF!</definedName>
    <definedName name="hh">#REF!</definedName>
    <definedName name="II">#REF!</definedName>
    <definedName name="INDEX">#REF!</definedName>
    <definedName name="Individual">#REF!</definedName>
    <definedName name="ITL">#REF!</definedName>
    <definedName name="JIN">#REF!</definedName>
    <definedName name="JKL">#REF!</definedName>
    <definedName name="JV_FS_ANGEBOTSUEBERSICHT.FS_POSITION">[5]Import!$B$62:$B$83</definedName>
    <definedName name="JV_FS_ANGEBOTSUEBERSICHT.LIEF_ID">[5]Import!$C$62:$C$83</definedName>
    <definedName name="JV_FS_ANGEBOTSUEBERSICHT.NAME">[5]Import!$D$62:$D$83</definedName>
    <definedName name="JV_FS_AVG_PRICE.DM_AVG_APREIS">[5]Import!$D$87:$D$108</definedName>
    <definedName name="JV_FS_AVG_PRICE.DM_AVG_BPREIS">[5]Import!$E$87:$E$108</definedName>
    <definedName name="JV_FS_AVG_PRICE.FS_POSITION">[5]Import!$B$87:$B$108</definedName>
    <definedName name="JV_FS_AVG_PRICE.LIEF_ID">[5]Import!$C$87:$C$108</definedName>
    <definedName name="JV_FS_AVG_PRICE.LPT_ID">[5]Import!$F$87:$F$108</definedName>
    <definedName name="JV_FS_BAUSTUFE_ANGEBOTE_WAE.DM_TEILEPREIS">[5]Import!$E$112:$E$113</definedName>
    <definedName name="JV_FS_BAUSTUFE_ANGEBOTE_WAE.DM_WERKZEUGKOSTEN">[5]Import!$D$112:$D$113</definedName>
    <definedName name="JV_FS_BAUSTUFE_ANGEBOTE_WAE.FS_POSITION">[5]Import!$B$112:$B$113</definedName>
    <definedName name="JV_FS_BAUSTUFE_ANGEBOTE_WAE.STUFE">[5]Import!$C$112:$C$113</definedName>
    <definedName name="JV_FS_BEDARFE.BEDARF">[5]Import!$E$40:$E$48</definedName>
    <definedName name="JV_FS_BEDARFE.FS_POSITION">[5]Import!$B$40:$B$48</definedName>
    <definedName name="JV_FS_BEDARFE.WERK_ID">[5]Import!$C$40:$C$48</definedName>
    <definedName name="JV_FS_BEDARFE.WERKSNAME">[5]Import!$D$40:$D$48</definedName>
    <definedName name="JV_FS_BEDARFE_PREISE_QUOTE.BEDARF">[5]Import!$G$14:$G$36</definedName>
    <definedName name="JV_FS_BEDARFE_PREISE_QUOTE.DM_APREIS">[5]Import!$E$14:$E$36</definedName>
    <definedName name="JV_FS_BEDARFE_PREISE_QUOTE.DM_BPREIS">[5]Import!$F$14:$F$36</definedName>
    <definedName name="JV_FS_BEDARFE_PREISE_QUOTE.FS_POSITION">[5]Import!$B$14:$B$36</definedName>
    <definedName name="JV_FS_BEDARFE_PREISE_QUOTE.LIEF_ID">[5]Import!$D$14:$D$36</definedName>
    <definedName name="JV_FS_BEDARFE_PREISE_QUOTE.LPT_ID">[5]Import!$L$14:$L$36</definedName>
    <definedName name="JV_FS_BEDARFE_PREISE_QUOTE.PRODSTANDORT">[5]Import!$J$14:$J$36</definedName>
    <definedName name="JV_FS_BEDARFE_PREISE_QUOTE.QUOTE_PROZENT">[5]Import!$K$14:$K$36</definedName>
    <definedName name="JV_FS_BEDARFE_PREISE_QUOTE.SOP_DATUM">[5]Import!$I$14:$I$36</definedName>
    <definedName name="JV_FS_BEDARFE_PREISE_QUOTE.WERK_ID">[5]Import!$C$14:$C$36</definedName>
    <definedName name="JV_FS_BEDARFE_PREISE_QUOTE.WERKSNAME">[5]Import!$H$14:$H$36</definedName>
    <definedName name="JV_FS_BIDDERS.DECLINED">[18]Import!$K$389:$K$485</definedName>
    <definedName name="JV_FS_BIDDERS.FS_POSITION">[5]Import!$B$389:$B$485</definedName>
    <definedName name="JV_FS_BIDDERS.ID">[5]Import!$I$389:$I$485</definedName>
    <definedName name="JV_FS_BIDDERS.LIEF_ID">[5]Import!$C$389:$C$485</definedName>
    <definedName name="JV_FS_BIDDERS.LIEFNAME">[18]Import!$D$389:$D$485</definedName>
    <definedName name="JV_FS_BIDDERS.LND_KB_LAND">[18]Import!$E$389:$E$485</definedName>
    <definedName name="JV_FS_BIDDERS.NAME">[5]Import!$H$389:$H$485</definedName>
    <definedName name="JV_FS_BIDDERS.NO_SUPPLIER">[18]Import!$L$389:$L$485</definedName>
    <definedName name="JV_FS_BIDDERS.OFFER_STATUS_ID">[5]Import!$F$389:$F$485</definedName>
    <definedName name="JV_FS_BIDDERS.QUOTED">[18]Import!$J$389:$J$485</definedName>
    <definedName name="JV_FS_BIDDERS.STATUS">[5]Import!$G$389:$G$485</definedName>
    <definedName name="JV_FS_BWERTSHEET.AVG_APREIS0">[5]Import!$H$167:$H$183</definedName>
    <definedName name="JV_FS_BWERTSHEET.BARWERT">[5]Import!$W$167:$W$183</definedName>
    <definedName name="JV_FS_BWERTSHEET.DM_AVG_PROTOPREIS">[5]Import!$L$167:$L$183</definedName>
    <definedName name="JV_FS_BWERTSHEET.ENTWICKLUNGSKOSTEN">[5]Import!$AH$167:$AH$183</definedName>
    <definedName name="JV_FS_BWERTSHEET.FS_POSITION">[5]Import!$B$167:$B$183</definedName>
    <definedName name="JV_FS_BWERTSHEET.FT_APREIS">[5]Import!$F$167:$F$183</definedName>
    <definedName name="JV_FS_BWERTSHEET.FT_BPREIS">[5]Import!$G$167:$G$183</definedName>
    <definedName name="JV_FS_BWERTSHEET.INVEST">[5]Import!$M$167:$M$183</definedName>
    <definedName name="JV_FS_BWERTSHEET.INVEST_SAVING">[5]Import!$X$167:$X$183</definedName>
    <definedName name="JV_FS_BWERTSHEET.INVEST_TARGET">[5]Import!$K$167:$K$183</definedName>
    <definedName name="JV_FS_BWERTSHEET.INVEST_WKZ">[5]Import!$N$167:$N$183</definedName>
    <definedName name="JV_FS_BWERTSHEET.LIEF_ID">[5]Import!$C$167:$C$183</definedName>
    <definedName name="JV_FS_BWERTSHEET.LOG_KOST">[5]Import!$I$167:$I$183</definedName>
    <definedName name="JV_FS_BWERTSHEET.NAME">[5]Import!$E$167:$E$183</definedName>
    <definedName name="JV_FS_BWERTSHEET.REDUCTION_1">[5]Import!$O$167:$O$183</definedName>
    <definedName name="JV_FS_BWERTSHEET.REDUCTION_2">[5]Import!$P$167:$P$183</definedName>
    <definedName name="JV_FS_BWERTSHEET.REDUCTION_3">[5]Import!$Q$167:$Q$183</definedName>
    <definedName name="JV_FS_BWERTSHEET.REDUCTION_4">[5]Import!$R$167:$R$183</definedName>
    <definedName name="JV_FS_BWERTSHEET.REDUCTION_5">[5]Import!$S$167:$S$183</definedName>
    <definedName name="JV_FS_BWERTSHEET.REDUCTION_6">[5]Import!$T$167:$T$183</definedName>
    <definedName name="JV_FS_BWERTSHEET.REDUCTION_7">[5]Import!$U$167:$U$183</definedName>
    <definedName name="JV_FS_BWERTSHEET.REDUCTION_8">[5]Import!$V$167:$V$183</definedName>
    <definedName name="JV_FS_BWERTSHEET.SAVING_OVER_LIFE">[5]Import!$AG$167:$AG$183</definedName>
    <definedName name="JV_FS_BWERTSHEET.SAVING_PA0">[5]Import!$Y$167:$Y$183</definedName>
    <definedName name="JV_FS_BWERTSHEET.SAVING_PA1">[5]Import!$Z$167:$Z$183</definedName>
    <definedName name="JV_FS_BWERTSHEET.SAVING_PA2">[5]Import!$AA$167:$AA$183</definedName>
    <definedName name="JV_FS_BWERTSHEET.SAVING_PA3">[5]Import!$AB$167:$AB$183</definedName>
    <definedName name="JV_FS_BWERTSHEET.SAVING_PA4">[5]Import!$AC$167:$AC$183</definedName>
    <definedName name="JV_FS_BWERTSHEET.SAVING_PA5">[5]Import!$AD$167:$AD$183</definedName>
    <definedName name="JV_FS_BWERTSHEET.SAVING_PA6">[5]Import!$AE$167:$AE$183</definedName>
    <definedName name="JV_FS_BWERTSHEET.SAVING_PA7">[5]Import!$AF$167:$AF$183</definedName>
    <definedName name="JV_FS_BWERTSHEET.SOP_BASIS">[5]Import!$D$167:$D$183</definedName>
    <definedName name="JV_FS_BWERTSHEET.ZOLL">[5]Import!$J$167:$J$183</definedName>
    <definedName name="JV_FS_COMPARISON.BEARB_GEWICHT">[5]Import!$J$127:$J$143</definedName>
    <definedName name="JV_FS_COMPARISON.DM_AVG_APREIS">[5]Import!$M$127:$M$143</definedName>
    <definedName name="JV_FS_COMPARISON.DM_AVG_BPREIS">[5]Import!$N$127:$N$143</definedName>
    <definedName name="JV_FS_COMPARISON.DM_AVG_PROTOPREIS">[5]Import!$O$127:$O$143</definedName>
    <definedName name="JV_FS_COMPARISON.DM_WERKZEUGKOSTEN">[5]Import!$P$127:$P$143</definedName>
    <definedName name="JV_FS_COMPARISON.FS_POSITION">[5]Import!$B$127:$B$143</definedName>
    <definedName name="JV_FS_COMPARISON.INVESTMENT">[5]Import!$G$127:$G$143</definedName>
    <definedName name="JV_FS_COMPARISON.LIEF_ID">[5]Import!$R$127:$R$143</definedName>
    <definedName name="JV_FS_COMPARISON.LIEF_NAME_PROD">[5]Import!$C$127:$C$143</definedName>
    <definedName name="JV_FS_COMPARISON.LND_KB_LAND">[5]Import!$K$127:$K$143</definedName>
    <definedName name="JV_FS_COMPARISON.MATPREIS_JE_TEIL">[5]Import!$I$127:$I$143</definedName>
    <definedName name="JV_FS_COMPARISON.NAME">[5]Import!$Q$127:$Q$143</definedName>
    <definedName name="JV_FS_COMPARISON.RATING_FE">[5]Import!$F$127:$F$143</definedName>
    <definedName name="JV_FS_COMPARISON.RATING_LOGISTIK">[5]Import!$D$127:$D$143</definedName>
    <definedName name="JV_FS_COMPARISON.RATING_QUALITAET">[5]Import!$E$127:$E$143</definedName>
    <definedName name="JV_FS_COMPARISON.ROHGEWICHT">[5]Import!$H$127:$H$143</definedName>
    <definedName name="JV_FS_COMPARISON.ROHMAT_PREIS_ANGEB">[5]Import!$S$127:$S$143</definedName>
    <definedName name="JV_FS_COMPARISON.SUM_QUOTE">[5]Import!$L$127:$L$143</definedName>
    <definedName name="JV_FS_PR_EX_RATES_DATUM_COMP.DATUM">[5]Import!$E$187:$E$284</definedName>
    <definedName name="JV_FS_PR_EX_RATES_DATUM_COMP.FS_POSITION">[5]Import!$B$187:$B$284</definedName>
    <definedName name="JV_FS_PR_EX_RATES_DATUM_COMP.LIEF_ID">[5]Import!$F$187:$F$284</definedName>
    <definedName name="JV_FS_PR_EX_RATES_DATUM_COMP.RATE">[5]Import!$D$187:$D$284</definedName>
    <definedName name="JV_FS_PR_EX_RATES_DATUM_COMP.WAE_ID">[5]Import!$C$187:$C$284</definedName>
    <definedName name="JV_FS_PR_EX_RATES_DATUM_REC.DATUM">[5]Import!$F$288:$F$385</definedName>
    <definedName name="JV_FS_PR_EX_RATES_DATUM_REC.FS_POSITION">[5]Import!$B$288:$B$385</definedName>
    <definedName name="JV_FS_PR_EX_RATES_DATUM_REC.LIEF_ID">[5]Import!$C$288:$C$385</definedName>
    <definedName name="JV_FS_PR_EX_RATES_DATUM_REC.RATE">[5]Import!$E$288:$E$385</definedName>
    <definedName name="JV_FS_PR_EX_RATES_DATUM_REC.WAE_ID">[5]Import!$D$288:$D$385</definedName>
    <definedName name="JV_FS_PRAESENTATIONEN.AVG_LAP">[5]Import!$AJ$4:$AJ$10</definedName>
    <definedName name="JV_FS_PRAESENTATIONEN.BEMERKUNG_RECOM">[5]Import!$AF$4:$AF$10</definedName>
    <definedName name="JV_FS_PRAESENTATIONEN.CARS_PA">[5]Import!$AB$4:$AB$10</definedName>
    <definedName name="JV_FS_PRAESENTATIONEN.COMMODITY">[5]Import!$AD$4:$AD$10</definedName>
    <definedName name="JV_FS_PRAESENTATIONEN.CSC_DATUM">[5]Import!$Y$4:$Y$10</definedName>
    <definedName name="JV_FS_PRAESENTATIONEN.FRUEHEST_SOP">[5]Import!$L$4:$L$10</definedName>
    <definedName name="JV_FS_PRAESENTATIONEN.FS_NACHNAME">[5]Import!$J$4:$J$10</definedName>
    <definedName name="JV_FS_PRAESENTATIONEN.FS_NR">[5]Import!$B$4:$B$10</definedName>
    <definedName name="JV_FS_PRAESENTATIONEN.FS_POSITION">[5]Import!$C$4:$C$10</definedName>
    <definedName name="JV_FS_PRAESENTATIONEN.FT_APREIS">[5]Import!$O$4:$O$10</definedName>
    <definedName name="JV_FS_PRAESENTATIONEN.FT_BPREIS">[5]Import!$P$4:$P$10</definedName>
    <definedName name="JV_FS_PRAESENTATIONEN.FT_VSI">[5]Import!$AL$4:$AL$10</definedName>
    <definedName name="JV_FS_PRAESENTATIONEN.GEWICHTSTARGET">[5]Import!$W$4:$W$10</definedName>
    <definedName name="JV_FS_PRAESENTATIONEN.INVESTITIONSTARGET">[5]Import!$T$4:$T$10</definedName>
    <definedName name="JV_FS_PRAESENTATIONEN.KALK_MODEL">[5]Import!$AK$4:$AK$10</definedName>
    <definedName name="JV_FS_PRAESENTATIONEN.KONDITIONS_ID">[5]Import!$AM$4:$AM$10</definedName>
    <definedName name="JV_FS_PRAESENTATIONEN.KONSTUKTEUR">[5]Import!$H$4:$H$10</definedName>
    <definedName name="JV_FS_PRAESENTATIONEN.LEB_NACHNAME">[5]Import!$K$4:$K$10</definedName>
    <definedName name="JV_FS_PRAESENTATIONEN.LIFETIME">[5]Import!$M$4:$M$10</definedName>
    <definedName name="JV_FS_PRAESENTATIONEN.LT_APREIS">[5]Import!$Q$4:$Q$10</definedName>
    <definedName name="JV_FS_PRAESENTATIONEN.LT_BPREIS">[5]Import!$R$4:$R$10</definedName>
    <definedName name="JV_FS_PRAESENTATIONEN.LT_INVEST">[5]Import!$S$4:$S$10</definedName>
    <definedName name="JV_FS_PRAESENTATIONEN.LT_PROTOTYP_PARTS">[5]Import!$U$4:$U$10</definedName>
    <definedName name="JV_FS_PRAESENTATIONEN.LT_PROTOTYP_TOOLING">[5]Import!$V$4:$V$10</definedName>
    <definedName name="JV_FS_PRAESENTATIONEN.MATERIAL">[5]Import!$AH$4:$AH$10</definedName>
    <definedName name="JV_FS_PRAESENTATIONEN.PRAES_WAE_ID">[5]Import!$Z$4:$Z$10</definedName>
    <definedName name="JV_FS_PRAESENTATIONEN.PREMEETING_DATUM">[5]Import!$X$4:$X$10</definedName>
    <definedName name="JV_FS_PRAESENTATIONEN.PROJECTS">[5]Import!$AG$4:$AG$10</definedName>
    <definedName name="JV_FS_PRAESENTATIONEN.STATUS">[5]Import!$AI$4:$AI$10</definedName>
    <definedName name="JV_FS_PRAESENTATIONEN.STK_SUMME">[5]Import!$AE$4:$AE$10</definedName>
    <definedName name="JV_FS_PRAESENTATIONEN.TEILE_BEZ">[5]Import!$D$4:$D$10</definedName>
    <definedName name="JV_FS_PRAESENTATIONEN.TEILE_BEZ_ENGL">[5]Import!$E$4:$E$10</definedName>
    <definedName name="JV_FS_PRAESENTATIONEN.TEILE_JE_FZG">[5]Import!$G$4:$G$10</definedName>
    <definedName name="JV_FS_PRAESENTATIONEN.TEILENUMMER">[5]Import!$F$4:$F$10</definedName>
    <definedName name="JV_FS_PRAESENTATIONEN.VERSION">[5]Import!$AN$4:$AN$10</definedName>
    <definedName name="JV_FS_PRAESENTATIONEN.VERTRAGSART">[5]Import!$AC$4:$AC$10</definedName>
    <definedName name="JV_FS_PRAESENTATIONEN.VOLUME">[5]Import!$AA$4:$AA$10</definedName>
    <definedName name="JV_FS_PRAESENTATIONEN.WSTG">[5]Import!$I$4:$I$10</definedName>
    <definedName name="JV_FS_PRAESENTATIONEN.ZEICHNUNGSDATUM">[5]Import!$N$4:$N$10</definedName>
    <definedName name="JV_FS_REC.BEDARF">[5]Import!$G$489:$G$546</definedName>
    <definedName name="JV_FS_REC.DM_APREIS">[5]Import!$J$489:$J$546</definedName>
    <definedName name="JV_FS_REC.DM_BPREIS">[5]Import!$K$489:$K$546</definedName>
    <definedName name="JV_FS_REC.FS_NR">[5]Import!$B$489:$B$546</definedName>
    <definedName name="JV_FS_REC.FS_POSITION">[5]Import!$C$489:$C$546</definedName>
    <definedName name="JV_FS_REC.INVESTMENT">[5]Import!$M$489:$M$546</definedName>
    <definedName name="JV_FS_REC.LIEF_ID">[5]Import!$D$489:$D$546</definedName>
    <definedName name="JV_FS_REC.LIEF_NAME_PROD">[5]Import!$H$489:$H$546</definedName>
    <definedName name="JV_FS_REC.LND_KB_LAND">[5]Import!$I$489:$I$546</definedName>
    <definedName name="JV_FS_REC.LOG_KONZEPT">[5]Import!$F$489:$F$546</definedName>
    <definedName name="JV_FS_REC.LPT_ID">[5]Import!$N$489:$N$546</definedName>
    <definedName name="JV_FS_REC.QUOTE_PROZENT">[5]Import!$L$489:$L$546</definedName>
    <definedName name="JV_FS_REC.TURNOVER">[5]Import!$O$489:$O$546</definedName>
    <definedName name="JV_FS_REC.VERSION">[5]Import!$Q$489:$Q$546</definedName>
    <definedName name="JV_FS_REC.WERK_ID">[5]Import!$E$489:$E$546</definedName>
    <definedName name="JV_FS_REC.WERKSNAME">[5]Import!$P$489:$P$546</definedName>
    <definedName name="JV_FS_REC_LIEF.AVG_PROTOPREIS">[5]Import!$F$550:$F$566</definedName>
    <definedName name="JV_FS_REC_LIEF.DM_WERKZEUGKOSTEN">[5]Import!$E$550:$E$566</definedName>
    <definedName name="JV_FS_REC_LIEF.ENTWICKLUNGSKOSTEN">[5]Import!$P$550:$P$566</definedName>
    <definedName name="JV_FS_REC_LIEF.FS_POSITION">[5]Import!$B$550:$B$566</definedName>
    <definedName name="JV_FS_REC_LIEF.LIEF_ID">[5]Import!$C$550:$C$566</definedName>
    <definedName name="JV_FS_REC_LIEF.R1">[5]Import!$H$550:$H$566</definedName>
    <definedName name="JV_FS_REC_LIEF.R2">[5]Import!$I$550:$I$566</definedName>
    <definedName name="JV_FS_REC_LIEF.R3">[5]Import!$J$550:$J$566</definedName>
    <definedName name="JV_FS_REC_LIEF.R4">[5]Import!$K$550:$K$566</definedName>
    <definedName name="JV_FS_REC_LIEF.R5">[5]Import!$L$550:$L$566</definedName>
    <definedName name="JV_FS_REC_LIEF.R6">[5]Import!$M$550:$M$566</definedName>
    <definedName name="JV_FS_REC_LIEF.R7">[5]Import!$N$550:$N$566</definedName>
    <definedName name="JV_FS_REC_LIEF.R8">[5]Import!$O$550:$O$566</definedName>
    <definedName name="JV_FS_REC_LIEF.SOP">[5]Import!$G$550:$G$566</definedName>
    <definedName name="JV_FS_REC_LIEF.STK_SUMME">[5]Import!$D$550:$D$566</definedName>
    <definedName name="JV_FS_REC_SAVING.FRUEHEST_SOP">[5]Import!$C$570:$C$571</definedName>
    <definedName name="JV_FS_REC_SAVING.FS_POSITION">[5]Import!$B$570:$B$571</definedName>
    <definedName name="JV_FS_REC_SAVING.SAV_PA0">[5]Import!$E$570:$E$571</definedName>
    <definedName name="JV_FS_REC_SAVING.SAV_PA1">[5]Import!$F$570:$F$571</definedName>
    <definedName name="JV_FS_REC_SAVING.SAV_PA2">[5]Import!$G$570:$G$571</definedName>
    <definedName name="JV_FS_REC_SAVING.SAV_PA3">[5]Import!$H$570:$H$571</definedName>
    <definedName name="JV_FS_REC_SAVING.SAV_PA4">[5]Import!$I$570:$I$571</definedName>
    <definedName name="JV_FS_REC_SAVING.SAV_PA5">[5]Import!$J$570:$J$571</definedName>
    <definedName name="JV_FS_REC_SAVING.SAV_PA6">[5]Import!$K$570:$K$571</definedName>
    <definedName name="JV_FS_REC_SAVING.SAV_PA7">[5]Import!$L$570:$L$571</definedName>
    <definedName name="JV_FS_REC_SAVING.SOP_BASIS">[5]Import!$D$570:$D$571</definedName>
    <definedName name="JV_FS_REC_SAVING.TOTAL_SAVING_OVER_LIFE">[5]Import!$M$570:$M$571</definedName>
    <definedName name="JV_FS_RV_AVG_PROTODATA.DM_AVG_PROTOPREIS">[5]Import!$D$122:$D$123</definedName>
    <definedName name="JV_FS_RV_AVG_PROTODATA.DM_WERKZEUGKOSTEN">[5]Import!$E$122:$E$123</definedName>
    <definedName name="JV_FS_RV_AVG_PROTODATA.FS_POSITION">[5]Import!$B$122:$B$123</definedName>
    <definedName name="JV_FS_RV_AVG_PROTODATA.LIEF_ID">[5]Import!$C$122:$C$123</definedName>
    <definedName name="JV_FS_RV_LTERM_PNACHLASS.BJAHR1">[5]Import!$E$147:$E$163</definedName>
    <definedName name="JV_FS_RV_LTERM_PNACHLASS.BJAHR2">[5]Import!$G$147:$G$163</definedName>
    <definedName name="JV_FS_RV_LTERM_PNACHLASS.BJAHR3">[5]Import!$I$147:$I$163</definedName>
    <definedName name="JV_FS_RV_LTERM_PNACHLASS.BJAHR4">[5]Import!$K$147:$K$163</definedName>
    <definedName name="JV_FS_RV_LTERM_PNACHLASS.BJAHR5">[5]Import!$M$147:$M$163</definedName>
    <definedName name="JV_FS_RV_LTERM_PNACHLASS.BJAHR6">[5]Import!$O$147:$O$163</definedName>
    <definedName name="JV_FS_RV_LTERM_PNACHLASS.BJAHR7">[5]Import!$Q$147:$Q$163</definedName>
    <definedName name="JV_FS_RV_LTERM_PNACHLASS.BJAHR8">[5]Import!$S$147:$S$163</definedName>
    <definedName name="JV_FS_RV_LTERM_PNACHLASS.ENTWICKLUNGSKOSTEN">[5]Import!$X$147:$X$163</definedName>
    <definedName name="JV_FS_RV_LTERM_PNACHLASS.FS_POSITION">[5]Import!$B$147:$B$163</definedName>
    <definedName name="JV_FS_RV_LTERM_PNACHLASS.INVESTITIONEN">[5]Import!$U$147:$U$163</definedName>
    <definedName name="JV_FS_RV_LTERM_PNACHLASS.LIEF_ID">[5]Import!$C$147:$C$163</definedName>
    <definedName name="JV_FS_RV_LTERM_PNACHLASS.LIEF_NAME_PROD">[5]Import!$D$147:$D$163</definedName>
    <definedName name="JV_FS_RV_LTERM_PNACHLASS.PROTO_KOSTEN">[5]Import!$W$147:$W$163</definedName>
    <definedName name="JV_FS_RV_LTERM_PNACHLASS.REDUCTION_1">[5]Import!$F$147:$F$163</definedName>
    <definedName name="JV_FS_RV_LTERM_PNACHLASS.REDUCTION_2">[5]Import!$H$147:$H$163</definedName>
    <definedName name="JV_FS_RV_LTERM_PNACHLASS.REDUCTION_3">[5]Import!$J$147:$J$163</definedName>
    <definedName name="JV_FS_RV_LTERM_PNACHLASS.REDUCTION_4">[5]Import!$L$147:$L$163</definedName>
    <definedName name="JV_FS_RV_LTERM_PNACHLASS.REDUCTION_5">[5]Import!$N$147:$N$163</definedName>
    <definedName name="JV_FS_RV_LTERM_PNACHLASS.REDUCTION_6">[5]Import!$P$147:$P$163</definedName>
    <definedName name="JV_FS_RV_LTERM_PNACHLASS.REDUCTION_7">[5]Import!$R$147:$R$163</definedName>
    <definedName name="JV_FS_RV_LTERM_PNACHLASS.REDUCTION_8">[5]Import!$T$147:$T$163</definedName>
    <definedName name="JV_FS_RV_LTERM_PNACHLASS.TURNOVER_OVER_LIFE">[5]Import!$V$147:$V$163</definedName>
    <definedName name="L">[12]협조전!#REF!</definedName>
    <definedName name="LARGE">#REF!</definedName>
    <definedName name="Mischpreis1">#REF!</definedName>
    <definedName name="Mischpreis2">#REF!</definedName>
    <definedName name="Mischpreis3">#REF!</definedName>
    <definedName name="Mischpreis4">#REF!</definedName>
    <definedName name="Model_ID">[6]Model!$A$4:$A$43</definedName>
    <definedName name="Mq">[20]GRACE!#REF!</definedName>
    <definedName name="M행">#REF!</definedName>
    <definedName name="NEWCODE">#REF!</definedName>
    <definedName name="nime" hidden="1">#REF!</definedName>
    <definedName name="N행">#REF!</definedName>
    <definedName name="O행">#REF!</definedName>
    <definedName name="plant">#REF!</definedName>
    <definedName name="PLANTS">#REF!</definedName>
    <definedName name="PNPrinciple">[8]Constant!#REF!</definedName>
    <definedName name="prem">#REF!</definedName>
    <definedName name="_xlnm.Print_Area" localSheetId="1">BOM清单!$A$1:$AP$68</definedName>
    <definedName name="_xlnm.Print_Area">'[21]RD제품개발투자비(매가)'!#REF!</definedName>
    <definedName name="PRINT_AREA_MI">'[21]RD제품개발투자비(매가)'!#REF!</definedName>
    <definedName name="_xlnm.Print_Titles" localSheetId="1">BOM清单!$12:$13</definedName>
    <definedName name="PROJECT명">#REF!</definedName>
    <definedName name="PROTO">#REF!</definedName>
    <definedName name="PROTO1">#REF!</definedName>
    <definedName name="PV_Cost_Tot">[10]Worksheet!$Q$63</definedName>
    <definedName name="PV_Cost_Tot_Mkt">[10]Worksheet!$R$63</definedName>
    <definedName name="PV_Grand_Total">#REF!</definedName>
    <definedName name="PV_Grand_Total_Mkt">#REF!</definedName>
    <definedName name="P행">#REF!</definedName>
    <definedName name="Q행">#REF!</definedName>
    <definedName name="Retest_Percent">#REF!</definedName>
    <definedName name="Retest_Tot">#REF!</definedName>
    <definedName name="Retest_Tot_Mkt">#REF!</definedName>
    <definedName name="R행">#REF!</definedName>
    <definedName name="SMALL">#REF!</definedName>
    <definedName name="SPEED_D170">#REF!</definedName>
    <definedName name="SSRR">[22]기안!$A$43</definedName>
    <definedName name="S행">#REF!</definedName>
    <definedName name="Total_DV_and_PV_Testing">#REF!</definedName>
    <definedName name="Total_DV_and_PV_Testing_Mkt">#REF!</definedName>
    <definedName name="T행">#REF!</definedName>
    <definedName name="unit">#REF!</definedName>
    <definedName name="uu">#REF!</definedName>
    <definedName name="U행">#REF!</definedName>
    <definedName name="V_FS_BAUSTUFE_VORGABEN_STK.FS_POSITION">[5]Import!$B$117:$B$118</definedName>
    <definedName name="V_FS_BAUSTUFE_VORGABEN_STK.STUECKZAHL">[5]Import!$D$117:$D$118</definedName>
    <definedName name="V_FS_BAUSTUFE_VORGABEN_STK.STUFE">[5]Import!$C$117:$C$118</definedName>
    <definedName name="Visualisierung">[5]Import!$K$389:$K$485</definedName>
    <definedName name="VV">#REF!</definedName>
    <definedName name="V행">#REF!</definedName>
    <definedName name="W">#REF!</definedName>
    <definedName name="Werk011">#REF!</definedName>
    <definedName name="Werk012">#REF!</definedName>
    <definedName name="Werk013">#REF!</definedName>
    <definedName name="Werk014">#REF!</definedName>
    <definedName name="Werk021">#REF!</definedName>
    <definedName name="Werk022">#REF!</definedName>
    <definedName name="Werk023">#REF!</definedName>
    <definedName name="Werk024">#REF!</definedName>
    <definedName name="Werk031">#REF!</definedName>
    <definedName name="Werk032">#REF!</definedName>
    <definedName name="Werk033">#REF!</definedName>
    <definedName name="Werk034">#REF!</definedName>
    <definedName name="Werk041">#REF!</definedName>
    <definedName name="Werk042">#REF!</definedName>
    <definedName name="Werk043">#REF!</definedName>
    <definedName name="Werk044">#REF!</definedName>
    <definedName name="Werk051">#REF!</definedName>
    <definedName name="Werk052">#REF!</definedName>
    <definedName name="Werk053">#REF!</definedName>
    <definedName name="Werk054">#REF!</definedName>
    <definedName name="Werk061">#REF!</definedName>
    <definedName name="Werk062">#REF!</definedName>
    <definedName name="Werk063">#REF!</definedName>
    <definedName name="Werk064">#REF!</definedName>
    <definedName name="Werk071">#REF!</definedName>
    <definedName name="Werk072">#REF!</definedName>
    <definedName name="Werk073">#REF!</definedName>
    <definedName name="Werk074">#REF!</definedName>
    <definedName name="Werk081">#REF!</definedName>
    <definedName name="Werk082">#REF!</definedName>
    <definedName name="Werk083">#REF!</definedName>
    <definedName name="Werk084">#REF!</definedName>
    <definedName name="Werk091">#REF!</definedName>
    <definedName name="Werk092">#REF!</definedName>
    <definedName name="Werk093">#REF!</definedName>
    <definedName name="Werk094">#REF!</definedName>
    <definedName name="Werk101">#REF!</definedName>
    <definedName name="Werk102">#REF!</definedName>
    <definedName name="Werk103">#REF!</definedName>
    <definedName name="Werk104">#REF!</definedName>
    <definedName name="Werk111">#REF!</definedName>
    <definedName name="Werk112">#REF!</definedName>
    <definedName name="Werk113">#REF!</definedName>
    <definedName name="Werk114">#REF!</definedName>
    <definedName name="Werk121">#REF!</definedName>
    <definedName name="Werk122">#REF!</definedName>
    <definedName name="Werk123">#REF!</definedName>
    <definedName name="Werk124">#REF!</definedName>
    <definedName name="Werk131">#REF!</definedName>
    <definedName name="Werk132">#REF!</definedName>
    <definedName name="Werk133">#REF!</definedName>
    <definedName name="Werk134">#REF!</definedName>
    <definedName name="Werk141">#REF!</definedName>
    <definedName name="Werk142">#REF!</definedName>
    <definedName name="Werk143">#REF!</definedName>
    <definedName name="Werk144">#REF!</definedName>
    <definedName name="ww">#REF!</definedName>
    <definedName name="W행">#REF!</definedName>
    <definedName name="W행1">#N/A</definedName>
    <definedName name="XG액션">#REF!</definedName>
    <definedName name="xx">#REF!</definedName>
    <definedName name="X행">#REF!</definedName>
    <definedName name="YEN">#REF!</definedName>
    <definedName name="yy">#REF!</definedName>
    <definedName name="YYY">#REF!</definedName>
    <definedName name="ZZ">#REF!</definedName>
    <definedName name="기안">'[23]2.대외공문'!#REF!</definedName>
    <definedName name="기안3">#REF!</definedName>
    <definedName name="기안갑">#REF!</definedName>
    <definedName name="기안갑1">#N/A</definedName>
    <definedName name="기안용지">#REF!</definedName>
    <definedName name="기안을">#REF!</definedName>
    <definedName name="기안을1">#N/A</definedName>
    <definedName name="單位阡원_阡￥">#REF!</definedName>
    <definedName name="ㄴㅇㅎㅇ">#N/A</definedName>
    <definedName name="년도__실적추정은_건설이자_미포">'[24]R&amp;D'!#REF!</definedName>
    <definedName name="解_任_">[3]기안!$A$34</definedName>
    <definedName name="ㄷㅈ">[9]총괄표!$C$2</definedName>
    <definedName name="대회">#REF!</definedName>
    <definedName name="라ㅕ화">#REF!</definedName>
    <definedName name="_xlnm.Extract">#REF!</definedName>
    <definedName name="ㅁ1">[4]신규DEP!#REF!</definedName>
    <definedName name="ㅁ1430">#REF!</definedName>
    <definedName name="ㅁㅁㅁ">'[25]5.세운W-A'!#REF!</definedName>
    <definedName name="모">#REF!</definedName>
    <definedName name="발">#REF!</definedName>
    <definedName name="변경">#REF!</definedName>
    <definedName name="부서">#REF!</definedName>
    <definedName name="부서별예산">#REF!</definedName>
    <definedName name="비교A">#REF!</definedName>
    <definedName name="ㅅ7">#REF!</definedName>
    <definedName name="사업투자">#REF!</definedName>
    <definedName name="사업투자1">#REF!</definedName>
    <definedName name="엉댜ㄷㅈ">#REF!</definedName>
    <definedName name="엉댜ㄷㅈ1">#N/A</definedName>
    <definedName name="예산총괄시트설ONLY">#REF!</definedName>
    <definedName name="장기투자.94.BB">#REF!</definedName>
    <definedName name="제목">#REF!</definedName>
    <definedName name="투자비">#REF!</definedName>
    <definedName name="허">#N/A</definedName>
    <definedName name="흵____R3_t">#REF!</definedName>
    <definedName name="ㅗㅗㅘㅣㅣㅏ">#REF!</definedName>
    <definedName name="ㅘㅎ">#N/A</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2" i="49" l="1"/>
  <c r="I2" i="49"/>
  <c r="K2" i="49" s="1"/>
  <c r="V2" i="49" s="1"/>
  <c r="AG108" i="47"/>
  <c r="EG80" i="47"/>
  <c r="EE80" i="47"/>
  <c r="DQ80" i="47"/>
  <c r="DO80" i="47"/>
  <c r="BS80" i="47"/>
  <c r="BC80" i="47"/>
  <c r="AI80" i="47"/>
  <c r="DC79" i="47"/>
  <c r="CY79" i="47"/>
  <c r="CU79" i="47"/>
  <c r="CQ79" i="47"/>
  <c r="DK79" i="47" s="1"/>
  <c r="CM79" i="47"/>
  <c r="DG79" i="47" s="1"/>
  <c r="DC78" i="47"/>
  <c r="CY78" i="47"/>
  <c r="CU78" i="47"/>
  <c r="CQ78" i="47"/>
  <c r="DK78" i="47" s="1"/>
  <c r="CM78" i="47"/>
  <c r="DG78" i="47" s="1"/>
  <c r="DK77" i="47"/>
  <c r="DC77" i="47"/>
  <c r="CY77" i="47"/>
  <c r="CU77" i="47"/>
  <c r="CQ77" i="47"/>
  <c r="CM77" i="47"/>
  <c r="DG77" i="47" s="1"/>
  <c r="DK76" i="47"/>
  <c r="DG76" i="47"/>
  <c r="DC76" i="47"/>
  <c r="CY76" i="47"/>
  <c r="CU76" i="47"/>
  <c r="CQ76" i="47"/>
  <c r="CM76" i="47"/>
  <c r="ES75" i="47"/>
  <c r="EQ75" i="47"/>
  <c r="EO75" i="47"/>
  <c r="EM75" i="47"/>
  <c r="EK75" i="47"/>
  <c r="EI75" i="47"/>
  <c r="EG75" i="47"/>
  <c r="EE75" i="47"/>
  <c r="EC75" i="47"/>
  <c r="EA75" i="47"/>
  <c r="DY75" i="47"/>
  <c r="DW75" i="47"/>
  <c r="DU75" i="47"/>
  <c r="DS75" i="47"/>
  <c r="DQ75" i="47"/>
  <c r="DO75" i="47"/>
  <c r="DM75" i="47"/>
  <c r="DK75" i="47"/>
  <c r="DI75" i="47"/>
  <c r="DE75" i="47"/>
  <c r="DB75" i="47"/>
  <c r="DA75" i="47"/>
  <c r="CX75" i="47"/>
  <c r="CW75" i="47"/>
  <c r="CT75" i="47"/>
  <c r="CS75" i="47"/>
  <c r="CQ75" i="47"/>
  <c r="CP75" i="47"/>
  <c r="DJ75" i="47" s="1"/>
  <c r="CO75" i="47"/>
  <c r="CK75" i="47"/>
  <c r="CI75" i="47"/>
  <c r="DC75" i="47" s="1"/>
  <c r="CH75" i="47"/>
  <c r="CG75" i="47"/>
  <c r="CE75" i="47"/>
  <c r="CY75" i="47" s="1"/>
  <c r="CD75" i="47"/>
  <c r="CL75" i="47" s="1"/>
  <c r="DF75" i="47" s="1"/>
  <c r="CC75" i="47"/>
  <c r="CA75" i="47"/>
  <c r="CU75" i="47" s="1"/>
  <c r="BZ75" i="47"/>
  <c r="BY75" i="47"/>
  <c r="BU75" i="47"/>
  <c r="BQ75" i="47"/>
  <c r="BM75" i="47"/>
  <c r="BI75" i="47"/>
  <c r="BG75" i="47"/>
  <c r="BF75" i="47"/>
  <c r="BE75" i="47"/>
  <c r="BA75" i="47"/>
  <c r="AW75" i="47"/>
  <c r="AS75" i="47"/>
  <c r="AO75" i="47"/>
  <c r="AO80" i="47" s="1"/>
  <c r="AN75" i="47"/>
  <c r="AM75" i="47"/>
  <c r="AL75" i="47"/>
  <c r="AK75" i="47"/>
  <c r="AJ75" i="47"/>
  <c r="ES74" i="47"/>
  <c r="EQ74" i="47"/>
  <c r="EQ80" i="47" s="1"/>
  <c r="EO74" i="47"/>
  <c r="EM74" i="47"/>
  <c r="EM80" i="47" s="1"/>
  <c r="EK74" i="47"/>
  <c r="EI74" i="47"/>
  <c r="EI80" i="47" s="1"/>
  <c r="EG74" i="47"/>
  <c r="EE74" i="47"/>
  <c r="EC74" i="47"/>
  <c r="EA74" i="47"/>
  <c r="EA80" i="47" s="1"/>
  <c r="DY74" i="47"/>
  <c r="DW74" i="47"/>
  <c r="DW80" i="47" s="1"/>
  <c r="DU74" i="47"/>
  <c r="DS74" i="47"/>
  <c r="DS80" i="47" s="1"/>
  <c r="DQ74" i="47"/>
  <c r="DO74" i="47"/>
  <c r="DM74" i="47"/>
  <c r="DJ74" i="47"/>
  <c r="DI74" i="47"/>
  <c r="DG74" i="47"/>
  <c r="DE74" i="47"/>
  <c r="DB74" i="47"/>
  <c r="DA74" i="47"/>
  <c r="CY74" i="47"/>
  <c r="CX74" i="47"/>
  <c r="CW74" i="47"/>
  <c r="CS74" i="47"/>
  <c r="CP74" i="47"/>
  <c r="CO74" i="47"/>
  <c r="CM74" i="47"/>
  <c r="CL74" i="47"/>
  <c r="DF74" i="47" s="1"/>
  <c r="CK74" i="47"/>
  <c r="CI74" i="47"/>
  <c r="DC74" i="47" s="1"/>
  <c r="CG74" i="47"/>
  <c r="CE74" i="47"/>
  <c r="CC74" i="47"/>
  <c r="CA74" i="47"/>
  <c r="BZ74" i="47"/>
  <c r="CT74" i="47" s="1"/>
  <c r="CU74" i="47" s="1"/>
  <c r="BY74" i="47"/>
  <c r="BW74" i="47"/>
  <c r="BU74" i="47"/>
  <c r="BS74" i="47"/>
  <c r="BQ74" i="47"/>
  <c r="BO74" i="47"/>
  <c r="BM74" i="47"/>
  <c r="BK74" i="47"/>
  <c r="BI74" i="47"/>
  <c r="BF74" i="47"/>
  <c r="BG74" i="47" s="1"/>
  <c r="BE74" i="47"/>
  <c r="BC74" i="47"/>
  <c r="BA74" i="47"/>
  <c r="AY74" i="47"/>
  <c r="AY80" i="47" s="1"/>
  <c r="AW74" i="47"/>
  <c r="AU74" i="47"/>
  <c r="AU80" i="47" s="1"/>
  <c r="AS74" i="47"/>
  <c r="AQ74" i="47"/>
  <c r="AQ80" i="47" s="1"/>
  <c r="AO74" i="47"/>
  <c r="AN74" i="47"/>
  <c r="AL74" i="47"/>
  <c r="AM74" i="47" s="1"/>
  <c r="AM80" i="47" s="1"/>
  <c r="AK74" i="47"/>
  <c r="AK80" i="47" s="1"/>
  <c r="ES73" i="47"/>
  <c r="ES80" i="47" s="1"/>
  <c r="EO73" i="47"/>
  <c r="EK73" i="47"/>
  <c r="EG73" i="47"/>
  <c r="EC73" i="47"/>
  <c r="DY73" i="47"/>
  <c r="DU73" i="47"/>
  <c r="DQ73" i="47"/>
  <c r="DM73" i="47"/>
  <c r="DM80" i="47" s="1"/>
  <c r="DJ73" i="47"/>
  <c r="DI73" i="47"/>
  <c r="DF73" i="47"/>
  <c r="DE73" i="47"/>
  <c r="DB73" i="47"/>
  <c r="DA73" i="47"/>
  <c r="CX73" i="47"/>
  <c r="CW73" i="47"/>
  <c r="CU73" i="47"/>
  <c r="CT73" i="47"/>
  <c r="CS73" i="47"/>
  <c r="CS80" i="47" s="1"/>
  <c r="CP73" i="47"/>
  <c r="CO73" i="47"/>
  <c r="CL73" i="47"/>
  <c r="CK73" i="47"/>
  <c r="CK80" i="47" s="1"/>
  <c r="CI73" i="47"/>
  <c r="CI80" i="47" s="1"/>
  <c r="CG73" i="47"/>
  <c r="CG80" i="47" s="1"/>
  <c r="CE73" i="47"/>
  <c r="CY73" i="47" s="1"/>
  <c r="CC73" i="47"/>
  <c r="CA73" i="47"/>
  <c r="BY73" i="47"/>
  <c r="BW73" i="47"/>
  <c r="BW80" i="47" s="1"/>
  <c r="BU73" i="47"/>
  <c r="BU80" i="47" s="1"/>
  <c r="BQ73" i="47"/>
  <c r="BQ80" i="47" s="1"/>
  <c r="BO73" i="47"/>
  <c r="BO80" i="47" s="1"/>
  <c r="BM73" i="47"/>
  <c r="BK73" i="47"/>
  <c r="BK80" i="47" s="1"/>
  <c r="BI73" i="47"/>
  <c r="BG73" i="47"/>
  <c r="BE73" i="47"/>
  <c r="BC73" i="47"/>
  <c r="BA73" i="47"/>
  <c r="AW73" i="47"/>
  <c r="AS73" i="47"/>
  <c r="AO73" i="47"/>
  <c r="AM73" i="47"/>
  <c r="AK73" i="47"/>
  <c r="ES72" i="47"/>
  <c r="EO72" i="47"/>
  <c r="EO80" i="47" s="1"/>
  <c r="EK72" i="47"/>
  <c r="EK80" i="47" s="1"/>
  <c r="EG72" i="47"/>
  <c r="EC72" i="47"/>
  <c r="EC80" i="47" s="1"/>
  <c r="DY72" i="47"/>
  <c r="DY80" i="47" s="1"/>
  <c r="DU72" i="47"/>
  <c r="DU80" i="47" s="1"/>
  <c r="DQ72" i="47"/>
  <c r="DM72" i="47"/>
  <c r="DJ72" i="47"/>
  <c r="DI72" i="47"/>
  <c r="DI80" i="47" s="1"/>
  <c r="DG72" i="47"/>
  <c r="DE72" i="47"/>
  <c r="DE80" i="47" s="1"/>
  <c r="DB72" i="47"/>
  <c r="DA72" i="47"/>
  <c r="DA80" i="47" s="1"/>
  <c r="CY72" i="47"/>
  <c r="CY80" i="47" s="1"/>
  <c r="CX72" i="47"/>
  <c r="CW72" i="47"/>
  <c r="CW80" i="47" s="1"/>
  <c r="CT72" i="47"/>
  <c r="CS72" i="47"/>
  <c r="CP72" i="47"/>
  <c r="CO72" i="47"/>
  <c r="CO80" i="47" s="1"/>
  <c r="CM72" i="47"/>
  <c r="CL72" i="47"/>
  <c r="DF72" i="47" s="1"/>
  <c r="CK72" i="47"/>
  <c r="CI72" i="47"/>
  <c r="DC72" i="47" s="1"/>
  <c r="CG72" i="47"/>
  <c r="CE72" i="47"/>
  <c r="CC72" i="47"/>
  <c r="CC80" i="47" s="1"/>
  <c r="CA72" i="47"/>
  <c r="CA80" i="47" s="1"/>
  <c r="BY72" i="47"/>
  <c r="BY80" i="47" s="1"/>
  <c r="BU72" i="47"/>
  <c r="BQ72" i="47"/>
  <c r="BM72" i="47"/>
  <c r="BM80" i="47" s="1"/>
  <c r="BI72" i="47"/>
  <c r="BI80" i="47" s="1"/>
  <c r="BG72" i="47"/>
  <c r="BE72" i="47"/>
  <c r="BE80" i="47" s="1"/>
  <c r="BA72" i="47"/>
  <c r="BA80" i="47" s="1"/>
  <c r="AW72" i="47"/>
  <c r="AW80" i="47" s="1"/>
  <c r="AS72" i="47"/>
  <c r="AS80" i="47" s="1"/>
  <c r="AO72" i="47"/>
  <c r="AM72" i="47"/>
  <c r="AK72" i="47"/>
  <c r="ER70" i="47"/>
  <c r="ES70" i="47" s="1"/>
  <c r="EQ70" i="47"/>
  <c r="EN70" i="47"/>
  <c r="EO70" i="47" s="1"/>
  <c r="EM70" i="47"/>
  <c r="EJ70" i="47"/>
  <c r="EK70" i="47" s="1"/>
  <c r="EI70" i="47"/>
  <c r="EF70" i="47"/>
  <c r="EG70" i="47" s="1"/>
  <c r="EE70" i="47"/>
  <c r="EB70" i="47"/>
  <c r="EC70" i="47" s="1"/>
  <c r="EA70" i="47"/>
  <c r="DX70" i="47"/>
  <c r="DY70" i="47" s="1"/>
  <c r="DW70" i="47"/>
  <c r="DT70" i="47"/>
  <c r="DU70" i="47" s="1"/>
  <c r="DS70" i="47"/>
  <c r="DQ70" i="47"/>
  <c r="DP70" i="47"/>
  <c r="DO70" i="47"/>
  <c r="DM70" i="47"/>
  <c r="DL70" i="47"/>
  <c r="DK70" i="47"/>
  <c r="DI70" i="47"/>
  <c r="DH70" i="47"/>
  <c r="DG70" i="47"/>
  <c r="DD70" i="47"/>
  <c r="DE70" i="47" s="1"/>
  <c r="DC70" i="47"/>
  <c r="CZ70" i="47"/>
  <c r="DA70" i="47" s="1"/>
  <c r="CY70" i="47"/>
  <c r="CV70" i="47"/>
  <c r="CW70" i="47" s="1"/>
  <c r="CU70" i="47"/>
  <c r="CR70" i="47"/>
  <c r="CS70" i="47" s="1"/>
  <c r="CQ70" i="47"/>
  <c r="CN70" i="47"/>
  <c r="CO70" i="47" s="1"/>
  <c r="CM70" i="47"/>
  <c r="CJ70" i="47"/>
  <c r="CK70" i="47" s="1"/>
  <c r="CI70" i="47"/>
  <c r="CG70" i="47"/>
  <c r="CF70" i="47"/>
  <c r="CE70" i="47"/>
  <c r="CC70" i="47"/>
  <c r="CB70" i="47"/>
  <c r="CA70" i="47"/>
  <c r="BY70" i="47"/>
  <c r="BX70" i="47"/>
  <c r="BW70" i="47"/>
  <c r="BT70" i="47"/>
  <c r="BU70" i="47" s="1"/>
  <c r="BS70" i="47"/>
  <c r="BP70" i="47"/>
  <c r="BQ70" i="47" s="1"/>
  <c r="BO70" i="47"/>
  <c r="BL70" i="47"/>
  <c r="BM70" i="47" s="1"/>
  <c r="BK70" i="47"/>
  <c r="BH70" i="47"/>
  <c r="BI70" i="47" s="1"/>
  <c r="BG70" i="47"/>
  <c r="BD70" i="47"/>
  <c r="BE70" i="47" s="1"/>
  <c r="BC70" i="47"/>
  <c r="BA70" i="47"/>
  <c r="AZ70" i="47"/>
  <c r="AY70" i="47"/>
  <c r="AW70" i="47"/>
  <c r="AV70" i="47"/>
  <c r="AU70" i="47"/>
  <c r="AS70" i="47"/>
  <c r="AR70" i="47"/>
  <c r="AQ70" i="47"/>
  <c r="AN70" i="47"/>
  <c r="AO70" i="47" s="1"/>
  <c r="AM70" i="47"/>
  <c r="AJ70" i="47"/>
  <c r="AK70" i="47" s="1"/>
  <c r="AI70" i="47"/>
  <c r="ER69" i="47"/>
  <c r="ES69" i="47" s="1"/>
  <c r="EQ69" i="47"/>
  <c r="EN69" i="47"/>
  <c r="EO69" i="47" s="1"/>
  <c r="EM69" i="47"/>
  <c r="EJ69" i="47"/>
  <c r="EK69" i="47" s="1"/>
  <c r="EI69" i="47"/>
  <c r="EG69" i="47"/>
  <c r="EF69" i="47"/>
  <c r="EE69" i="47"/>
  <c r="EC69" i="47"/>
  <c r="EB69" i="47"/>
  <c r="EA69" i="47"/>
  <c r="DY69" i="47"/>
  <c r="DX69" i="47"/>
  <c r="DW69" i="47"/>
  <c r="DT69" i="47"/>
  <c r="DU69" i="47" s="1"/>
  <c r="DS69" i="47"/>
  <c r="DP69" i="47"/>
  <c r="DQ69" i="47" s="1"/>
  <c r="DO69" i="47"/>
  <c r="DL69" i="47"/>
  <c r="DM69" i="47" s="1"/>
  <c r="DK69" i="47"/>
  <c r="DH69" i="47"/>
  <c r="DI69" i="47" s="1"/>
  <c r="DG69" i="47"/>
  <c r="DD69" i="47"/>
  <c r="DE69" i="47" s="1"/>
  <c r="DC69" i="47"/>
  <c r="DA69" i="47"/>
  <c r="CZ69" i="47"/>
  <c r="CY69" i="47"/>
  <c r="CW69" i="47"/>
  <c r="CV69" i="47"/>
  <c r="CU69" i="47"/>
  <c r="CS69" i="47"/>
  <c r="CR69" i="47"/>
  <c r="CQ69" i="47"/>
  <c r="CN69" i="47"/>
  <c r="CO69" i="47" s="1"/>
  <c r="CM69" i="47"/>
  <c r="CJ69" i="47"/>
  <c r="CK69" i="47" s="1"/>
  <c r="CI69" i="47"/>
  <c r="CF69" i="47"/>
  <c r="CG69" i="47" s="1"/>
  <c r="CE69" i="47"/>
  <c r="CB69" i="47"/>
  <c r="CC69" i="47" s="1"/>
  <c r="CA69" i="47"/>
  <c r="BX69" i="47"/>
  <c r="BY69" i="47" s="1"/>
  <c r="BW69" i="47"/>
  <c r="BU69" i="47"/>
  <c r="BT69" i="47"/>
  <c r="BS69" i="47"/>
  <c r="BQ69" i="47"/>
  <c r="BP69" i="47"/>
  <c r="BO69" i="47"/>
  <c r="BM69" i="47"/>
  <c r="BL69" i="47"/>
  <c r="BK69" i="47"/>
  <c r="BH69" i="47"/>
  <c r="BI69" i="47" s="1"/>
  <c r="BG69" i="47"/>
  <c r="BD69" i="47"/>
  <c r="BE69" i="47" s="1"/>
  <c r="BC69" i="47"/>
  <c r="AZ69" i="47"/>
  <c r="BA69" i="47" s="1"/>
  <c r="AY69" i="47"/>
  <c r="AV69" i="47"/>
  <c r="AW69" i="47" s="1"/>
  <c r="AU69" i="47"/>
  <c r="AR69" i="47"/>
  <c r="AS69" i="47" s="1"/>
  <c r="AQ69" i="47"/>
  <c r="AO69" i="47"/>
  <c r="AN69" i="47"/>
  <c r="AM69" i="47"/>
  <c r="AK69" i="47"/>
  <c r="AJ69" i="47"/>
  <c r="AI69" i="47"/>
  <c r="ES68" i="47"/>
  <c r="ER68" i="47"/>
  <c r="EQ68" i="47"/>
  <c r="EN68" i="47"/>
  <c r="EO68" i="47" s="1"/>
  <c r="EM68" i="47"/>
  <c r="EJ68" i="47"/>
  <c r="EK68" i="47" s="1"/>
  <c r="EI68" i="47"/>
  <c r="EF68" i="47"/>
  <c r="EG68" i="47" s="1"/>
  <c r="EE68" i="47"/>
  <c r="EB68" i="47"/>
  <c r="EC68" i="47" s="1"/>
  <c r="EA68" i="47"/>
  <c r="DX68" i="47"/>
  <c r="DY68" i="47" s="1"/>
  <c r="DW68" i="47"/>
  <c r="DU68" i="47"/>
  <c r="DT68" i="47"/>
  <c r="DS68" i="47"/>
  <c r="DQ68" i="47"/>
  <c r="DP68" i="47"/>
  <c r="DO68" i="47"/>
  <c r="DM68" i="47"/>
  <c r="DL68" i="47"/>
  <c r="DK68" i="47"/>
  <c r="DH68" i="47"/>
  <c r="DI68" i="47" s="1"/>
  <c r="DG68" i="47"/>
  <c r="DD68" i="47"/>
  <c r="DE68" i="47" s="1"/>
  <c r="DC68" i="47"/>
  <c r="CZ68" i="47"/>
  <c r="DA68" i="47" s="1"/>
  <c r="CY68" i="47"/>
  <c r="CV68" i="47"/>
  <c r="CW68" i="47" s="1"/>
  <c r="CU68" i="47"/>
  <c r="CR68" i="47"/>
  <c r="CS68" i="47" s="1"/>
  <c r="CQ68" i="47"/>
  <c r="CO68" i="47"/>
  <c r="CN68" i="47"/>
  <c r="CM68" i="47"/>
  <c r="CK68" i="47"/>
  <c r="CJ68" i="47"/>
  <c r="CI68" i="47"/>
  <c r="CG68" i="47"/>
  <c r="CF68" i="47"/>
  <c r="CE68" i="47"/>
  <c r="CB68" i="47"/>
  <c r="CC68" i="47" s="1"/>
  <c r="CA68" i="47"/>
  <c r="BX68" i="47"/>
  <c r="BY68" i="47" s="1"/>
  <c r="BW68" i="47"/>
  <c r="BT68" i="47"/>
  <c r="BU68" i="47" s="1"/>
  <c r="BS68" i="47"/>
  <c r="BP68" i="47"/>
  <c r="BQ68" i="47" s="1"/>
  <c r="BO68" i="47"/>
  <c r="BL68" i="47"/>
  <c r="BM68" i="47" s="1"/>
  <c r="BK68" i="47"/>
  <c r="BI68" i="47"/>
  <c r="BH68" i="47"/>
  <c r="BG68" i="47"/>
  <c r="BE68" i="47"/>
  <c r="BD68" i="47"/>
  <c r="BC68" i="47"/>
  <c r="BA68" i="47"/>
  <c r="AZ68" i="47"/>
  <c r="AY68" i="47"/>
  <c r="AV68" i="47"/>
  <c r="AW68" i="47" s="1"/>
  <c r="AU68" i="47"/>
  <c r="AR68" i="47"/>
  <c r="AS68" i="47" s="1"/>
  <c r="AQ68" i="47"/>
  <c r="AN68" i="47"/>
  <c r="AO68" i="47" s="1"/>
  <c r="AM68" i="47"/>
  <c r="AJ68" i="47"/>
  <c r="AK68" i="47" s="1"/>
  <c r="AI68" i="47"/>
  <c r="ER67" i="47"/>
  <c r="ES67" i="47" s="1"/>
  <c r="EQ67" i="47"/>
  <c r="EO67" i="47"/>
  <c r="EN67" i="47"/>
  <c r="EM67" i="47"/>
  <c r="EK67" i="47"/>
  <c r="EJ67" i="47"/>
  <c r="EI67" i="47"/>
  <c r="EG67" i="47"/>
  <c r="EF67" i="47"/>
  <c r="EE67" i="47"/>
  <c r="EB67" i="47"/>
  <c r="EC67" i="47" s="1"/>
  <c r="EA67" i="47"/>
  <c r="DX67" i="47"/>
  <c r="DY67" i="47" s="1"/>
  <c r="DW67" i="47"/>
  <c r="DT67" i="47"/>
  <c r="DU67" i="47" s="1"/>
  <c r="DS67" i="47"/>
  <c r="DP67" i="47"/>
  <c r="DQ67" i="47" s="1"/>
  <c r="DO67" i="47"/>
  <c r="DL67" i="47"/>
  <c r="DM67" i="47" s="1"/>
  <c r="DK67" i="47"/>
  <c r="DI67" i="47"/>
  <c r="DH67" i="47"/>
  <c r="DG67" i="47"/>
  <c r="DE67" i="47"/>
  <c r="DD67" i="47"/>
  <c r="DC67" i="47"/>
  <c r="DA67" i="47"/>
  <c r="CZ67" i="47"/>
  <c r="CY67" i="47"/>
  <c r="CV67" i="47"/>
  <c r="CW67" i="47" s="1"/>
  <c r="CU67" i="47"/>
  <c r="CR67" i="47"/>
  <c r="CS67" i="47" s="1"/>
  <c r="CQ67" i="47"/>
  <c r="CN67" i="47"/>
  <c r="CO67" i="47" s="1"/>
  <c r="CM67" i="47"/>
  <c r="CJ67" i="47"/>
  <c r="CK67" i="47" s="1"/>
  <c r="CI67" i="47"/>
  <c r="CF67" i="47"/>
  <c r="CG67" i="47" s="1"/>
  <c r="CE67" i="47"/>
  <c r="CC67" i="47"/>
  <c r="CB67" i="47"/>
  <c r="CA67" i="47"/>
  <c r="BY67" i="47"/>
  <c r="BX67" i="47"/>
  <c r="BW67" i="47"/>
  <c r="BU67" i="47"/>
  <c r="BT67" i="47"/>
  <c r="BS67" i="47"/>
  <c r="BP67" i="47"/>
  <c r="BQ67" i="47" s="1"/>
  <c r="BO67" i="47"/>
  <c r="BL67" i="47"/>
  <c r="BM67" i="47" s="1"/>
  <c r="BK67" i="47"/>
  <c r="BH67" i="47"/>
  <c r="BI67" i="47" s="1"/>
  <c r="BG67" i="47"/>
  <c r="BD67" i="47"/>
  <c r="BE67" i="47" s="1"/>
  <c r="BC67" i="47"/>
  <c r="AZ67" i="47"/>
  <c r="BA67" i="47" s="1"/>
  <c r="AY67" i="47"/>
  <c r="AW67" i="47"/>
  <c r="AV67" i="47"/>
  <c r="AU67" i="47"/>
  <c r="AS67" i="47"/>
  <c r="AR67" i="47"/>
  <c r="AQ67" i="47"/>
  <c r="AO67" i="47"/>
  <c r="AN67" i="47"/>
  <c r="AM67" i="47"/>
  <c r="AJ67" i="47"/>
  <c r="AK67" i="47" s="1"/>
  <c r="AI67" i="47"/>
  <c r="ER66" i="47"/>
  <c r="ES66" i="47" s="1"/>
  <c r="EQ66" i="47"/>
  <c r="EN66" i="47"/>
  <c r="EO66" i="47" s="1"/>
  <c r="EM66" i="47"/>
  <c r="EJ66" i="47"/>
  <c r="EK66" i="47" s="1"/>
  <c r="EI66" i="47"/>
  <c r="EF66" i="47"/>
  <c r="EG66" i="47" s="1"/>
  <c r="EE66" i="47"/>
  <c r="EC66" i="47"/>
  <c r="EB66" i="47"/>
  <c r="EA66" i="47"/>
  <c r="DY66" i="47"/>
  <c r="DX66" i="47"/>
  <c r="DW66" i="47"/>
  <c r="DU66" i="47"/>
  <c r="DT66" i="47"/>
  <c r="DS66" i="47"/>
  <c r="DP66" i="47"/>
  <c r="DQ66" i="47" s="1"/>
  <c r="DO66" i="47"/>
  <c r="DL66" i="47"/>
  <c r="DM66" i="47" s="1"/>
  <c r="DK66" i="47"/>
  <c r="DH66" i="47"/>
  <c r="DI66" i="47" s="1"/>
  <c r="DG66" i="47"/>
  <c r="DD66" i="47"/>
  <c r="DE66" i="47" s="1"/>
  <c r="DC66" i="47"/>
  <c r="CZ66" i="47"/>
  <c r="DA66" i="47" s="1"/>
  <c r="CY66" i="47"/>
  <c r="CW66" i="47"/>
  <c r="CV66" i="47"/>
  <c r="CU66" i="47"/>
  <c r="CS66" i="47"/>
  <c r="CR66" i="47"/>
  <c r="CQ66" i="47"/>
  <c r="CO66" i="47"/>
  <c r="CN66" i="47"/>
  <c r="CM66" i="47"/>
  <c r="CJ66" i="47"/>
  <c r="CK66" i="47" s="1"/>
  <c r="CI66" i="47"/>
  <c r="CF66" i="47"/>
  <c r="CG66" i="47" s="1"/>
  <c r="CE66" i="47"/>
  <c r="CB66" i="47"/>
  <c r="CC66" i="47" s="1"/>
  <c r="CA66" i="47"/>
  <c r="BX66" i="47"/>
  <c r="BY66" i="47" s="1"/>
  <c r="BW66" i="47"/>
  <c r="BT66" i="47"/>
  <c r="BU66" i="47" s="1"/>
  <c r="BS66" i="47"/>
  <c r="BQ66" i="47"/>
  <c r="BP66" i="47"/>
  <c r="BO66" i="47"/>
  <c r="BM66" i="47"/>
  <c r="BL66" i="47"/>
  <c r="BK66" i="47"/>
  <c r="BI66" i="47"/>
  <c r="BH66" i="47"/>
  <c r="BG66" i="47"/>
  <c r="BD66" i="47"/>
  <c r="BE66" i="47" s="1"/>
  <c r="BC66" i="47"/>
  <c r="AZ66" i="47"/>
  <c r="BA66" i="47" s="1"/>
  <c r="AY66" i="47"/>
  <c r="AV66" i="47"/>
  <c r="AW66" i="47" s="1"/>
  <c r="AU66" i="47"/>
  <c r="AR66" i="47"/>
  <c r="AS66" i="47" s="1"/>
  <c r="AQ66" i="47"/>
  <c r="AN66" i="47"/>
  <c r="AO66" i="47" s="1"/>
  <c r="AM66" i="47"/>
  <c r="AK66" i="47"/>
  <c r="AJ66" i="47"/>
  <c r="AI66" i="47"/>
  <c r="ES65" i="47"/>
  <c r="ER65" i="47"/>
  <c r="EQ65" i="47"/>
  <c r="EN65" i="47"/>
  <c r="EM65" i="47"/>
  <c r="EJ65" i="47"/>
  <c r="EI65" i="47"/>
  <c r="EF65" i="47"/>
  <c r="EE65" i="47"/>
  <c r="EB65" i="47"/>
  <c r="EA65" i="47"/>
  <c r="DX65" i="47"/>
  <c r="DW65" i="47"/>
  <c r="DT65" i="47"/>
  <c r="DS65" i="47"/>
  <c r="DQ65" i="47"/>
  <c r="DP65" i="47"/>
  <c r="DO65" i="47"/>
  <c r="DL65" i="47"/>
  <c r="DK65" i="47"/>
  <c r="DH65" i="47"/>
  <c r="DG65" i="47"/>
  <c r="DD65" i="47"/>
  <c r="DC65" i="47"/>
  <c r="CZ65" i="47"/>
  <c r="CY65" i="47"/>
  <c r="CV65" i="47"/>
  <c r="CU65" i="47"/>
  <c r="CR65" i="47"/>
  <c r="CQ65" i="47"/>
  <c r="CN65" i="47"/>
  <c r="CM65" i="47"/>
  <c r="CJ65" i="47"/>
  <c r="CI65" i="47"/>
  <c r="CF65" i="47"/>
  <c r="CE65" i="47"/>
  <c r="CB65" i="47"/>
  <c r="CA65" i="47"/>
  <c r="BX65" i="47"/>
  <c r="BW65" i="47"/>
  <c r="BT65" i="47"/>
  <c r="BS65" i="47"/>
  <c r="BP65" i="47"/>
  <c r="BO65" i="47"/>
  <c r="BL65" i="47"/>
  <c r="BK65" i="47"/>
  <c r="BH65" i="47"/>
  <c r="BG65" i="47"/>
  <c r="BD65" i="47"/>
  <c r="BC65" i="47"/>
  <c r="AZ65" i="47"/>
  <c r="AY65" i="47"/>
  <c r="AV65" i="47"/>
  <c r="AU65" i="47"/>
  <c r="AR65" i="47"/>
  <c r="AQ65" i="47"/>
  <c r="AN65" i="47"/>
  <c r="AM65" i="47"/>
  <c r="AJ65" i="47"/>
  <c r="AI65" i="47"/>
  <c r="AF65" i="47"/>
  <c r="EG65" i="47" s="1"/>
  <c r="ER64" i="47"/>
  <c r="EQ64" i="47"/>
  <c r="EN64" i="47"/>
  <c r="EM64" i="47"/>
  <c r="EJ64" i="47"/>
  <c r="EI64" i="47"/>
  <c r="EF64" i="47"/>
  <c r="EE64" i="47"/>
  <c r="EB64" i="47"/>
  <c r="EA64" i="47"/>
  <c r="DX64" i="47"/>
  <c r="DW64" i="47"/>
  <c r="DT64" i="47"/>
  <c r="DS64" i="47"/>
  <c r="DQ64" i="47"/>
  <c r="DP64" i="47"/>
  <c r="DO64" i="47"/>
  <c r="DM64" i="47"/>
  <c r="DL64" i="47"/>
  <c r="DK64" i="47"/>
  <c r="DH64" i="47"/>
  <c r="DG64" i="47"/>
  <c r="DD64" i="47"/>
  <c r="DC64" i="47"/>
  <c r="CZ64" i="47"/>
  <c r="CY64" i="47"/>
  <c r="CV64" i="47"/>
  <c r="CU64" i="47"/>
  <c r="CR64" i="47"/>
  <c r="CQ64" i="47"/>
  <c r="CN64" i="47"/>
  <c r="CM64" i="47"/>
  <c r="CJ64" i="47"/>
  <c r="CI64" i="47"/>
  <c r="CG64" i="47"/>
  <c r="CF64" i="47"/>
  <c r="CE64" i="47"/>
  <c r="CC64" i="47"/>
  <c r="CB64" i="47"/>
  <c r="CA64" i="47"/>
  <c r="BX64" i="47"/>
  <c r="BW64" i="47"/>
  <c r="BT64" i="47"/>
  <c r="BS64" i="47"/>
  <c r="BP64" i="47"/>
  <c r="BO64" i="47"/>
  <c r="BL64" i="47"/>
  <c r="BK64" i="47"/>
  <c r="BH64" i="47"/>
  <c r="BG64" i="47"/>
  <c r="BE64" i="47"/>
  <c r="BD64" i="47"/>
  <c r="BC64" i="47"/>
  <c r="BA64" i="47"/>
  <c r="AZ64" i="47"/>
  <c r="AY64" i="47"/>
  <c r="AW64" i="47"/>
  <c r="AV64" i="47"/>
  <c r="AU64" i="47"/>
  <c r="AR64" i="47"/>
  <c r="AQ64" i="47"/>
  <c r="AN64" i="47"/>
  <c r="AM64" i="47"/>
  <c r="AJ64" i="47"/>
  <c r="AI64" i="47"/>
  <c r="AF64" i="47"/>
  <c r="EG64" i="47" s="1"/>
  <c r="ES63" i="47"/>
  <c r="ER63" i="47"/>
  <c r="EQ63" i="47"/>
  <c r="EO63" i="47"/>
  <c r="EN63" i="47"/>
  <c r="EM63" i="47"/>
  <c r="EJ63" i="47"/>
  <c r="EK63" i="47" s="1"/>
  <c r="EI63" i="47"/>
  <c r="EF63" i="47"/>
  <c r="EG63" i="47" s="1"/>
  <c r="EE63" i="47"/>
  <c r="EB63" i="47"/>
  <c r="EC63" i="47" s="1"/>
  <c r="EA63" i="47"/>
  <c r="DX63" i="47"/>
  <c r="DY63" i="47" s="1"/>
  <c r="DW63" i="47"/>
  <c r="DT63" i="47"/>
  <c r="DU63" i="47" s="1"/>
  <c r="DS63" i="47"/>
  <c r="DQ63" i="47"/>
  <c r="DP63" i="47"/>
  <c r="DO63" i="47"/>
  <c r="DM63" i="47"/>
  <c r="DL63" i="47"/>
  <c r="DK63" i="47"/>
  <c r="DI63" i="47"/>
  <c r="DH63" i="47"/>
  <c r="DG63" i="47"/>
  <c r="DD63" i="47"/>
  <c r="DE63" i="47" s="1"/>
  <c r="DC63" i="47"/>
  <c r="CZ63" i="47"/>
  <c r="DA63" i="47" s="1"/>
  <c r="CY63" i="47"/>
  <c r="CV63" i="47"/>
  <c r="CW63" i="47" s="1"/>
  <c r="CU63" i="47"/>
  <c r="CR63" i="47"/>
  <c r="CS63" i="47" s="1"/>
  <c r="CQ63" i="47"/>
  <c r="CN63" i="47"/>
  <c r="CO63" i="47" s="1"/>
  <c r="CM63" i="47"/>
  <c r="CK63" i="47"/>
  <c r="CJ63" i="47"/>
  <c r="CI63" i="47"/>
  <c r="CG63" i="47"/>
  <c r="CF63" i="47"/>
  <c r="CE63" i="47"/>
  <c r="CC63" i="47"/>
  <c r="CB63" i="47"/>
  <c r="CA63" i="47"/>
  <c r="BX63" i="47"/>
  <c r="BY63" i="47" s="1"/>
  <c r="BW63" i="47"/>
  <c r="BT63" i="47"/>
  <c r="BU63" i="47" s="1"/>
  <c r="BS63" i="47"/>
  <c r="BP63" i="47"/>
  <c r="BQ63" i="47" s="1"/>
  <c r="BO63" i="47"/>
  <c r="BL63" i="47"/>
  <c r="BM63" i="47" s="1"/>
  <c r="BK63" i="47"/>
  <c r="BH63" i="47"/>
  <c r="BI63" i="47" s="1"/>
  <c r="BG63" i="47"/>
  <c r="BE63" i="47"/>
  <c r="BD63" i="47"/>
  <c r="BC63" i="47"/>
  <c r="BA63" i="47"/>
  <c r="AZ63" i="47"/>
  <c r="AY63" i="47"/>
  <c r="AW63" i="47"/>
  <c r="AV63" i="47"/>
  <c r="AU63" i="47"/>
  <c r="AR63" i="47"/>
  <c r="AS63" i="47" s="1"/>
  <c r="AQ63" i="47"/>
  <c r="AN63" i="47"/>
  <c r="AO63" i="47" s="1"/>
  <c r="AM63" i="47"/>
  <c r="AJ63" i="47"/>
  <c r="AK63" i="47" s="1"/>
  <c r="AI63" i="47"/>
  <c r="ER62" i="47"/>
  <c r="ES62" i="47" s="1"/>
  <c r="EQ62" i="47"/>
  <c r="EN62" i="47"/>
  <c r="EO62" i="47" s="1"/>
  <c r="EM62" i="47"/>
  <c r="EK62" i="47"/>
  <c r="EJ62" i="47"/>
  <c r="EI62" i="47"/>
  <c r="EG62" i="47"/>
  <c r="EF62" i="47"/>
  <c r="EE62" i="47"/>
  <c r="EC62" i="47"/>
  <c r="EB62" i="47"/>
  <c r="EA62" i="47"/>
  <c r="DX62" i="47"/>
  <c r="DY62" i="47" s="1"/>
  <c r="DW62" i="47"/>
  <c r="DT62" i="47"/>
  <c r="DU62" i="47" s="1"/>
  <c r="DS62" i="47"/>
  <c r="DP62" i="47"/>
  <c r="DQ62" i="47" s="1"/>
  <c r="DO62" i="47"/>
  <c r="DL62" i="47"/>
  <c r="DM62" i="47" s="1"/>
  <c r="DK62" i="47"/>
  <c r="DH62" i="47"/>
  <c r="DI62" i="47" s="1"/>
  <c r="DG62" i="47"/>
  <c r="DE62" i="47"/>
  <c r="DD62" i="47"/>
  <c r="DC62" i="47"/>
  <c r="DA62" i="47"/>
  <c r="CZ62" i="47"/>
  <c r="CY62" i="47"/>
  <c r="CW62" i="47"/>
  <c r="CV62" i="47"/>
  <c r="CU62" i="47"/>
  <c r="CR62" i="47"/>
  <c r="CS62" i="47" s="1"/>
  <c r="CQ62" i="47"/>
  <c r="CN62" i="47"/>
  <c r="CO62" i="47" s="1"/>
  <c r="CM62" i="47"/>
  <c r="CJ62" i="47"/>
  <c r="CK62" i="47" s="1"/>
  <c r="CI62" i="47"/>
  <c r="CF62" i="47"/>
  <c r="CG62" i="47" s="1"/>
  <c r="CE62" i="47"/>
  <c r="CB62" i="47"/>
  <c r="CC62" i="47" s="1"/>
  <c r="CA62" i="47"/>
  <c r="BY62" i="47"/>
  <c r="BX62" i="47"/>
  <c r="BW62" i="47"/>
  <c r="BU62" i="47"/>
  <c r="BT62" i="47"/>
  <c r="BS62" i="47"/>
  <c r="BQ62" i="47"/>
  <c r="BP62" i="47"/>
  <c r="BO62" i="47"/>
  <c r="BL62" i="47"/>
  <c r="BM62" i="47" s="1"/>
  <c r="BK62" i="47"/>
  <c r="BH62" i="47"/>
  <c r="BI62" i="47" s="1"/>
  <c r="BG62" i="47"/>
  <c r="BD62" i="47"/>
  <c r="BE62" i="47" s="1"/>
  <c r="BC62" i="47"/>
  <c r="AZ62" i="47"/>
  <c r="BA62" i="47" s="1"/>
  <c r="AY62" i="47"/>
  <c r="AV62" i="47"/>
  <c r="AW62" i="47" s="1"/>
  <c r="AU62" i="47"/>
  <c r="AS62" i="47"/>
  <c r="AR62" i="47"/>
  <c r="AQ62" i="47"/>
  <c r="AO62" i="47"/>
  <c r="AN62" i="47"/>
  <c r="AM62" i="47"/>
  <c r="AK62" i="47"/>
  <c r="AJ62" i="47"/>
  <c r="AI62" i="47"/>
  <c r="ER61" i="47"/>
  <c r="EQ61" i="47"/>
  <c r="EN61" i="47"/>
  <c r="EM61" i="47"/>
  <c r="EJ61" i="47"/>
  <c r="EI61" i="47"/>
  <c r="EF61" i="47"/>
  <c r="EE61" i="47"/>
  <c r="EB61" i="47"/>
  <c r="EA61" i="47"/>
  <c r="DX61" i="47"/>
  <c r="DW61" i="47"/>
  <c r="DT61" i="47"/>
  <c r="DS61" i="47"/>
  <c r="DP61" i="47"/>
  <c r="DO61" i="47"/>
  <c r="DL61" i="47"/>
  <c r="DK61" i="47"/>
  <c r="DH61" i="47"/>
  <c r="DG61" i="47"/>
  <c r="DD61" i="47"/>
  <c r="DC61" i="47"/>
  <c r="CZ61" i="47"/>
  <c r="CY61" i="47"/>
  <c r="CV61" i="47"/>
  <c r="CU61" i="47"/>
  <c r="CR61" i="47"/>
  <c r="CQ61" i="47"/>
  <c r="CN61" i="47"/>
  <c r="CM61" i="47"/>
  <c r="CJ61" i="47"/>
  <c r="CI61" i="47"/>
  <c r="CF61" i="47"/>
  <c r="CE61" i="47"/>
  <c r="CB61" i="47"/>
  <c r="CA61" i="47"/>
  <c r="BX61" i="47"/>
  <c r="BW61" i="47"/>
  <c r="BT61" i="47"/>
  <c r="BS61" i="47"/>
  <c r="BP61" i="47"/>
  <c r="BO61" i="47"/>
  <c r="BL61" i="47"/>
  <c r="BK61" i="47"/>
  <c r="BH61" i="47"/>
  <c r="BG61" i="47"/>
  <c r="BD61" i="47"/>
  <c r="BC61" i="47"/>
  <c r="AZ61" i="47"/>
  <c r="AY61" i="47"/>
  <c r="AV61" i="47"/>
  <c r="AU61" i="47"/>
  <c r="AR61" i="47"/>
  <c r="AQ61" i="47"/>
  <c r="AN61" i="47"/>
  <c r="AM61" i="47"/>
  <c r="AJ61" i="47"/>
  <c r="AI61" i="47"/>
  <c r="AF61" i="47"/>
  <c r="DQ61" i="47" s="1"/>
  <c r="ER60" i="47"/>
  <c r="EQ60" i="47"/>
  <c r="EN60" i="47"/>
  <c r="EM60" i="47"/>
  <c r="EK60" i="47"/>
  <c r="EJ60" i="47"/>
  <c r="EI60" i="47"/>
  <c r="EF60" i="47"/>
  <c r="EE60" i="47"/>
  <c r="EB60" i="47"/>
  <c r="EA60" i="47"/>
  <c r="DX60" i="47"/>
  <c r="DW60" i="47"/>
  <c r="DT60" i="47"/>
  <c r="DS60" i="47"/>
  <c r="DP60" i="47"/>
  <c r="DO60" i="47"/>
  <c r="DL60" i="47"/>
  <c r="DK60" i="47"/>
  <c r="DH60" i="47"/>
  <c r="DG60" i="47"/>
  <c r="DD60" i="47"/>
  <c r="DC60" i="47"/>
  <c r="CZ60" i="47"/>
  <c r="CY60" i="47"/>
  <c r="CV60" i="47"/>
  <c r="CU60" i="47"/>
  <c r="CR60" i="47"/>
  <c r="CQ60" i="47"/>
  <c r="CN60" i="47"/>
  <c r="CM60" i="47"/>
  <c r="CJ60" i="47"/>
  <c r="CI60" i="47"/>
  <c r="CF60" i="47"/>
  <c r="CE60" i="47"/>
  <c r="CB60" i="47"/>
  <c r="CA60" i="47"/>
  <c r="BY60" i="47"/>
  <c r="BX60" i="47"/>
  <c r="BW60" i="47"/>
  <c r="BT60" i="47"/>
  <c r="BS60" i="47"/>
  <c r="BP60" i="47"/>
  <c r="BO60" i="47"/>
  <c r="BL60" i="47"/>
  <c r="BK60" i="47"/>
  <c r="BH60" i="47"/>
  <c r="BG60" i="47"/>
  <c r="BD60" i="47"/>
  <c r="BC60" i="47"/>
  <c r="AZ60" i="47"/>
  <c r="AY60" i="47"/>
  <c r="AW60" i="47"/>
  <c r="AV60" i="47"/>
  <c r="AU60" i="47"/>
  <c r="AR60" i="47"/>
  <c r="AQ60" i="47"/>
  <c r="AN60" i="47"/>
  <c r="AM60" i="47"/>
  <c r="AJ60" i="47"/>
  <c r="AI60" i="47"/>
  <c r="AF60" i="47"/>
  <c r="DY60" i="47" s="1"/>
  <c r="ER59" i="47"/>
  <c r="ES59" i="47" s="1"/>
  <c r="EQ59" i="47"/>
  <c r="EO59" i="47"/>
  <c r="EN59" i="47"/>
  <c r="EM59" i="47"/>
  <c r="EK59" i="47"/>
  <c r="EJ59" i="47"/>
  <c r="EI59" i="47"/>
  <c r="EG59" i="47"/>
  <c r="EF59" i="47"/>
  <c r="EE59" i="47"/>
  <c r="EC59" i="47"/>
  <c r="EB59" i="47"/>
  <c r="EA59" i="47"/>
  <c r="DX59" i="47"/>
  <c r="DY59" i="47" s="1"/>
  <c r="DW59" i="47"/>
  <c r="DT59" i="47"/>
  <c r="DU59" i="47" s="1"/>
  <c r="DS59" i="47"/>
  <c r="DP59" i="47"/>
  <c r="DQ59" i="47" s="1"/>
  <c r="DO59" i="47"/>
  <c r="DL59" i="47"/>
  <c r="DM59" i="47" s="1"/>
  <c r="DK59" i="47"/>
  <c r="DI59" i="47"/>
  <c r="DH59" i="47"/>
  <c r="DG59" i="47"/>
  <c r="DE59" i="47"/>
  <c r="DD59" i="47"/>
  <c r="DC59" i="47"/>
  <c r="DA59" i="47"/>
  <c r="CZ59" i="47"/>
  <c r="CY59" i="47"/>
  <c r="CW59" i="47"/>
  <c r="CV59" i="47"/>
  <c r="CU59" i="47"/>
  <c r="CR59" i="47"/>
  <c r="CS59" i="47" s="1"/>
  <c r="CQ59" i="47"/>
  <c r="CN59" i="47"/>
  <c r="CO59" i="47" s="1"/>
  <c r="CM59" i="47"/>
  <c r="CJ59" i="47"/>
  <c r="CK59" i="47" s="1"/>
  <c r="CI59" i="47"/>
  <c r="CF59" i="47"/>
  <c r="CG59" i="47" s="1"/>
  <c r="CE59" i="47"/>
  <c r="CC59" i="47"/>
  <c r="CB59" i="47"/>
  <c r="CA59" i="47"/>
  <c r="BY59" i="47"/>
  <c r="BX59" i="47"/>
  <c r="BW59" i="47"/>
  <c r="BU59" i="47"/>
  <c r="BT59" i="47"/>
  <c r="BS59" i="47"/>
  <c r="BQ59" i="47"/>
  <c r="BP59" i="47"/>
  <c r="BO59" i="47"/>
  <c r="BL59" i="47"/>
  <c r="BM59" i="47" s="1"/>
  <c r="BK59" i="47"/>
  <c r="BH59" i="47"/>
  <c r="BI59" i="47" s="1"/>
  <c r="BG59" i="47"/>
  <c r="BD59" i="47"/>
  <c r="BE59" i="47" s="1"/>
  <c r="BC59" i="47"/>
  <c r="AZ59" i="47"/>
  <c r="BA59" i="47" s="1"/>
  <c r="AY59" i="47"/>
  <c r="AW59" i="47"/>
  <c r="AV59" i="47"/>
  <c r="AU59" i="47"/>
  <c r="AS59" i="47"/>
  <c r="AR59" i="47"/>
  <c r="AQ59" i="47"/>
  <c r="AO59" i="47"/>
  <c r="AN59" i="47"/>
  <c r="AM59" i="47"/>
  <c r="AK59" i="47"/>
  <c r="AJ59" i="47"/>
  <c r="AI59" i="47"/>
  <c r="ER58" i="47"/>
  <c r="ES58" i="47" s="1"/>
  <c r="EQ58" i="47"/>
  <c r="EN58" i="47"/>
  <c r="EO58" i="47" s="1"/>
  <c r="EM58" i="47"/>
  <c r="EJ58" i="47"/>
  <c r="EK58" i="47" s="1"/>
  <c r="EI58" i="47"/>
  <c r="EF58" i="47"/>
  <c r="EG58" i="47" s="1"/>
  <c r="EE58" i="47"/>
  <c r="EC58" i="47"/>
  <c r="EB58" i="47"/>
  <c r="EA58" i="47"/>
  <c r="DY58" i="47"/>
  <c r="DX58" i="47"/>
  <c r="DW58" i="47"/>
  <c r="DU58" i="47"/>
  <c r="DT58" i="47"/>
  <c r="DS58" i="47"/>
  <c r="DQ58" i="47"/>
  <c r="DP58" i="47"/>
  <c r="DO58" i="47"/>
  <c r="DL58" i="47"/>
  <c r="DM58" i="47" s="1"/>
  <c r="DK58" i="47"/>
  <c r="DH58" i="47"/>
  <c r="DI58" i="47" s="1"/>
  <c r="DG58" i="47"/>
  <c r="DD58" i="47"/>
  <c r="DE58" i="47" s="1"/>
  <c r="DC58" i="47"/>
  <c r="CZ58" i="47"/>
  <c r="DA58" i="47" s="1"/>
  <c r="CY58" i="47"/>
  <c r="CW58" i="47"/>
  <c r="CV58" i="47"/>
  <c r="CU58" i="47"/>
  <c r="CS58" i="47"/>
  <c r="CR58" i="47"/>
  <c r="CQ58" i="47"/>
  <c r="CO58" i="47"/>
  <c r="CN58" i="47"/>
  <c r="CM58" i="47"/>
  <c r="CK58" i="47"/>
  <c r="CJ58" i="47"/>
  <c r="CI58" i="47"/>
  <c r="CF58" i="47"/>
  <c r="CG58" i="47" s="1"/>
  <c r="CE58" i="47"/>
  <c r="CB58" i="47"/>
  <c r="CC58" i="47" s="1"/>
  <c r="CA58" i="47"/>
  <c r="BX58" i="47"/>
  <c r="BY58" i="47" s="1"/>
  <c r="BW58" i="47"/>
  <c r="BT58" i="47"/>
  <c r="BU58" i="47" s="1"/>
  <c r="BS58" i="47"/>
  <c r="BQ58" i="47"/>
  <c r="BP58" i="47"/>
  <c r="BO58" i="47"/>
  <c r="BM58" i="47"/>
  <c r="BL58" i="47"/>
  <c r="BK58" i="47"/>
  <c r="BI58" i="47"/>
  <c r="BH58" i="47"/>
  <c r="BG58" i="47"/>
  <c r="BE58" i="47"/>
  <c r="BD58" i="47"/>
  <c r="BC58" i="47"/>
  <c r="AZ58" i="47"/>
  <c r="BA58" i="47" s="1"/>
  <c r="AY58" i="47"/>
  <c r="AV58" i="47"/>
  <c r="AW58" i="47" s="1"/>
  <c r="AU58" i="47"/>
  <c r="AR58" i="47"/>
  <c r="AS58" i="47" s="1"/>
  <c r="AQ58" i="47"/>
  <c r="AN58" i="47"/>
  <c r="AO58" i="47" s="1"/>
  <c r="AM58" i="47"/>
  <c r="AK58" i="47"/>
  <c r="AJ58" i="47"/>
  <c r="AI58" i="47"/>
  <c r="ES57" i="47"/>
  <c r="ER57" i="47"/>
  <c r="EQ57" i="47"/>
  <c r="EO57" i="47"/>
  <c r="EN57" i="47"/>
  <c r="EM57" i="47"/>
  <c r="EK57" i="47"/>
  <c r="EJ57" i="47"/>
  <c r="EI57" i="47"/>
  <c r="EF57" i="47"/>
  <c r="EG57" i="47" s="1"/>
  <c r="EE57" i="47"/>
  <c r="EB57" i="47"/>
  <c r="EC57" i="47" s="1"/>
  <c r="EA57" i="47"/>
  <c r="DX57" i="47"/>
  <c r="DY57" i="47" s="1"/>
  <c r="DW57" i="47"/>
  <c r="DT57" i="47"/>
  <c r="DU57" i="47" s="1"/>
  <c r="DS57" i="47"/>
  <c r="DQ57" i="47"/>
  <c r="DP57" i="47"/>
  <c r="DO57" i="47"/>
  <c r="DM57" i="47"/>
  <c r="DL57" i="47"/>
  <c r="DK57" i="47"/>
  <c r="DI57" i="47"/>
  <c r="DH57" i="47"/>
  <c r="DG57" i="47"/>
  <c r="DE57" i="47"/>
  <c r="DD57" i="47"/>
  <c r="DC57" i="47"/>
  <c r="CZ57" i="47"/>
  <c r="DA57" i="47" s="1"/>
  <c r="CY57" i="47"/>
  <c r="CV57" i="47"/>
  <c r="CW57" i="47" s="1"/>
  <c r="CU57" i="47"/>
  <c r="CR57" i="47"/>
  <c r="CS57" i="47" s="1"/>
  <c r="CQ57" i="47"/>
  <c r="CN57" i="47"/>
  <c r="CO57" i="47" s="1"/>
  <c r="CM57" i="47"/>
  <c r="CK57" i="47"/>
  <c r="CJ57" i="47"/>
  <c r="CI57" i="47"/>
  <c r="CG57" i="47"/>
  <c r="CF57" i="47"/>
  <c r="CE57" i="47"/>
  <c r="CC57" i="47"/>
  <c r="CB57" i="47"/>
  <c r="CA57" i="47"/>
  <c r="BY57" i="47"/>
  <c r="BX57" i="47"/>
  <c r="BW57" i="47"/>
  <c r="BT57" i="47"/>
  <c r="BU57" i="47" s="1"/>
  <c r="BS57" i="47"/>
  <c r="BP57" i="47"/>
  <c r="BQ57" i="47" s="1"/>
  <c r="BO57" i="47"/>
  <c r="BL57" i="47"/>
  <c r="BM57" i="47" s="1"/>
  <c r="BK57" i="47"/>
  <c r="BH57" i="47"/>
  <c r="BI57" i="47" s="1"/>
  <c r="BG57" i="47"/>
  <c r="BE57" i="47"/>
  <c r="BD57" i="47"/>
  <c r="BC57" i="47"/>
  <c r="BA57" i="47"/>
  <c r="AZ57" i="47"/>
  <c r="AY57" i="47"/>
  <c r="AW57" i="47"/>
  <c r="AV57" i="47"/>
  <c r="AU57" i="47"/>
  <c r="AS57" i="47"/>
  <c r="AR57" i="47"/>
  <c r="AQ57" i="47"/>
  <c r="AN57" i="47"/>
  <c r="AO57" i="47" s="1"/>
  <c r="AM57" i="47"/>
  <c r="AJ57" i="47"/>
  <c r="AK57" i="47" s="1"/>
  <c r="AI57" i="47"/>
  <c r="ER56" i="47"/>
  <c r="ES56" i="47" s="1"/>
  <c r="EQ56" i="47"/>
  <c r="EN56" i="47"/>
  <c r="EO56" i="47" s="1"/>
  <c r="EM56" i="47"/>
  <c r="EK56" i="47"/>
  <c r="EJ56" i="47"/>
  <c r="EI56" i="47"/>
  <c r="EG56" i="47"/>
  <c r="EF56" i="47"/>
  <c r="EE56" i="47"/>
  <c r="EC56" i="47"/>
  <c r="EB56" i="47"/>
  <c r="EA56" i="47"/>
  <c r="DY56" i="47"/>
  <c r="DX56" i="47"/>
  <c r="DW56" i="47"/>
  <c r="DT56" i="47"/>
  <c r="DU56" i="47" s="1"/>
  <c r="DS56" i="47"/>
  <c r="DP56" i="47"/>
  <c r="DQ56" i="47" s="1"/>
  <c r="DO56" i="47"/>
  <c r="DL56" i="47"/>
  <c r="DM56" i="47" s="1"/>
  <c r="DK56" i="47"/>
  <c r="DH56" i="47"/>
  <c r="DI56" i="47" s="1"/>
  <c r="DG56" i="47"/>
  <c r="DE56" i="47"/>
  <c r="DD56" i="47"/>
  <c r="DC56" i="47"/>
  <c r="DA56" i="47"/>
  <c r="CZ56" i="47"/>
  <c r="CY56" i="47"/>
  <c r="CW56" i="47"/>
  <c r="CV56" i="47"/>
  <c r="CU56" i="47"/>
  <c r="CS56" i="47"/>
  <c r="CR56" i="47"/>
  <c r="CQ56" i="47"/>
  <c r="CN56" i="47"/>
  <c r="CO56" i="47" s="1"/>
  <c r="CM56" i="47"/>
  <c r="CJ56" i="47"/>
  <c r="CK56" i="47" s="1"/>
  <c r="CI56" i="47"/>
  <c r="CF56" i="47"/>
  <c r="CG56" i="47" s="1"/>
  <c r="CE56" i="47"/>
  <c r="CB56" i="47"/>
  <c r="CC56" i="47" s="1"/>
  <c r="CA56" i="47"/>
  <c r="BY56" i="47"/>
  <c r="BX56" i="47"/>
  <c r="BW56" i="47"/>
  <c r="BU56" i="47"/>
  <c r="BT56" i="47"/>
  <c r="BS56" i="47"/>
  <c r="BQ56" i="47"/>
  <c r="BP56" i="47"/>
  <c r="BO56" i="47"/>
  <c r="BM56" i="47"/>
  <c r="BL56" i="47"/>
  <c r="BK56" i="47"/>
  <c r="BH56" i="47"/>
  <c r="BI56" i="47" s="1"/>
  <c r="BG56" i="47"/>
  <c r="BD56" i="47"/>
  <c r="BE56" i="47" s="1"/>
  <c r="BC56" i="47"/>
  <c r="AZ56" i="47"/>
  <c r="BA56" i="47" s="1"/>
  <c r="AY56" i="47"/>
  <c r="AV56" i="47"/>
  <c r="AW56" i="47" s="1"/>
  <c r="AU56" i="47"/>
  <c r="AS56" i="47"/>
  <c r="AR56" i="47"/>
  <c r="AQ56" i="47"/>
  <c r="AO56" i="47"/>
  <c r="AN56" i="47"/>
  <c r="AM56" i="47"/>
  <c r="AK56" i="47"/>
  <c r="AJ56" i="47"/>
  <c r="AI56" i="47"/>
  <c r="ES55" i="47"/>
  <c r="ER55" i="47"/>
  <c r="EQ55" i="47"/>
  <c r="EN55" i="47"/>
  <c r="EO55" i="47" s="1"/>
  <c r="EM55" i="47"/>
  <c r="EJ55" i="47"/>
  <c r="EK55" i="47" s="1"/>
  <c r="EI55" i="47"/>
  <c r="EF55" i="47"/>
  <c r="EG55" i="47" s="1"/>
  <c r="EE55" i="47"/>
  <c r="EB55" i="47"/>
  <c r="EC55" i="47" s="1"/>
  <c r="EA55" i="47"/>
  <c r="DY55" i="47"/>
  <c r="DX55" i="47"/>
  <c r="DW55" i="47"/>
  <c r="DU55" i="47"/>
  <c r="DT55" i="47"/>
  <c r="DS55" i="47"/>
  <c r="DQ55" i="47"/>
  <c r="DP55" i="47"/>
  <c r="DO55" i="47"/>
  <c r="DM55" i="47"/>
  <c r="DL55" i="47"/>
  <c r="DK55" i="47"/>
  <c r="DH55" i="47"/>
  <c r="DI55" i="47" s="1"/>
  <c r="DG55" i="47"/>
  <c r="DD55" i="47"/>
  <c r="DE55" i="47" s="1"/>
  <c r="DC55" i="47"/>
  <c r="CZ55" i="47"/>
  <c r="DA55" i="47" s="1"/>
  <c r="CY55" i="47"/>
  <c r="CV55" i="47"/>
  <c r="CW55" i="47" s="1"/>
  <c r="CU55" i="47"/>
  <c r="CS55" i="47"/>
  <c r="CR55" i="47"/>
  <c r="CQ55" i="47"/>
  <c r="CO55" i="47"/>
  <c r="CN55" i="47"/>
  <c r="CM55" i="47"/>
  <c r="CK55" i="47"/>
  <c r="CJ55" i="47"/>
  <c r="CI55" i="47"/>
  <c r="CG55" i="47"/>
  <c r="CF55" i="47"/>
  <c r="CE55" i="47"/>
  <c r="CB55" i="47"/>
  <c r="CC55" i="47" s="1"/>
  <c r="CA55" i="47"/>
  <c r="BX55" i="47"/>
  <c r="BY55" i="47" s="1"/>
  <c r="BW55" i="47"/>
  <c r="BT55" i="47"/>
  <c r="BU55" i="47" s="1"/>
  <c r="BS55" i="47"/>
  <c r="BP55" i="47"/>
  <c r="BQ55" i="47" s="1"/>
  <c r="BO55" i="47"/>
  <c r="BM55" i="47"/>
  <c r="BL55" i="47"/>
  <c r="BK55" i="47"/>
  <c r="BI55" i="47"/>
  <c r="BH55" i="47"/>
  <c r="BG55" i="47"/>
  <c r="BE55" i="47"/>
  <c r="BD55" i="47"/>
  <c r="BC55" i="47"/>
  <c r="BA55" i="47"/>
  <c r="AZ55" i="47"/>
  <c r="AY55" i="47"/>
  <c r="AV55" i="47"/>
  <c r="AW55" i="47" s="1"/>
  <c r="AU55" i="47"/>
  <c r="AR55" i="47"/>
  <c r="AS55" i="47" s="1"/>
  <c r="AQ55" i="47"/>
  <c r="AN55" i="47"/>
  <c r="AO55" i="47" s="1"/>
  <c r="AM55" i="47"/>
  <c r="AK55" i="47"/>
  <c r="AJ55" i="47"/>
  <c r="AI55" i="47"/>
  <c r="ES54" i="47"/>
  <c r="ER54" i="47"/>
  <c r="EQ54" i="47"/>
  <c r="EO54" i="47"/>
  <c r="EN54" i="47"/>
  <c r="EM54" i="47"/>
  <c r="EK54" i="47"/>
  <c r="EJ54" i="47"/>
  <c r="EI54" i="47"/>
  <c r="EG54" i="47"/>
  <c r="EF54" i="47"/>
  <c r="EE54" i="47"/>
  <c r="EB54" i="47"/>
  <c r="EC54" i="47" s="1"/>
  <c r="EA54" i="47"/>
  <c r="DX54" i="47"/>
  <c r="DY54" i="47" s="1"/>
  <c r="DW54" i="47"/>
  <c r="DT54" i="47"/>
  <c r="DU54" i="47" s="1"/>
  <c r="DS54" i="47"/>
  <c r="DQ54" i="47"/>
  <c r="DP54" i="47"/>
  <c r="DO54" i="47"/>
  <c r="DM54" i="47"/>
  <c r="DL54" i="47"/>
  <c r="DK54" i="47"/>
  <c r="DI54" i="47"/>
  <c r="DH54" i="47"/>
  <c r="DG54" i="47"/>
  <c r="DE54" i="47"/>
  <c r="DD54" i="47"/>
  <c r="DC54" i="47"/>
  <c r="DA54" i="47"/>
  <c r="CZ54" i="47"/>
  <c r="CY54" i="47"/>
  <c r="CW54" i="47"/>
  <c r="CV54" i="47"/>
  <c r="CU54" i="47"/>
  <c r="CR54" i="47"/>
  <c r="CS54" i="47" s="1"/>
  <c r="CQ54" i="47"/>
  <c r="CN54" i="47"/>
  <c r="CO54" i="47" s="1"/>
  <c r="CM54" i="47"/>
  <c r="CK54" i="47"/>
  <c r="CJ54" i="47"/>
  <c r="CI54" i="47"/>
  <c r="CG54" i="47"/>
  <c r="CF54" i="47"/>
  <c r="CE54" i="47"/>
  <c r="CC54" i="47"/>
  <c r="CB54" i="47"/>
  <c r="CA54" i="47"/>
  <c r="BY54" i="47"/>
  <c r="BX54" i="47"/>
  <c r="BW54" i="47"/>
  <c r="BU54" i="47"/>
  <c r="BT54" i="47"/>
  <c r="BS54" i="47"/>
  <c r="BQ54" i="47"/>
  <c r="BP54" i="47"/>
  <c r="BO54" i="47"/>
  <c r="BL54" i="47"/>
  <c r="BM54" i="47" s="1"/>
  <c r="BK54" i="47"/>
  <c r="BH54" i="47"/>
  <c r="BI54" i="47" s="1"/>
  <c r="BG54" i="47"/>
  <c r="BE54" i="47"/>
  <c r="BD54" i="47"/>
  <c r="BC54" i="47"/>
  <c r="BA54" i="47"/>
  <c r="AZ54" i="47"/>
  <c r="AY54" i="47"/>
  <c r="AW54" i="47"/>
  <c r="AV54" i="47"/>
  <c r="AU54" i="47"/>
  <c r="AS54" i="47"/>
  <c r="AR54" i="47"/>
  <c r="AQ54" i="47"/>
  <c r="AO54" i="47"/>
  <c r="AN54" i="47"/>
  <c r="AM54" i="47"/>
  <c r="AK54" i="47"/>
  <c r="AJ54" i="47"/>
  <c r="AI54" i="47"/>
  <c r="ER53" i="47"/>
  <c r="ES53" i="47" s="1"/>
  <c r="EQ53" i="47"/>
  <c r="EN53" i="47"/>
  <c r="EO53" i="47" s="1"/>
  <c r="EM53" i="47"/>
  <c r="EK53" i="47"/>
  <c r="EJ53" i="47"/>
  <c r="EI53" i="47"/>
  <c r="EG53" i="47"/>
  <c r="EF53" i="47"/>
  <c r="EE53" i="47"/>
  <c r="EC53" i="47"/>
  <c r="EB53" i="47"/>
  <c r="EA53" i="47"/>
  <c r="DY53" i="47"/>
  <c r="DX53" i="47"/>
  <c r="DW53" i="47"/>
  <c r="DU53" i="47"/>
  <c r="DT53" i="47"/>
  <c r="DS53" i="47"/>
  <c r="DQ53" i="47"/>
  <c r="DP53" i="47"/>
  <c r="DO53" i="47"/>
  <c r="DL53" i="47"/>
  <c r="DM53" i="47" s="1"/>
  <c r="DK53" i="47"/>
  <c r="DH53" i="47"/>
  <c r="DI53" i="47" s="1"/>
  <c r="DG53" i="47"/>
  <c r="DE53" i="47"/>
  <c r="DD53" i="47"/>
  <c r="DC53" i="47"/>
  <c r="DA53" i="47"/>
  <c r="CZ53" i="47"/>
  <c r="CY53" i="47"/>
  <c r="CW53" i="47"/>
  <c r="CV53" i="47"/>
  <c r="CU53" i="47"/>
  <c r="CS53" i="47"/>
  <c r="CR53" i="47"/>
  <c r="CQ53" i="47"/>
  <c r="CO53" i="47"/>
  <c r="CN53" i="47"/>
  <c r="CM53" i="47"/>
  <c r="CK53" i="47"/>
  <c r="CJ53" i="47"/>
  <c r="CI53" i="47"/>
  <c r="CF53" i="47"/>
  <c r="CG53" i="47" s="1"/>
  <c r="CE53" i="47"/>
  <c r="CB53" i="47"/>
  <c r="CC53" i="47" s="1"/>
  <c r="CA53" i="47"/>
  <c r="BY53" i="47"/>
  <c r="BX53" i="47"/>
  <c r="BW53" i="47"/>
  <c r="BU53" i="47"/>
  <c r="BT53" i="47"/>
  <c r="BS53" i="47"/>
  <c r="BQ53" i="47"/>
  <c r="BP53" i="47"/>
  <c r="BO53" i="47"/>
  <c r="BM53" i="47"/>
  <c r="BL53" i="47"/>
  <c r="BK53" i="47"/>
  <c r="BI53" i="47"/>
  <c r="BH53" i="47"/>
  <c r="BG53" i="47"/>
  <c r="BE53" i="47"/>
  <c r="BD53" i="47"/>
  <c r="BC53" i="47"/>
  <c r="AZ53" i="47"/>
  <c r="BA53" i="47" s="1"/>
  <c r="AY53" i="47"/>
  <c r="AV53" i="47"/>
  <c r="AW53" i="47" s="1"/>
  <c r="AU53" i="47"/>
  <c r="AS53" i="47"/>
  <c r="AR53" i="47"/>
  <c r="AQ53" i="47"/>
  <c r="AO53" i="47"/>
  <c r="AN53" i="47"/>
  <c r="AM53" i="47"/>
  <c r="AK53" i="47"/>
  <c r="AJ53" i="47"/>
  <c r="AI53" i="47"/>
  <c r="ES52" i="47"/>
  <c r="ER52" i="47"/>
  <c r="EQ52" i="47"/>
  <c r="EO52" i="47"/>
  <c r="EN52" i="47"/>
  <c r="EM52" i="47"/>
  <c r="EK52" i="47"/>
  <c r="EJ52" i="47"/>
  <c r="EI52" i="47"/>
  <c r="EF52" i="47"/>
  <c r="EG52" i="47" s="1"/>
  <c r="EE52" i="47"/>
  <c r="EB52" i="47"/>
  <c r="EC52" i="47" s="1"/>
  <c r="EA52" i="47"/>
  <c r="DY52" i="47"/>
  <c r="DX52" i="47"/>
  <c r="DW52" i="47"/>
  <c r="DU52" i="47"/>
  <c r="DT52" i="47"/>
  <c r="DS52" i="47"/>
  <c r="DQ52" i="47"/>
  <c r="DP52" i="47"/>
  <c r="DO52" i="47"/>
  <c r="DM52" i="47"/>
  <c r="DL52" i="47"/>
  <c r="DK52" i="47"/>
  <c r="DI52" i="47"/>
  <c r="DH52" i="47"/>
  <c r="DG52" i="47"/>
  <c r="DE52" i="47"/>
  <c r="DD52" i="47"/>
  <c r="DC52" i="47"/>
  <c r="CZ52" i="47"/>
  <c r="DA52" i="47" s="1"/>
  <c r="CY52" i="47"/>
  <c r="CV52" i="47"/>
  <c r="CW52" i="47" s="1"/>
  <c r="CU52" i="47"/>
  <c r="CS52" i="47"/>
  <c r="CR52" i="47"/>
  <c r="CQ52" i="47"/>
  <c r="CO52" i="47"/>
  <c r="CN52" i="47"/>
  <c r="CM52" i="47"/>
  <c r="CK52" i="47"/>
  <c r="CJ52" i="47"/>
  <c r="CI52" i="47"/>
  <c r="CG52" i="47"/>
  <c r="CF52" i="47"/>
  <c r="CE52" i="47"/>
  <c r="CC52" i="47"/>
  <c r="CB52" i="47"/>
  <c r="CA52" i="47"/>
  <c r="BY52" i="47"/>
  <c r="BX52" i="47"/>
  <c r="BW52" i="47"/>
  <c r="BT52" i="47"/>
  <c r="BU52" i="47" s="1"/>
  <c r="BS52" i="47"/>
  <c r="BP52" i="47"/>
  <c r="BQ52" i="47" s="1"/>
  <c r="BO52" i="47"/>
  <c r="BM52" i="47"/>
  <c r="BL52" i="47"/>
  <c r="BK52" i="47"/>
  <c r="BI52" i="47"/>
  <c r="BH52" i="47"/>
  <c r="BG52" i="47"/>
  <c r="BE52" i="47"/>
  <c r="BD52" i="47"/>
  <c r="BC52" i="47"/>
  <c r="BA52" i="47"/>
  <c r="AZ52" i="47"/>
  <c r="AY52" i="47"/>
  <c r="AW52" i="47"/>
  <c r="AV52" i="47"/>
  <c r="AU52" i="47"/>
  <c r="AS52" i="47"/>
  <c r="AR52" i="47"/>
  <c r="AQ52" i="47"/>
  <c r="AN52" i="47"/>
  <c r="AO52" i="47" s="1"/>
  <c r="AM52" i="47"/>
  <c r="AJ52" i="47"/>
  <c r="AK52" i="47" s="1"/>
  <c r="AI52" i="47"/>
  <c r="ES51" i="47"/>
  <c r="ER51" i="47"/>
  <c r="EQ51" i="47"/>
  <c r="EO51" i="47"/>
  <c r="EN51" i="47"/>
  <c r="EM51" i="47"/>
  <c r="EK51" i="47"/>
  <c r="EJ51" i="47"/>
  <c r="EI51" i="47"/>
  <c r="EG51" i="47"/>
  <c r="EF51" i="47"/>
  <c r="EE51" i="47"/>
  <c r="EC51" i="47"/>
  <c r="EB51" i="47"/>
  <c r="EA51" i="47"/>
  <c r="DY51" i="47"/>
  <c r="DX51" i="47"/>
  <c r="DW51" i="47"/>
  <c r="DT51" i="47"/>
  <c r="DU51" i="47" s="1"/>
  <c r="DS51" i="47"/>
  <c r="DP51" i="47"/>
  <c r="DQ51" i="47" s="1"/>
  <c r="DO51" i="47"/>
  <c r="DM51" i="47"/>
  <c r="DL51" i="47"/>
  <c r="DK51" i="47"/>
  <c r="DI51" i="47"/>
  <c r="DH51" i="47"/>
  <c r="DG51" i="47"/>
  <c r="DE51" i="47"/>
  <c r="DD51" i="47"/>
  <c r="DC51" i="47"/>
  <c r="DA51" i="47"/>
  <c r="CZ51" i="47"/>
  <c r="CY51" i="47"/>
  <c r="CW51" i="47"/>
  <c r="CV51" i="47"/>
  <c r="CU51" i="47"/>
  <c r="CS51" i="47"/>
  <c r="CR51" i="47"/>
  <c r="CQ51" i="47"/>
  <c r="CN51" i="47"/>
  <c r="CO51" i="47" s="1"/>
  <c r="CM51" i="47"/>
  <c r="CJ51" i="47"/>
  <c r="CK51" i="47" s="1"/>
  <c r="CI51" i="47"/>
  <c r="CG51" i="47"/>
  <c r="CF51" i="47"/>
  <c r="CE51" i="47"/>
  <c r="CC51" i="47"/>
  <c r="CB51" i="47"/>
  <c r="CA51" i="47"/>
  <c r="BY51" i="47"/>
  <c r="BX51" i="47"/>
  <c r="BW51" i="47"/>
  <c r="BU51" i="47"/>
  <c r="BT51" i="47"/>
  <c r="BS51" i="47"/>
  <c r="BQ51" i="47"/>
  <c r="BP51" i="47"/>
  <c r="BO51" i="47"/>
  <c r="BM51" i="47"/>
  <c r="BL51" i="47"/>
  <c r="BK51" i="47"/>
  <c r="BH51" i="47"/>
  <c r="BI51" i="47" s="1"/>
  <c r="BG51" i="47"/>
  <c r="BD51" i="47"/>
  <c r="BE51" i="47" s="1"/>
  <c r="BC51" i="47"/>
  <c r="BA51" i="47"/>
  <c r="AZ51" i="47"/>
  <c r="AY51" i="47"/>
  <c r="AW51" i="47"/>
  <c r="AV51" i="47"/>
  <c r="AU51" i="47"/>
  <c r="AS51" i="47"/>
  <c r="AR51" i="47"/>
  <c r="AQ51" i="47"/>
  <c r="AO51" i="47"/>
  <c r="AN51" i="47"/>
  <c r="AM51" i="47"/>
  <c r="AK51" i="47"/>
  <c r="AJ51" i="47"/>
  <c r="AI51" i="47"/>
  <c r="ES50" i="47"/>
  <c r="ER50" i="47"/>
  <c r="EQ50" i="47"/>
  <c r="EN50" i="47"/>
  <c r="EO50" i="47" s="1"/>
  <c r="EM50" i="47"/>
  <c r="EJ50" i="47"/>
  <c r="EK50" i="47" s="1"/>
  <c r="EI50" i="47"/>
  <c r="EG50" i="47"/>
  <c r="EF50" i="47"/>
  <c r="EE50" i="47"/>
  <c r="EC50" i="47"/>
  <c r="EB50" i="47"/>
  <c r="EA50" i="47"/>
  <c r="DY50" i="47"/>
  <c r="DX50" i="47"/>
  <c r="DW50" i="47"/>
  <c r="DU50" i="47"/>
  <c r="DT50" i="47"/>
  <c r="DS50" i="47"/>
  <c r="DQ50" i="47"/>
  <c r="DP50" i="47"/>
  <c r="DO50" i="47"/>
  <c r="DM50" i="47"/>
  <c r="DL50" i="47"/>
  <c r="DK50" i="47"/>
  <c r="DH50" i="47"/>
  <c r="DI50" i="47" s="1"/>
  <c r="DG50" i="47"/>
  <c r="DD50" i="47"/>
  <c r="DE50" i="47" s="1"/>
  <c r="DC50" i="47"/>
  <c r="DA50" i="47"/>
  <c r="CZ50" i="47"/>
  <c r="CY50" i="47"/>
  <c r="CW50" i="47"/>
  <c r="CV50" i="47"/>
  <c r="CU50" i="47"/>
  <c r="CS50" i="47"/>
  <c r="CR50" i="47"/>
  <c r="CQ50" i="47"/>
  <c r="CO50" i="47"/>
  <c r="CN50" i="47"/>
  <c r="CM50" i="47"/>
  <c r="CK50" i="47"/>
  <c r="CJ50" i="47"/>
  <c r="CI50" i="47"/>
  <c r="CG50" i="47"/>
  <c r="CF50" i="47"/>
  <c r="CE50" i="47"/>
  <c r="CB50" i="47"/>
  <c r="CC50" i="47" s="1"/>
  <c r="CA50" i="47"/>
  <c r="BX50" i="47"/>
  <c r="BY50" i="47" s="1"/>
  <c r="BW50" i="47"/>
  <c r="BU50" i="47"/>
  <c r="BT50" i="47"/>
  <c r="BS50" i="47"/>
  <c r="BQ50" i="47"/>
  <c r="BP50" i="47"/>
  <c r="BO50" i="47"/>
  <c r="BM50" i="47"/>
  <c r="BL50" i="47"/>
  <c r="BK50" i="47"/>
  <c r="BI50" i="47"/>
  <c r="BH50" i="47"/>
  <c r="BG50" i="47"/>
  <c r="BE50" i="47"/>
  <c r="BD50" i="47"/>
  <c r="BC50" i="47"/>
  <c r="BA50" i="47"/>
  <c r="AZ50" i="47"/>
  <c r="AY50" i="47"/>
  <c r="AV50" i="47"/>
  <c r="AW50" i="47" s="1"/>
  <c r="AU50" i="47"/>
  <c r="AR50" i="47"/>
  <c r="AS50" i="47" s="1"/>
  <c r="AQ50" i="47"/>
  <c r="AO50" i="47"/>
  <c r="AN50" i="47"/>
  <c r="AM50" i="47"/>
  <c r="AK50" i="47"/>
  <c r="AJ50" i="47"/>
  <c r="AI50" i="47"/>
  <c r="ES49" i="47"/>
  <c r="ER49" i="47"/>
  <c r="EQ49" i="47"/>
  <c r="EO49" i="47"/>
  <c r="EN49" i="47"/>
  <c r="EM49" i="47"/>
  <c r="EK49" i="47"/>
  <c r="EJ49" i="47"/>
  <c r="EI49" i="47"/>
  <c r="EG49" i="47"/>
  <c r="EF49" i="47"/>
  <c r="EE49" i="47"/>
  <c r="EB49" i="47"/>
  <c r="EC49" i="47" s="1"/>
  <c r="EA49" i="47"/>
  <c r="DX49" i="47"/>
  <c r="DY49" i="47" s="1"/>
  <c r="DW49" i="47"/>
  <c r="DU49" i="47"/>
  <c r="DT49" i="47"/>
  <c r="DS49" i="47"/>
  <c r="DQ49" i="47"/>
  <c r="DP49" i="47"/>
  <c r="DO49" i="47"/>
  <c r="DM49" i="47"/>
  <c r="DL49" i="47"/>
  <c r="DK49" i="47"/>
  <c r="DI49" i="47"/>
  <c r="DH49" i="47"/>
  <c r="DG49" i="47"/>
  <c r="DE49" i="47"/>
  <c r="DD49" i="47"/>
  <c r="DC49" i="47"/>
  <c r="DA49" i="47"/>
  <c r="CZ49" i="47"/>
  <c r="CY49" i="47"/>
  <c r="CV49" i="47"/>
  <c r="CW49" i="47" s="1"/>
  <c r="CU49" i="47"/>
  <c r="CR49" i="47"/>
  <c r="CS49" i="47" s="1"/>
  <c r="CQ49" i="47"/>
  <c r="CO49" i="47"/>
  <c r="CN49" i="47"/>
  <c r="CM49" i="47"/>
  <c r="CK49" i="47"/>
  <c r="CJ49" i="47"/>
  <c r="CI49" i="47"/>
  <c r="CG49" i="47"/>
  <c r="CF49" i="47"/>
  <c r="CE49" i="47"/>
  <c r="CC49" i="47"/>
  <c r="CB49" i="47"/>
  <c r="CA49" i="47"/>
  <c r="BY49" i="47"/>
  <c r="BX49" i="47"/>
  <c r="BW49" i="47"/>
  <c r="BU49" i="47"/>
  <c r="BT49" i="47"/>
  <c r="BS49" i="47"/>
  <c r="BP49" i="47"/>
  <c r="BQ49" i="47" s="1"/>
  <c r="BO49" i="47"/>
  <c r="BL49" i="47"/>
  <c r="BM49" i="47" s="1"/>
  <c r="BK49" i="47"/>
  <c r="BI49" i="47"/>
  <c r="BH49" i="47"/>
  <c r="BG49" i="47"/>
  <c r="BE49" i="47"/>
  <c r="BD49" i="47"/>
  <c r="BC49" i="47"/>
  <c r="BA49" i="47"/>
  <c r="AZ49" i="47"/>
  <c r="AY49" i="47"/>
  <c r="AW49" i="47"/>
  <c r="AV49" i="47"/>
  <c r="AU49" i="47"/>
  <c r="AS49" i="47"/>
  <c r="AR49" i="47"/>
  <c r="AQ49" i="47"/>
  <c r="AO49" i="47"/>
  <c r="AN49" i="47"/>
  <c r="AM49" i="47"/>
  <c r="AJ49" i="47"/>
  <c r="AK49" i="47" s="1"/>
  <c r="AI49" i="47"/>
  <c r="ER48" i="47"/>
  <c r="ES48" i="47" s="1"/>
  <c r="EQ48" i="47"/>
  <c r="EO48" i="47"/>
  <c r="EN48" i="47"/>
  <c r="EM48" i="47"/>
  <c r="EK48" i="47"/>
  <c r="EJ48" i="47"/>
  <c r="EI48" i="47"/>
  <c r="EG48" i="47"/>
  <c r="EF48" i="47"/>
  <c r="EE48" i="47"/>
  <c r="EC48" i="47"/>
  <c r="EB48" i="47"/>
  <c r="EA48" i="47"/>
  <c r="DY48" i="47"/>
  <c r="DX48" i="47"/>
  <c r="DW48" i="47"/>
  <c r="DU48" i="47"/>
  <c r="DT48" i="47"/>
  <c r="DS48" i="47"/>
  <c r="DP48" i="47"/>
  <c r="DQ48" i="47" s="1"/>
  <c r="DO48" i="47"/>
  <c r="DL48" i="47"/>
  <c r="DM48" i="47" s="1"/>
  <c r="DK48" i="47"/>
  <c r="DI48" i="47"/>
  <c r="DH48" i="47"/>
  <c r="DG48" i="47"/>
  <c r="DE48" i="47"/>
  <c r="DD48" i="47"/>
  <c r="DC48" i="47"/>
  <c r="DA48" i="47"/>
  <c r="CZ48" i="47"/>
  <c r="CY48" i="47"/>
  <c r="CW48" i="47"/>
  <c r="CV48" i="47"/>
  <c r="CU48" i="47"/>
  <c r="CS48" i="47"/>
  <c r="CR48" i="47"/>
  <c r="CQ48" i="47"/>
  <c r="CO48" i="47"/>
  <c r="CN48" i="47"/>
  <c r="CM48" i="47"/>
  <c r="CJ48" i="47"/>
  <c r="CK48" i="47" s="1"/>
  <c r="CI48" i="47"/>
  <c r="CF48" i="47"/>
  <c r="CG48" i="47" s="1"/>
  <c r="CE48" i="47"/>
  <c r="CC48" i="47"/>
  <c r="CB48" i="47"/>
  <c r="CA48" i="47"/>
  <c r="BY48" i="47"/>
  <c r="BX48" i="47"/>
  <c r="BW48" i="47"/>
  <c r="BU48" i="47"/>
  <c r="BT48" i="47"/>
  <c r="BS48" i="47"/>
  <c r="BQ48" i="47"/>
  <c r="BP48" i="47"/>
  <c r="BO48" i="47"/>
  <c r="BM48" i="47"/>
  <c r="BL48" i="47"/>
  <c r="BK48" i="47"/>
  <c r="BI48" i="47"/>
  <c r="BH48" i="47"/>
  <c r="BG48" i="47"/>
  <c r="BD48" i="47"/>
  <c r="BE48" i="47" s="1"/>
  <c r="BC48" i="47"/>
  <c r="AZ48" i="47"/>
  <c r="BA48" i="47" s="1"/>
  <c r="AY48" i="47"/>
  <c r="AW48" i="47"/>
  <c r="AV48" i="47"/>
  <c r="AU48" i="47"/>
  <c r="AS48" i="47"/>
  <c r="AR48" i="47"/>
  <c r="AQ48" i="47"/>
  <c r="AO48" i="47"/>
  <c r="AN48" i="47"/>
  <c r="AM48" i="47"/>
  <c r="AK48" i="47"/>
  <c r="AJ48" i="47"/>
  <c r="AI48" i="47"/>
  <c r="ES47" i="47"/>
  <c r="ER47" i="47"/>
  <c r="EQ47" i="47"/>
  <c r="EO47" i="47"/>
  <c r="EN47" i="47"/>
  <c r="EM47" i="47"/>
  <c r="EJ47" i="47"/>
  <c r="EK47" i="47" s="1"/>
  <c r="EI47" i="47"/>
  <c r="EF47" i="47"/>
  <c r="EG47" i="47" s="1"/>
  <c r="EE47" i="47"/>
  <c r="EC47" i="47"/>
  <c r="EB47" i="47"/>
  <c r="EA47" i="47"/>
  <c r="DY47" i="47"/>
  <c r="DX47" i="47"/>
  <c r="DW47" i="47"/>
  <c r="DU47" i="47"/>
  <c r="DT47" i="47"/>
  <c r="DS47" i="47"/>
  <c r="DQ47" i="47"/>
  <c r="DP47" i="47"/>
  <c r="DO47" i="47"/>
  <c r="DM47" i="47"/>
  <c r="DL47" i="47"/>
  <c r="DK47" i="47"/>
  <c r="DI47" i="47"/>
  <c r="DH47" i="47"/>
  <c r="DG47" i="47"/>
  <c r="DD47" i="47"/>
  <c r="DE47" i="47" s="1"/>
  <c r="DC47" i="47"/>
  <c r="CZ47" i="47"/>
  <c r="DA47" i="47" s="1"/>
  <c r="CY47" i="47"/>
  <c r="CW47" i="47"/>
  <c r="CV47" i="47"/>
  <c r="CU47" i="47"/>
  <c r="CS47" i="47"/>
  <c r="CR47" i="47"/>
  <c r="CQ47" i="47"/>
  <c r="CO47" i="47"/>
  <c r="CN47" i="47"/>
  <c r="CM47" i="47"/>
  <c r="CK47" i="47"/>
  <c r="CJ47" i="47"/>
  <c r="CI47" i="47"/>
  <c r="CG47" i="47"/>
  <c r="CF47" i="47"/>
  <c r="CE47" i="47"/>
  <c r="CC47" i="47"/>
  <c r="CB47" i="47"/>
  <c r="CA47" i="47"/>
  <c r="BX47" i="47"/>
  <c r="BY47" i="47" s="1"/>
  <c r="BW47" i="47"/>
  <c r="BT47" i="47"/>
  <c r="BU47" i="47" s="1"/>
  <c r="BS47" i="47"/>
  <c r="BQ47" i="47"/>
  <c r="BP47" i="47"/>
  <c r="BO47" i="47"/>
  <c r="BM47" i="47"/>
  <c r="BL47" i="47"/>
  <c r="BK47" i="47"/>
  <c r="BI47" i="47"/>
  <c r="BH47" i="47"/>
  <c r="BG47" i="47"/>
  <c r="BE47" i="47"/>
  <c r="BD47" i="47"/>
  <c r="BC47" i="47"/>
  <c r="BA47" i="47"/>
  <c r="AZ47" i="47"/>
  <c r="AY47" i="47"/>
  <c r="AW47" i="47"/>
  <c r="AV47" i="47"/>
  <c r="AU47" i="47"/>
  <c r="AR47" i="47"/>
  <c r="AS47" i="47" s="1"/>
  <c r="AQ47" i="47"/>
  <c r="AN47" i="47"/>
  <c r="AO47" i="47" s="1"/>
  <c r="AM47" i="47"/>
  <c r="AK47" i="47"/>
  <c r="AJ47" i="47"/>
  <c r="AI47" i="47"/>
  <c r="ES46" i="47"/>
  <c r="ER46" i="47"/>
  <c r="EQ46" i="47"/>
  <c r="EO46" i="47"/>
  <c r="EN46" i="47"/>
  <c r="EM46" i="47"/>
  <c r="EK46" i="47"/>
  <c r="EJ46" i="47"/>
  <c r="EI46" i="47"/>
  <c r="EG46" i="47"/>
  <c r="EF46" i="47"/>
  <c r="EE46" i="47"/>
  <c r="EC46" i="47"/>
  <c r="EB46" i="47"/>
  <c r="EA46" i="47"/>
  <c r="DX46" i="47"/>
  <c r="DY46" i="47" s="1"/>
  <c r="DW46" i="47"/>
  <c r="DT46" i="47"/>
  <c r="DU46" i="47" s="1"/>
  <c r="DS46" i="47"/>
  <c r="DQ46" i="47"/>
  <c r="DP46" i="47"/>
  <c r="DO46" i="47"/>
  <c r="DM46" i="47"/>
  <c r="DL46" i="47"/>
  <c r="DK46" i="47"/>
  <c r="DI46" i="47"/>
  <c r="DH46" i="47"/>
  <c r="DG46" i="47"/>
  <c r="DE46" i="47"/>
  <c r="DD46" i="47"/>
  <c r="DC46" i="47"/>
  <c r="DA46" i="47"/>
  <c r="CZ46" i="47"/>
  <c r="CY46" i="47"/>
  <c r="CW46" i="47"/>
  <c r="CV46" i="47"/>
  <c r="CU46" i="47"/>
  <c r="CR46" i="47"/>
  <c r="CS46" i="47" s="1"/>
  <c r="CQ46" i="47"/>
  <c r="CN46" i="47"/>
  <c r="CO46" i="47" s="1"/>
  <c r="CM46" i="47"/>
  <c r="CK46" i="47"/>
  <c r="CJ46" i="47"/>
  <c r="CI46" i="47"/>
  <c r="CG46" i="47"/>
  <c r="CF46" i="47"/>
  <c r="CE46" i="47"/>
  <c r="CC46" i="47"/>
  <c r="CB46" i="47"/>
  <c r="CA46" i="47"/>
  <c r="BY46" i="47"/>
  <c r="BX46" i="47"/>
  <c r="BW46" i="47"/>
  <c r="BU46" i="47"/>
  <c r="BT46" i="47"/>
  <c r="BS46" i="47"/>
  <c r="BQ46" i="47"/>
  <c r="BP46" i="47"/>
  <c r="BO46" i="47"/>
  <c r="BL46" i="47"/>
  <c r="BM46" i="47" s="1"/>
  <c r="BK46" i="47"/>
  <c r="BH46" i="47"/>
  <c r="BI46" i="47" s="1"/>
  <c r="BG46" i="47"/>
  <c r="BE46" i="47"/>
  <c r="BD46" i="47"/>
  <c r="BC46" i="47"/>
  <c r="BA46" i="47"/>
  <c r="AZ46" i="47"/>
  <c r="AY46" i="47"/>
  <c r="AW46" i="47"/>
  <c r="AV46" i="47"/>
  <c r="AU46" i="47"/>
  <c r="AS46" i="47"/>
  <c r="AR46" i="47"/>
  <c r="AQ46" i="47"/>
  <c r="AO46" i="47"/>
  <c r="AN46" i="47"/>
  <c r="AM46" i="47"/>
  <c r="AK46" i="47"/>
  <c r="AJ46" i="47"/>
  <c r="AI46" i="47"/>
  <c r="ER45" i="47"/>
  <c r="ES45" i="47" s="1"/>
  <c r="EQ45" i="47"/>
  <c r="EN45" i="47"/>
  <c r="EO45" i="47" s="1"/>
  <c r="EM45" i="47"/>
  <c r="EK45" i="47"/>
  <c r="EJ45" i="47"/>
  <c r="EI45" i="47"/>
  <c r="EG45" i="47"/>
  <c r="EF45" i="47"/>
  <c r="EE45" i="47"/>
  <c r="EC45" i="47"/>
  <c r="EB45" i="47"/>
  <c r="EA45" i="47"/>
  <c r="DY45" i="47"/>
  <c r="DX45" i="47"/>
  <c r="DW45" i="47"/>
  <c r="DU45" i="47"/>
  <c r="DT45" i="47"/>
  <c r="DS45" i="47"/>
  <c r="DQ45" i="47"/>
  <c r="DP45" i="47"/>
  <c r="DO45" i="47"/>
  <c r="DL45" i="47"/>
  <c r="DM45" i="47" s="1"/>
  <c r="DK45" i="47"/>
  <c r="DH45" i="47"/>
  <c r="DI45" i="47" s="1"/>
  <c r="DG45" i="47"/>
  <c r="DE45" i="47"/>
  <c r="DD45" i="47"/>
  <c r="DC45" i="47"/>
  <c r="DA45" i="47"/>
  <c r="CZ45" i="47"/>
  <c r="CY45" i="47"/>
  <c r="CW45" i="47"/>
  <c r="CV45" i="47"/>
  <c r="CU45" i="47"/>
  <c r="CS45" i="47"/>
  <c r="CR45" i="47"/>
  <c r="CQ45" i="47"/>
  <c r="CO45" i="47"/>
  <c r="CN45" i="47"/>
  <c r="CM45" i="47"/>
  <c r="CK45" i="47"/>
  <c r="CJ45" i="47"/>
  <c r="CI45" i="47"/>
  <c r="CF45" i="47"/>
  <c r="CG45" i="47" s="1"/>
  <c r="CE45" i="47"/>
  <c r="CB45" i="47"/>
  <c r="CC45" i="47" s="1"/>
  <c r="CA45" i="47"/>
  <c r="BY45" i="47"/>
  <c r="BX45" i="47"/>
  <c r="BW45" i="47"/>
  <c r="BU45" i="47"/>
  <c r="BT45" i="47"/>
  <c r="BS45" i="47"/>
  <c r="BQ45" i="47"/>
  <c r="BP45" i="47"/>
  <c r="BO45" i="47"/>
  <c r="BM45" i="47"/>
  <c r="BL45" i="47"/>
  <c r="BK45" i="47"/>
  <c r="BI45" i="47"/>
  <c r="BH45" i="47"/>
  <c r="BG45" i="47"/>
  <c r="BE45" i="47"/>
  <c r="BD45" i="47"/>
  <c r="BC45" i="47"/>
  <c r="AZ45" i="47"/>
  <c r="BA45" i="47" s="1"/>
  <c r="AY45" i="47"/>
  <c r="AV45" i="47"/>
  <c r="AW45" i="47" s="1"/>
  <c r="AU45" i="47"/>
  <c r="AS45" i="47"/>
  <c r="AR45" i="47"/>
  <c r="AQ45" i="47"/>
  <c r="AO45" i="47"/>
  <c r="AN45" i="47"/>
  <c r="AM45" i="47"/>
  <c r="AK45" i="47"/>
  <c r="AJ45" i="47"/>
  <c r="AI45" i="47"/>
  <c r="ES44" i="47"/>
  <c r="ER44" i="47"/>
  <c r="EQ44" i="47"/>
  <c r="EO44" i="47"/>
  <c r="EN44" i="47"/>
  <c r="EM44" i="47"/>
  <c r="EK44" i="47"/>
  <c r="EJ44" i="47"/>
  <c r="EI44" i="47"/>
  <c r="EF44" i="47"/>
  <c r="EG44" i="47" s="1"/>
  <c r="EE44" i="47"/>
  <c r="EB44" i="47"/>
  <c r="EC44" i="47" s="1"/>
  <c r="EA44" i="47"/>
  <c r="DY44" i="47"/>
  <c r="DX44" i="47"/>
  <c r="DW44" i="47"/>
  <c r="DU44" i="47"/>
  <c r="DT44" i="47"/>
  <c r="DS44" i="47"/>
  <c r="DQ44" i="47"/>
  <c r="DP44" i="47"/>
  <c r="DO44" i="47"/>
  <c r="DM44" i="47"/>
  <c r="DL44" i="47"/>
  <c r="DK44" i="47"/>
  <c r="DI44" i="47"/>
  <c r="DH44" i="47"/>
  <c r="DG44" i="47"/>
  <c r="DE44" i="47"/>
  <c r="DD44" i="47"/>
  <c r="DC44" i="47"/>
  <c r="CZ44" i="47"/>
  <c r="DA44" i="47" s="1"/>
  <c r="CY44" i="47"/>
  <c r="CV44" i="47"/>
  <c r="CW44" i="47" s="1"/>
  <c r="CU44" i="47"/>
  <c r="CS44" i="47"/>
  <c r="CR44" i="47"/>
  <c r="CQ44" i="47"/>
  <c r="CO44" i="47"/>
  <c r="CN44" i="47"/>
  <c r="CM44" i="47"/>
  <c r="CK44" i="47"/>
  <c r="CJ44" i="47"/>
  <c r="CI44" i="47"/>
  <c r="CG44" i="47"/>
  <c r="CF44" i="47"/>
  <c r="CE44" i="47"/>
  <c r="CC44" i="47"/>
  <c r="CB44" i="47"/>
  <c r="CA44" i="47"/>
  <c r="BY44" i="47"/>
  <c r="BX44" i="47"/>
  <c r="BW44" i="47"/>
  <c r="BT44" i="47"/>
  <c r="BU44" i="47" s="1"/>
  <c r="BS44" i="47"/>
  <c r="BP44" i="47"/>
  <c r="BQ44" i="47" s="1"/>
  <c r="BO44" i="47"/>
  <c r="BM44" i="47"/>
  <c r="BL44" i="47"/>
  <c r="BK44" i="47"/>
  <c r="BI44" i="47"/>
  <c r="BH44" i="47"/>
  <c r="BG44" i="47"/>
  <c r="BE44" i="47"/>
  <c r="BD44" i="47"/>
  <c r="BC44" i="47"/>
  <c r="BA44" i="47"/>
  <c r="AZ44" i="47"/>
  <c r="AY44" i="47"/>
  <c r="AW44" i="47"/>
  <c r="AV44" i="47"/>
  <c r="AU44" i="47"/>
  <c r="AS44" i="47"/>
  <c r="AR44" i="47"/>
  <c r="AQ44" i="47"/>
  <c r="AN44" i="47"/>
  <c r="AO44" i="47" s="1"/>
  <c r="AM44" i="47"/>
  <c r="AJ44" i="47"/>
  <c r="AK44" i="47" s="1"/>
  <c r="AI44" i="47"/>
  <c r="ES43" i="47"/>
  <c r="ER43" i="47"/>
  <c r="EQ43" i="47"/>
  <c r="EO43" i="47"/>
  <c r="EN43" i="47"/>
  <c r="EM43" i="47"/>
  <c r="EK43" i="47"/>
  <c r="EJ43" i="47"/>
  <c r="EI43" i="47"/>
  <c r="EG43" i="47"/>
  <c r="EF43" i="47"/>
  <c r="EE43" i="47"/>
  <c r="EC43" i="47"/>
  <c r="EB43" i="47"/>
  <c r="EA43" i="47"/>
  <c r="DY43" i="47"/>
  <c r="DX43" i="47"/>
  <c r="DW43" i="47"/>
  <c r="DT43" i="47"/>
  <c r="DU43" i="47" s="1"/>
  <c r="DS43" i="47"/>
  <c r="DP43" i="47"/>
  <c r="DQ43" i="47" s="1"/>
  <c r="DO43" i="47"/>
  <c r="DM43" i="47"/>
  <c r="DL43" i="47"/>
  <c r="DK43" i="47"/>
  <c r="DI43" i="47"/>
  <c r="DH43" i="47"/>
  <c r="DG43" i="47"/>
  <c r="DE43" i="47"/>
  <c r="DD43" i="47"/>
  <c r="DC43" i="47"/>
  <c r="DA43" i="47"/>
  <c r="CZ43" i="47"/>
  <c r="CY43" i="47"/>
  <c r="CW43" i="47"/>
  <c r="CV43" i="47"/>
  <c r="CU43" i="47"/>
  <c r="CS43" i="47"/>
  <c r="CR43" i="47"/>
  <c r="CQ43" i="47"/>
  <c r="CN43" i="47"/>
  <c r="CO43" i="47" s="1"/>
  <c r="CM43" i="47"/>
  <c r="CJ43" i="47"/>
  <c r="CK43" i="47" s="1"/>
  <c r="CI43" i="47"/>
  <c r="CG43" i="47"/>
  <c r="CF43" i="47"/>
  <c r="CE43" i="47"/>
  <c r="CC43" i="47"/>
  <c r="CB43" i="47"/>
  <c r="CA43" i="47"/>
  <c r="BY43" i="47"/>
  <c r="BX43" i="47"/>
  <c r="BW43" i="47"/>
  <c r="BU43" i="47"/>
  <c r="BT43" i="47"/>
  <c r="BS43" i="47"/>
  <c r="BQ43" i="47"/>
  <c r="BP43" i="47"/>
  <c r="BO43" i="47"/>
  <c r="BM43" i="47"/>
  <c r="BL43" i="47"/>
  <c r="BK43" i="47"/>
  <c r="BH43" i="47"/>
  <c r="BI43" i="47" s="1"/>
  <c r="BG43" i="47"/>
  <c r="BD43" i="47"/>
  <c r="BE43" i="47" s="1"/>
  <c r="BC43" i="47"/>
  <c r="BA43" i="47"/>
  <c r="AZ43" i="47"/>
  <c r="AY43" i="47"/>
  <c r="AW43" i="47"/>
  <c r="AV43" i="47"/>
  <c r="AU43" i="47"/>
  <c r="AS43" i="47"/>
  <c r="AR43" i="47"/>
  <c r="AQ43" i="47"/>
  <c r="AO43" i="47"/>
  <c r="AN43" i="47"/>
  <c r="AM43" i="47"/>
  <c r="AK43" i="47"/>
  <c r="AJ43" i="47"/>
  <c r="AI43" i="47"/>
  <c r="ES42" i="47"/>
  <c r="ER42" i="47"/>
  <c r="EQ42" i="47"/>
  <c r="EN42" i="47"/>
  <c r="EO42" i="47" s="1"/>
  <c r="EM42" i="47"/>
  <c r="EJ42" i="47"/>
  <c r="EK42" i="47" s="1"/>
  <c r="EI42" i="47"/>
  <c r="EG42" i="47"/>
  <c r="EF42" i="47"/>
  <c r="EE42" i="47"/>
  <c r="EC42" i="47"/>
  <c r="EB42" i="47"/>
  <c r="EA42" i="47"/>
  <c r="DY42" i="47"/>
  <c r="DX42" i="47"/>
  <c r="DW42" i="47"/>
  <c r="DU42" i="47"/>
  <c r="DT42" i="47"/>
  <c r="DS42" i="47"/>
  <c r="DQ42" i="47"/>
  <c r="DP42" i="47"/>
  <c r="DO42" i="47"/>
  <c r="DM42" i="47"/>
  <c r="DL42" i="47"/>
  <c r="DK42" i="47"/>
  <c r="DH42" i="47"/>
  <c r="DI42" i="47" s="1"/>
  <c r="DG42" i="47"/>
  <c r="DD42" i="47"/>
  <c r="DE42" i="47" s="1"/>
  <c r="DC42" i="47"/>
  <c r="DA42" i="47"/>
  <c r="CZ42" i="47"/>
  <c r="CY42" i="47"/>
  <c r="CW42" i="47"/>
  <c r="CV42" i="47"/>
  <c r="CU42" i="47"/>
  <c r="CR42" i="47"/>
  <c r="CS42" i="47" s="1"/>
  <c r="CQ42" i="47"/>
  <c r="CO42" i="47"/>
  <c r="CN42" i="47"/>
  <c r="CM42" i="47"/>
  <c r="CK42" i="47"/>
  <c r="CJ42" i="47"/>
  <c r="CI42" i="47"/>
  <c r="CG42" i="47"/>
  <c r="CF42" i="47"/>
  <c r="CE42" i="47"/>
  <c r="CB42" i="47"/>
  <c r="CC42" i="47" s="1"/>
  <c r="CA42" i="47"/>
  <c r="BX42" i="47"/>
  <c r="BY42" i="47" s="1"/>
  <c r="BW42" i="47"/>
  <c r="BU42" i="47"/>
  <c r="BT42" i="47"/>
  <c r="BS42" i="47"/>
  <c r="BQ42" i="47"/>
  <c r="BP42" i="47"/>
  <c r="BO42" i="47"/>
  <c r="BM42" i="47"/>
  <c r="BL42" i="47"/>
  <c r="BK42" i="47"/>
  <c r="BI42" i="47"/>
  <c r="BH42" i="47"/>
  <c r="BG42" i="47"/>
  <c r="BE42" i="47"/>
  <c r="BD42" i="47"/>
  <c r="BC42" i="47"/>
  <c r="BA42" i="47"/>
  <c r="AZ42" i="47"/>
  <c r="AY42" i="47"/>
  <c r="AV42" i="47"/>
  <c r="AW42" i="47" s="1"/>
  <c r="AU42" i="47"/>
  <c r="AR42" i="47"/>
  <c r="AS42" i="47" s="1"/>
  <c r="AQ42" i="47"/>
  <c r="AO42" i="47"/>
  <c r="AN42" i="47"/>
  <c r="AM42" i="47"/>
  <c r="AK42" i="47"/>
  <c r="AJ42" i="47"/>
  <c r="AI42" i="47"/>
  <c r="ES41" i="47"/>
  <c r="ER41" i="47"/>
  <c r="EQ41" i="47"/>
  <c r="EO41" i="47"/>
  <c r="EN41" i="47"/>
  <c r="EM41" i="47"/>
  <c r="EK41" i="47"/>
  <c r="EJ41" i="47"/>
  <c r="EI41" i="47"/>
  <c r="EG41" i="47"/>
  <c r="EF41" i="47"/>
  <c r="EE41" i="47"/>
  <c r="EB41" i="47"/>
  <c r="EC41" i="47" s="1"/>
  <c r="EA41" i="47"/>
  <c r="DX41" i="47"/>
  <c r="DY41" i="47" s="1"/>
  <c r="DW41" i="47"/>
  <c r="DU41" i="47"/>
  <c r="DT41" i="47"/>
  <c r="DS41" i="47"/>
  <c r="DQ41" i="47"/>
  <c r="DP41" i="47"/>
  <c r="DO41" i="47"/>
  <c r="DM41" i="47"/>
  <c r="DL41" i="47"/>
  <c r="DK41" i="47"/>
  <c r="DI41" i="47"/>
  <c r="DH41" i="47"/>
  <c r="DG41" i="47"/>
  <c r="DE41" i="47"/>
  <c r="DD41" i="47"/>
  <c r="DC41" i="47"/>
  <c r="DA41" i="47"/>
  <c r="CZ41" i="47"/>
  <c r="CY41" i="47"/>
  <c r="CV41" i="47"/>
  <c r="CW41" i="47" s="1"/>
  <c r="CU41" i="47"/>
  <c r="CR41" i="47"/>
  <c r="CS41" i="47" s="1"/>
  <c r="CQ41" i="47"/>
  <c r="CO41" i="47"/>
  <c r="CN41" i="47"/>
  <c r="CM41" i="47"/>
  <c r="CK41" i="47"/>
  <c r="CJ41" i="47"/>
  <c r="CI41" i="47"/>
  <c r="CF41" i="47"/>
  <c r="CG41" i="47" s="1"/>
  <c r="CE41" i="47"/>
  <c r="CC41" i="47"/>
  <c r="CB41" i="47"/>
  <c r="CA41" i="47"/>
  <c r="BY41" i="47"/>
  <c r="BX41" i="47"/>
  <c r="BW41" i="47"/>
  <c r="BU41" i="47"/>
  <c r="BT41" i="47"/>
  <c r="BS41" i="47"/>
  <c r="BP41" i="47"/>
  <c r="BQ41" i="47" s="1"/>
  <c r="BO41" i="47"/>
  <c r="BL41" i="47"/>
  <c r="BM41" i="47" s="1"/>
  <c r="BK41" i="47"/>
  <c r="BI41" i="47"/>
  <c r="BH41" i="47"/>
  <c r="BG41" i="47"/>
  <c r="BE41" i="47"/>
  <c r="BD41" i="47"/>
  <c r="BC41" i="47"/>
  <c r="BA41" i="47"/>
  <c r="AZ41" i="47"/>
  <c r="AY41" i="47"/>
  <c r="AW41" i="47"/>
  <c r="AV41" i="47"/>
  <c r="AU41" i="47"/>
  <c r="AS41" i="47"/>
  <c r="AR41" i="47"/>
  <c r="AQ41" i="47"/>
  <c r="AN41" i="47"/>
  <c r="AO41" i="47" s="1"/>
  <c r="AM41" i="47"/>
  <c r="AJ41" i="47"/>
  <c r="AK41" i="47" s="1"/>
  <c r="AI41" i="47"/>
  <c r="ER40" i="47"/>
  <c r="ES40" i="47" s="1"/>
  <c r="EQ40" i="47"/>
  <c r="EO40" i="47"/>
  <c r="EN40" i="47"/>
  <c r="EM40" i="47"/>
  <c r="EK40" i="47"/>
  <c r="EJ40" i="47"/>
  <c r="EI40" i="47"/>
  <c r="EG40" i="47"/>
  <c r="EF40" i="47"/>
  <c r="EE40" i="47"/>
  <c r="EC40" i="47"/>
  <c r="EB40" i="47"/>
  <c r="EA40" i="47"/>
  <c r="DY40" i="47"/>
  <c r="DX40" i="47"/>
  <c r="DW40" i="47"/>
  <c r="DT40" i="47"/>
  <c r="DU40" i="47" s="1"/>
  <c r="DS40" i="47"/>
  <c r="DP40" i="47"/>
  <c r="DQ40" i="47" s="1"/>
  <c r="DO40" i="47"/>
  <c r="DL40" i="47"/>
  <c r="DM40" i="47" s="1"/>
  <c r="DK40" i="47"/>
  <c r="DI40" i="47"/>
  <c r="DH40" i="47"/>
  <c r="DG40" i="47"/>
  <c r="DE40" i="47"/>
  <c r="DD40" i="47"/>
  <c r="DC40" i="47"/>
  <c r="DA40" i="47"/>
  <c r="CZ40" i="47"/>
  <c r="CY40" i="47"/>
  <c r="CW40" i="47"/>
  <c r="CV40" i="47"/>
  <c r="CU40" i="47"/>
  <c r="CS40" i="47"/>
  <c r="CR40" i="47"/>
  <c r="CQ40" i="47"/>
  <c r="CN40" i="47"/>
  <c r="CO40" i="47" s="1"/>
  <c r="CM40" i="47"/>
  <c r="CJ40" i="47"/>
  <c r="CK40" i="47" s="1"/>
  <c r="CI40" i="47"/>
  <c r="CF40" i="47"/>
  <c r="CG40" i="47" s="1"/>
  <c r="CE40" i="47"/>
  <c r="CC40" i="47"/>
  <c r="CB40" i="47"/>
  <c r="CA40" i="47"/>
  <c r="BY40" i="47"/>
  <c r="BX40" i="47"/>
  <c r="BW40" i="47"/>
  <c r="BT40" i="47"/>
  <c r="BU40" i="47" s="1"/>
  <c r="BS40" i="47"/>
  <c r="BQ40" i="47"/>
  <c r="BP40" i="47"/>
  <c r="BO40" i="47"/>
  <c r="BM40" i="47"/>
  <c r="BL40" i="47"/>
  <c r="BK40" i="47"/>
  <c r="BI40" i="47"/>
  <c r="BH40" i="47"/>
  <c r="BG40" i="47"/>
  <c r="BD40" i="47"/>
  <c r="BE40" i="47" s="1"/>
  <c r="BC40" i="47"/>
  <c r="AZ40" i="47"/>
  <c r="BA40" i="47" s="1"/>
  <c r="AY40" i="47"/>
  <c r="AV40" i="47"/>
  <c r="AW40" i="47" s="1"/>
  <c r="AU40" i="47"/>
  <c r="AR40" i="47"/>
  <c r="AS40" i="47" s="1"/>
  <c r="AQ40" i="47"/>
  <c r="AO40" i="47"/>
  <c r="AN40" i="47"/>
  <c r="AM40" i="47"/>
  <c r="AK40" i="47"/>
  <c r="AJ40" i="47"/>
  <c r="AI40" i="47"/>
  <c r="ES39" i="47"/>
  <c r="ER39" i="47"/>
  <c r="EQ39" i="47"/>
  <c r="EN39" i="47"/>
  <c r="EO39" i="47" s="1"/>
  <c r="EM39" i="47"/>
  <c r="EJ39" i="47"/>
  <c r="EK39" i="47" s="1"/>
  <c r="EI39" i="47"/>
  <c r="EF39" i="47"/>
  <c r="EG39" i="47" s="1"/>
  <c r="EE39" i="47"/>
  <c r="EC39" i="47"/>
  <c r="EB39" i="47"/>
  <c r="EA39" i="47"/>
  <c r="DY39" i="47"/>
  <c r="DX39" i="47"/>
  <c r="DW39" i="47"/>
  <c r="DU39" i="47"/>
  <c r="DT39" i="47"/>
  <c r="DS39" i="47"/>
  <c r="DQ39" i="47"/>
  <c r="DP39" i="47"/>
  <c r="DO39" i="47"/>
  <c r="DM39" i="47"/>
  <c r="DL39" i="47"/>
  <c r="DK39" i="47"/>
  <c r="DH39" i="47"/>
  <c r="DI39" i="47" s="1"/>
  <c r="DG39" i="47"/>
  <c r="DD39" i="47"/>
  <c r="DE39" i="47" s="1"/>
  <c r="DC39" i="47"/>
  <c r="CZ39" i="47"/>
  <c r="DA39" i="47" s="1"/>
  <c r="CY39" i="47"/>
  <c r="CW39" i="47"/>
  <c r="CV39" i="47"/>
  <c r="CU39" i="47"/>
  <c r="CR39" i="47"/>
  <c r="CS39" i="47" s="1"/>
  <c r="CQ39" i="47"/>
  <c r="CO39" i="47"/>
  <c r="CN39" i="47"/>
  <c r="CM39" i="47"/>
  <c r="CK39" i="47"/>
  <c r="CJ39" i="47"/>
  <c r="CI39" i="47"/>
  <c r="CG39" i="47"/>
  <c r="CF39" i="47"/>
  <c r="CE39" i="47"/>
  <c r="CB39" i="47"/>
  <c r="CC39" i="47" s="1"/>
  <c r="CA39" i="47"/>
  <c r="BX39" i="47"/>
  <c r="BY39" i="47" s="1"/>
  <c r="BW39" i="47"/>
  <c r="BT39" i="47"/>
  <c r="BU39" i="47" s="1"/>
  <c r="BS39" i="47"/>
  <c r="BQ39" i="47"/>
  <c r="BP39" i="47"/>
  <c r="BO39" i="47"/>
  <c r="BL39" i="47"/>
  <c r="BM39" i="47" s="1"/>
  <c r="BK39" i="47"/>
  <c r="BI39" i="47"/>
  <c r="BH39" i="47"/>
  <c r="BG39" i="47"/>
  <c r="BE39" i="47"/>
  <c r="BD39" i="47"/>
  <c r="BC39" i="47"/>
  <c r="BA39" i="47"/>
  <c r="AZ39" i="47"/>
  <c r="AY39" i="47"/>
  <c r="AV39" i="47"/>
  <c r="AW39" i="47" s="1"/>
  <c r="AU39" i="47"/>
  <c r="AR39" i="47"/>
  <c r="AS39" i="47" s="1"/>
  <c r="AQ39" i="47"/>
  <c r="AO39" i="47"/>
  <c r="AN39" i="47"/>
  <c r="AM39" i="47"/>
  <c r="AJ39" i="47"/>
  <c r="AK39" i="47" s="1"/>
  <c r="AI39" i="47"/>
  <c r="ES38" i="47"/>
  <c r="ER38" i="47"/>
  <c r="EQ38" i="47"/>
  <c r="EN38" i="47"/>
  <c r="EO38" i="47" s="1"/>
  <c r="EM38" i="47"/>
  <c r="EK38" i="47"/>
  <c r="EJ38" i="47"/>
  <c r="EI38" i="47"/>
  <c r="EF38" i="47"/>
  <c r="EG38" i="47" s="1"/>
  <c r="EE38" i="47"/>
  <c r="EC38" i="47"/>
  <c r="EB38" i="47"/>
  <c r="EA38" i="47"/>
  <c r="DX38" i="47"/>
  <c r="DY38" i="47" s="1"/>
  <c r="DW38" i="47"/>
  <c r="DU38" i="47"/>
  <c r="DT38" i="47"/>
  <c r="DS38" i="47"/>
  <c r="DP38" i="47"/>
  <c r="DQ38" i="47" s="1"/>
  <c r="DO38" i="47"/>
  <c r="DM38" i="47"/>
  <c r="DL38" i="47"/>
  <c r="DK38" i="47"/>
  <c r="DH38" i="47"/>
  <c r="DI38" i="47" s="1"/>
  <c r="DG38" i="47"/>
  <c r="DE38" i="47"/>
  <c r="DD38" i="47"/>
  <c r="DC38" i="47"/>
  <c r="CZ38" i="47"/>
  <c r="DA38" i="47" s="1"/>
  <c r="CY38" i="47"/>
  <c r="CW38" i="47"/>
  <c r="CV38" i="47"/>
  <c r="CU38" i="47"/>
  <c r="CR38" i="47"/>
  <c r="CS38" i="47" s="1"/>
  <c r="CQ38" i="47"/>
  <c r="CO38" i="47"/>
  <c r="CN38" i="47"/>
  <c r="CM38" i="47"/>
  <c r="CJ38" i="47"/>
  <c r="CK38" i="47" s="1"/>
  <c r="CI38" i="47"/>
  <c r="CG38" i="47"/>
  <c r="CF38" i="47"/>
  <c r="CE38" i="47"/>
  <c r="CB38" i="47"/>
  <c r="CC38" i="47" s="1"/>
  <c r="CA38" i="47"/>
  <c r="BY38" i="47"/>
  <c r="BX38" i="47"/>
  <c r="BW38" i="47"/>
  <c r="BT38" i="47"/>
  <c r="BU38" i="47" s="1"/>
  <c r="BS38" i="47"/>
  <c r="BQ38" i="47"/>
  <c r="BP38" i="47"/>
  <c r="BO38" i="47"/>
  <c r="BL38" i="47"/>
  <c r="BM38" i="47" s="1"/>
  <c r="BK38" i="47"/>
  <c r="BI38" i="47"/>
  <c r="BH38" i="47"/>
  <c r="BG38" i="47"/>
  <c r="BD38" i="47"/>
  <c r="BE38" i="47" s="1"/>
  <c r="BC38" i="47"/>
  <c r="BA38" i="47"/>
  <c r="AZ38" i="47"/>
  <c r="AY38" i="47"/>
  <c r="AV38" i="47"/>
  <c r="AW38" i="47" s="1"/>
  <c r="AU38" i="47"/>
  <c r="AS38" i="47"/>
  <c r="AR38" i="47"/>
  <c r="AQ38" i="47"/>
  <c r="AN38" i="47"/>
  <c r="AO38" i="47" s="1"/>
  <c r="AM38" i="47"/>
  <c r="AK38" i="47"/>
  <c r="AJ38" i="47"/>
  <c r="AI38" i="47"/>
  <c r="ER37" i="47"/>
  <c r="ES37" i="47" s="1"/>
  <c r="EQ37" i="47"/>
  <c r="EO37" i="47"/>
  <c r="EN37" i="47"/>
  <c r="EM37" i="47"/>
  <c r="EJ37" i="47"/>
  <c r="EK37" i="47" s="1"/>
  <c r="EI37" i="47"/>
  <c r="EG37" i="47"/>
  <c r="EF37" i="47"/>
  <c r="EE37" i="47"/>
  <c r="EB37" i="47"/>
  <c r="EC37" i="47" s="1"/>
  <c r="EA37" i="47"/>
  <c r="DY37" i="47"/>
  <c r="DX37" i="47"/>
  <c r="DW37" i="47"/>
  <c r="DT37" i="47"/>
  <c r="DU37" i="47" s="1"/>
  <c r="DS37" i="47"/>
  <c r="DQ37" i="47"/>
  <c r="DP37" i="47"/>
  <c r="DO37" i="47"/>
  <c r="DL37" i="47"/>
  <c r="DM37" i="47" s="1"/>
  <c r="DK37" i="47"/>
  <c r="DI37" i="47"/>
  <c r="DH37" i="47"/>
  <c r="DG37" i="47"/>
  <c r="DD37" i="47"/>
  <c r="DE37" i="47" s="1"/>
  <c r="DC37" i="47"/>
  <c r="DA37" i="47"/>
  <c r="CZ37" i="47"/>
  <c r="CY37" i="47"/>
  <c r="CV37" i="47"/>
  <c r="CW37" i="47" s="1"/>
  <c r="CU37" i="47"/>
  <c r="CS37" i="47"/>
  <c r="CR37" i="47"/>
  <c r="CQ37" i="47"/>
  <c r="CN37" i="47"/>
  <c r="CO37" i="47" s="1"/>
  <c r="CM37" i="47"/>
  <c r="CK37" i="47"/>
  <c r="CJ37" i="47"/>
  <c r="CI37" i="47"/>
  <c r="CF37" i="47"/>
  <c r="CG37" i="47" s="1"/>
  <c r="CE37" i="47"/>
  <c r="CC37" i="47"/>
  <c r="CB37" i="47"/>
  <c r="CA37" i="47"/>
  <c r="BX37" i="47"/>
  <c r="BY37" i="47" s="1"/>
  <c r="BW37" i="47"/>
  <c r="BU37" i="47"/>
  <c r="BT37" i="47"/>
  <c r="BS37" i="47"/>
  <c r="BP37" i="47"/>
  <c r="BQ37" i="47" s="1"/>
  <c r="BO37" i="47"/>
  <c r="BM37" i="47"/>
  <c r="BL37" i="47"/>
  <c r="BK37" i="47"/>
  <c r="BH37" i="47"/>
  <c r="BI37" i="47" s="1"/>
  <c r="BG37" i="47"/>
  <c r="BE37" i="47"/>
  <c r="BD37" i="47"/>
  <c r="BC37" i="47"/>
  <c r="AZ37" i="47"/>
  <c r="BA37" i="47" s="1"/>
  <c r="AY37" i="47"/>
  <c r="AW37" i="47"/>
  <c r="AV37" i="47"/>
  <c r="AU37" i="47"/>
  <c r="AR37" i="47"/>
  <c r="AS37" i="47" s="1"/>
  <c r="AQ37" i="47"/>
  <c r="AO37" i="47"/>
  <c r="AN37" i="47"/>
  <c r="AM37" i="47"/>
  <c r="AJ37" i="47"/>
  <c r="AK37" i="47" s="1"/>
  <c r="AI37" i="47"/>
  <c r="ES36" i="47"/>
  <c r="ER36" i="47"/>
  <c r="EQ36" i="47"/>
  <c r="EN36" i="47"/>
  <c r="EO36" i="47" s="1"/>
  <c r="EM36" i="47"/>
  <c r="EK36" i="47"/>
  <c r="EJ36" i="47"/>
  <c r="EI36" i="47"/>
  <c r="EF36" i="47"/>
  <c r="EG36" i="47" s="1"/>
  <c r="EE36" i="47"/>
  <c r="EC36" i="47"/>
  <c r="EB36" i="47"/>
  <c r="EA36" i="47"/>
  <c r="DX36" i="47"/>
  <c r="DY36" i="47" s="1"/>
  <c r="DW36" i="47"/>
  <c r="DU36" i="47"/>
  <c r="DT36" i="47"/>
  <c r="DS36" i="47"/>
  <c r="DP36" i="47"/>
  <c r="DQ36" i="47" s="1"/>
  <c r="DO36" i="47"/>
  <c r="DM36" i="47"/>
  <c r="DL36" i="47"/>
  <c r="DK36" i="47"/>
  <c r="DH36" i="47"/>
  <c r="DI36" i="47" s="1"/>
  <c r="DG36" i="47"/>
  <c r="DE36" i="47"/>
  <c r="DD36" i="47"/>
  <c r="DC36" i="47"/>
  <c r="CZ36" i="47"/>
  <c r="DA36" i="47" s="1"/>
  <c r="CY36" i="47"/>
  <c r="CW36" i="47"/>
  <c r="CV36" i="47"/>
  <c r="CU36" i="47"/>
  <c r="CR36" i="47"/>
  <c r="CS36" i="47" s="1"/>
  <c r="CQ36" i="47"/>
  <c r="CO36" i="47"/>
  <c r="CN36" i="47"/>
  <c r="CM36" i="47"/>
  <c r="CJ36" i="47"/>
  <c r="CK36" i="47" s="1"/>
  <c r="CI36" i="47"/>
  <c r="CG36" i="47"/>
  <c r="CF36" i="47"/>
  <c r="CE36" i="47"/>
  <c r="CB36" i="47"/>
  <c r="CC36" i="47" s="1"/>
  <c r="CA36" i="47"/>
  <c r="BY36" i="47"/>
  <c r="BX36" i="47"/>
  <c r="BW36" i="47"/>
  <c r="BT36" i="47"/>
  <c r="BU36" i="47" s="1"/>
  <c r="BS36" i="47"/>
  <c r="BQ36" i="47"/>
  <c r="BP36" i="47"/>
  <c r="BO36" i="47"/>
  <c r="BL36" i="47"/>
  <c r="BM36" i="47" s="1"/>
  <c r="BK36" i="47"/>
  <c r="BI36" i="47"/>
  <c r="BH36" i="47"/>
  <c r="BG36" i="47"/>
  <c r="BD36" i="47"/>
  <c r="BE36" i="47" s="1"/>
  <c r="BC36" i="47"/>
  <c r="BA36" i="47"/>
  <c r="AZ36" i="47"/>
  <c r="AY36" i="47"/>
  <c r="AV36" i="47"/>
  <c r="AW36" i="47" s="1"/>
  <c r="AU36" i="47"/>
  <c r="AS36" i="47"/>
  <c r="AR36" i="47"/>
  <c r="AQ36" i="47"/>
  <c r="AN36" i="47"/>
  <c r="AO36" i="47" s="1"/>
  <c r="AM36" i="47"/>
  <c r="AK36" i="47"/>
  <c r="AJ36" i="47"/>
  <c r="AI36" i="47"/>
  <c r="ER35" i="47"/>
  <c r="EQ35" i="47"/>
  <c r="EO35" i="47"/>
  <c r="EN35" i="47"/>
  <c r="EM35" i="47"/>
  <c r="EJ35" i="47"/>
  <c r="EI35" i="47"/>
  <c r="EF35" i="47"/>
  <c r="EE35" i="47"/>
  <c r="EB35" i="47"/>
  <c r="EA35" i="47"/>
  <c r="DX35" i="47"/>
  <c r="DW35" i="47"/>
  <c r="DT35" i="47"/>
  <c r="DS35" i="47"/>
  <c r="DP35" i="47"/>
  <c r="DO35" i="47"/>
  <c r="DL35" i="47"/>
  <c r="DK35" i="47"/>
  <c r="DI35" i="47"/>
  <c r="DH35" i="47"/>
  <c r="DG35" i="47"/>
  <c r="DD35" i="47"/>
  <c r="DC35" i="47"/>
  <c r="CZ35" i="47"/>
  <c r="CY35" i="47"/>
  <c r="CV35" i="47"/>
  <c r="CU35" i="47"/>
  <c r="CR35" i="47"/>
  <c r="CQ35" i="47"/>
  <c r="CN35" i="47"/>
  <c r="CM35" i="47"/>
  <c r="CK35" i="47"/>
  <c r="CJ35" i="47"/>
  <c r="CI35" i="47"/>
  <c r="CF35" i="47"/>
  <c r="CE35" i="47"/>
  <c r="CC35" i="47"/>
  <c r="CB35" i="47"/>
  <c r="CA35" i="47"/>
  <c r="BX35" i="47"/>
  <c r="BW35" i="47"/>
  <c r="BT35" i="47"/>
  <c r="BS35" i="47"/>
  <c r="BP35" i="47"/>
  <c r="BO35" i="47"/>
  <c r="BL35" i="47"/>
  <c r="BK35" i="47"/>
  <c r="BH35" i="47"/>
  <c r="BG35" i="47"/>
  <c r="BE35" i="47"/>
  <c r="BD35" i="47"/>
  <c r="BC35" i="47"/>
  <c r="AZ35" i="47"/>
  <c r="AY35" i="47"/>
  <c r="AW35" i="47"/>
  <c r="AV35" i="47"/>
  <c r="AU35" i="47"/>
  <c r="AR35" i="47"/>
  <c r="AQ35" i="47"/>
  <c r="AO35" i="47"/>
  <c r="AN35" i="47"/>
  <c r="AM35" i="47"/>
  <c r="AJ35" i="47"/>
  <c r="AI35" i="47"/>
  <c r="AF35" i="47"/>
  <c r="EC35" i="47" s="1"/>
  <c r="ER34" i="47"/>
  <c r="EQ34" i="47"/>
  <c r="EO34" i="47"/>
  <c r="EN34" i="47"/>
  <c r="EM34" i="47"/>
  <c r="EJ34" i="47"/>
  <c r="EI34" i="47"/>
  <c r="EF34" i="47"/>
  <c r="EE34" i="47"/>
  <c r="EB34" i="47"/>
  <c r="EA34" i="47"/>
  <c r="DX34" i="47"/>
  <c r="DW34" i="47"/>
  <c r="DT34" i="47"/>
  <c r="DS34" i="47"/>
  <c r="DQ34" i="47"/>
  <c r="DP34" i="47"/>
  <c r="DO34" i="47"/>
  <c r="DL34" i="47"/>
  <c r="DK34" i="47"/>
  <c r="DI34" i="47"/>
  <c r="DH34" i="47"/>
  <c r="DG34" i="47"/>
  <c r="DD34" i="47"/>
  <c r="DC34" i="47"/>
  <c r="CZ34" i="47"/>
  <c r="CY34" i="47"/>
  <c r="CV34" i="47"/>
  <c r="CU34" i="47"/>
  <c r="CR34" i="47"/>
  <c r="CQ34" i="47"/>
  <c r="CN34" i="47"/>
  <c r="CM34" i="47"/>
  <c r="CK34" i="47"/>
  <c r="CJ34" i="47"/>
  <c r="CI34" i="47"/>
  <c r="CF34" i="47"/>
  <c r="CE34" i="47"/>
  <c r="CC34" i="47"/>
  <c r="CB34" i="47"/>
  <c r="CA34" i="47"/>
  <c r="BX34" i="47"/>
  <c r="BW34" i="47"/>
  <c r="BT34" i="47"/>
  <c r="BS34" i="47"/>
  <c r="BP34" i="47"/>
  <c r="BO34" i="47"/>
  <c r="BL34" i="47"/>
  <c r="BK34" i="47"/>
  <c r="BH34" i="47"/>
  <c r="BG34" i="47"/>
  <c r="BE34" i="47"/>
  <c r="BD34" i="47"/>
  <c r="BC34" i="47"/>
  <c r="AZ34" i="47"/>
  <c r="AY34" i="47"/>
  <c r="AW34" i="47"/>
  <c r="AV34" i="47"/>
  <c r="AU34" i="47"/>
  <c r="AR34" i="47"/>
  <c r="AQ34" i="47"/>
  <c r="AO34" i="47"/>
  <c r="AN34" i="47"/>
  <c r="AM34" i="47"/>
  <c r="AJ34" i="47"/>
  <c r="AI34" i="47"/>
  <c r="AF34" i="47"/>
  <c r="EC34" i="47" s="1"/>
  <c r="ER33" i="47"/>
  <c r="EQ33" i="47"/>
  <c r="EO33" i="47"/>
  <c r="EN33" i="47"/>
  <c r="EM33" i="47"/>
  <c r="EJ33" i="47"/>
  <c r="EI33" i="47"/>
  <c r="EF33" i="47"/>
  <c r="EE33" i="47"/>
  <c r="EB33" i="47"/>
  <c r="EA33" i="47"/>
  <c r="DX33" i="47"/>
  <c r="DW33" i="47"/>
  <c r="DT33" i="47"/>
  <c r="DS33" i="47"/>
  <c r="DQ33" i="47"/>
  <c r="DP33" i="47"/>
  <c r="DO33" i="47"/>
  <c r="DL33" i="47"/>
  <c r="DK33" i="47"/>
  <c r="DI33" i="47"/>
  <c r="DH33" i="47"/>
  <c r="DG33" i="47"/>
  <c r="DD33" i="47"/>
  <c r="DC33" i="47"/>
  <c r="CZ33" i="47"/>
  <c r="CY33" i="47"/>
  <c r="CV33" i="47"/>
  <c r="CU33" i="47"/>
  <c r="CR33" i="47"/>
  <c r="CQ33" i="47"/>
  <c r="CN33" i="47"/>
  <c r="CM33" i="47"/>
  <c r="CK33" i="47"/>
  <c r="CJ33" i="47"/>
  <c r="CI33" i="47"/>
  <c r="CF33" i="47"/>
  <c r="CE33" i="47"/>
  <c r="CC33" i="47"/>
  <c r="CB33" i="47"/>
  <c r="CA33" i="47"/>
  <c r="BX33" i="47"/>
  <c r="BW33" i="47"/>
  <c r="BU33" i="47"/>
  <c r="BT33" i="47"/>
  <c r="BS33" i="47"/>
  <c r="BP33" i="47"/>
  <c r="BO33" i="47"/>
  <c r="BL33" i="47"/>
  <c r="BK33" i="47"/>
  <c r="BH33" i="47"/>
  <c r="BG33" i="47"/>
  <c r="BE33" i="47"/>
  <c r="BD33" i="47"/>
  <c r="BC33" i="47"/>
  <c r="AZ33" i="47"/>
  <c r="AY33" i="47"/>
  <c r="AW33" i="47"/>
  <c r="AV33" i="47"/>
  <c r="AU33" i="47"/>
  <c r="AR33" i="47"/>
  <c r="AQ33" i="47"/>
  <c r="AO33" i="47"/>
  <c r="AN33" i="47"/>
  <c r="AM33" i="47"/>
  <c r="AJ33" i="47"/>
  <c r="AI33" i="47"/>
  <c r="AF33" i="47"/>
  <c r="EC33" i="47" s="1"/>
  <c r="ER32" i="47"/>
  <c r="EQ32" i="47"/>
  <c r="EN32" i="47"/>
  <c r="EM32" i="47"/>
  <c r="EJ32" i="47"/>
  <c r="EI32" i="47"/>
  <c r="EF32" i="47"/>
  <c r="EE32" i="47"/>
  <c r="EB32" i="47"/>
  <c r="EA32" i="47"/>
  <c r="DX32" i="47"/>
  <c r="DW32" i="47"/>
  <c r="DT32" i="47"/>
  <c r="DS32" i="47"/>
  <c r="DP32" i="47"/>
  <c r="DO32" i="47"/>
  <c r="DL32" i="47"/>
  <c r="DK32" i="47"/>
  <c r="DH32" i="47"/>
  <c r="DG32" i="47"/>
  <c r="DD32" i="47"/>
  <c r="DC32" i="47"/>
  <c r="CZ32" i="47"/>
  <c r="CY32" i="47"/>
  <c r="CV32" i="47"/>
  <c r="CU32" i="47"/>
  <c r="CR32" i="47"/>
  <c r="CQ32" i="47"/>
  <c r="CN32" i="47"/>
  <c r="CM32" i="47"/>
  <c r="CJ32" i="47"/>
  <c r="CI32" i="47"/>
  <c r="CF32" i="47"/>
  <c r="CE32" i="47"/>
  <c r="CB32" i="47"/>
  <c r="CA32" i="47"/>
  <c r="BX32" i="47"/>
  <c r="BW32" i="47"/>
  <c r="BT32" i="47"/>
  <c r="BS32" i="47"/>
  <c r="BP32" i="47"/>
  <c r="BO32" i="47"/>
  <c r="BL32" i="47"/>
  <c r="BK32" i="47"/>
  <c r="BH32" i="47"/>
  <c r="BG32" i="47"/>
  <c r="BD32" i="47"/>
  <c r="BC32" i="47"/>
  <c r="AZ32" i="47"/>
  <c r="AY32" i="47"/>
  <c r="AV32" i="47"/>
  <c r="AU32" i="47"/>
  <c r="AR32" i="47"/>
  <c r="AQ32" i="47"/>
  <c r="AN32" i="47"/>
  <c r="AM32" i="47"/>
  <c r="AJ32" i="47"/>
  <c r="AI32" i="47"/>
  <c r="AF32" i="47"/>
  <c r="EC32" i="47" s="1"/>
  <c r="ER31" i="47"/>
  <c r="EQ31" i="47"/>
  <c r="EN31" i="47"/>
  <c r="EM31" i="47"/>
  <c r="EJ31" i="47"/>
  <c r="EI31" i="47"/>
  <c r="EF31" i="47"/>
  <c r="EE31" i="47"/>
  <c r="EB31" i="47"/>
  <c r="EA31" i="47"/>
  <c r="DX31" i="47"/>
  <c r="DW31" i="47"/>
  <c r="DT31" i="47"/>
  <c r="DS31" i="47"/>
  <c r="DQ31" i="47"/>
  <c r="DP31" i="47"/>
  <c r="DO31" i="47"/>
  <c r="DL31" i="47"/>
  <c r="DK31" i="47"/>
  <c r="DH31" i="47"/>
  <c r="DG31" i="47"/>
  <c r="DD31" i="47"/>
  <c r="DC31" i="47"/>
  <c r="CZ31" i="47"/>
  <c r="CY31" i="47"/>
  <c r="CV31" i="47"/>
  <c r="CU31" i="47"/>
  <c r="CR31" i="47"/>
  <c r="CQ31" i="47"/>
  <c r="CN31" i="47"/>
  <c r="CM31" i="47"/>
  <c r="CJ31" i="47"/>
  <c r="CI31" i="47"/>
  <c r="CF31" i="47"/>
  <c r="CE31" i="47"/>
  <c r="CB31" i="47"/>
  <c r="CA31" i="47"/>
  <c r="BX31" i="47"/>
  <c r="BW31" i="47"/>
  <c r="BT31" i="47"/>
  <c r="BS31" i="47"/>
  <c r="BP31" i="47"/>
  <c r="BO31" i="47"/>
  <c r="BL31" i="47"/>
  <c r="BK31" i="47"/>
  <c r="BH31" i="47"/>
  <c r="BG31" i="47"/>
  <c r="BD31" i="47"/>
  <c r="BC31" i="47"/>
  <c r="AZ31" i="47"/>
  <c r="AY31" i="47"/>
  <c r="AV31" i="47"/>
  <c r="AU31" i="47"/>
  <c r="AR31" i="47"/>
  <c r="AQ31" i="47"/>
  <c r="AO31" i="47"/>
  <c r="AN31" i="47"/>
  <c r="AM31" i="47"/>
  <c r="AJ31" i="47"/>
  <c r="AI31" i="47"/>
  <c r="AF31" i="47"/>
  <c r="EC31" i="47" s="1"/>
  <c r="ER30" i="47"/>
  <c r="EQ30" i="47"/>
  <c r="EO30" i="47"/>
  <c r="EN30" i="47"/>
  <c r="EM30" i="47"/>
  <c r="EJ30" i="47"/>
  <c r="EI30" i="47"/>
  <c r="EF30" i="47"/>
  <c r="EE30" i="47"/>
  <c r="EB30" i="47"/>
  <c r="EA30" i="47"/>
  <c r="DX30" i="47"/>
  <c r="DW30" i="47"/>
  <c r="DT30" i="47"/>
  <c r="DS30" i="47"/>
  <c r="DQ30" i="47"/>
  <c r="DP30" i="47"/>
  <c r="DO30" i="47"/>
  <c r="DL30" i="47"/>
  <c r="DK30" i="47"/>
  <c r="DI30" i="47"/>
  <c r="DH30" i="47"/>
  <c r="DG30" i="47"/>
  <c r="DD30" i="47"/>
  <c r="DC30" i="47"/>
  <c r="CZ30" i="47"/>
  <c r="CY30" i="47"/>
  <c r="CV30" i="47"/>
  <c r="CU30" i="47"/>
  <c r="CR30" i="47"/>
  <c r="CQ30" i="47"/>
  <c r="CN30" i="47"/>
  <c r="CM30" i="47"/>
  <c r="CJ30" i="47"/>
  <c r="CI30" i="47"/>
  <c r="CF30" i="47"/>
  <c r="CE30" i="47"/>
  <c r="CB30" i="47"/>
  <c r="CA30" i="47"/>
  <c r="BX30" i="47"/>
  <c r="BW30" i="47"/>
  <c r="BT30" i="47"/>
  <c r="BS30" i="47"/>
  <c r="BP30" i="47"/>
  <c r="BO30" i="47"/>
  <c r="BL30" i="47"/>
  <c r="BK30" i="47"/>
  <c r="BH30" i="47"/>
  <c r="BG30" i="47"/>
  <c r="BE30" i="47"/>
  <c r="BD30" i="47"/>
  <c r="BC30" i="47"/>
  <c r="AZ30" i="47"/>
  <c r="AY30" i="47"/>
  <c r="AV30" i="47"/>
  <c r="AU30" i="47"/>
  <c r="AR30" i="47"/>
  <c r="AQ30" i="47"/>
  <c r="AN30" i="47"/>
  <c r="AM30" i="47"/>
  <c r="AJ30" i="47"/>
  <c r="AI30" i="47"/>
  <c r="AF30" i="47"/>
  <c r="EC30" i="47" s="1"/>
  <c r="ER29" i="47"/>
  <c r="EQ29" i="47"/>
  <c r="EN29" i="47"/>
  <c r="EM29" i="47"/>
  <c r="EJ29" i="47"/>
  <c r="EI29" i="47"/>
  <c r="EF29" i="47"/>
  <c r="EE29" i="47"/>
  <c r="EB29" i="47"/>
  <c r="EA29" i="47"/>
  <c r="DX29" i="47"/>
  <c r="DW29" i="47"/>
  <c r="DT29" i="47"/>
  <c r="DS29" i="47"/>
  <c r="DP29" i="47"/>
  <c r="DO29" i="47"/>
  <c r="DL29" i="47"/>
  <c r="DK29" i="47"/>
  <c r="DH29" i="47"/>
  <c r="DG29" i="47"/>
  <c r="DD29" i="47"/>
  <c r="DC29" i="47"/>
  <c r="CZ29" i="47"/>
  <c r="CY29" i="47"/>
  <c r="CV29" i="47"/>
  <c r="CU29" i="47"/>
  <c r="CR29" i="47"/>
  <c r="CQ29" i="47"/>
  <c r="CN29" i="47"/>
  <c r="CM29" i="47"/>
  <c r="CJ29" i="47"/>
  <c r="CI29" i="47"/>
  <c r="CF29" i="47"/>
  <c r="CE29" i="47"/>
  <c r="CC29" i="47"/>
  <c r="CB29" i="47"/>
  <c r="CA29" i="47"/>
  <c r="BX29" i="47"/>
  <c r="BW29" i="47"/>
  <c r="BT29" i="47"/>
  <c r="BS29" i="47"/>
  <c r="BP29" i="47"/>
  <c r="BO29" i="47"/>
  <c r="BL29" i="47"/>
  <c r="BK29" i="47"/>
  <c r="BH29" i="47"/>
  <c r="BG29" i="47"/>
  <c r="BD29" i="47"/>
  <c r="BC29" i="47"/>
  <c r="AZ29" i="47"/>
  <c r="AY29" i="47"/>
  <c r="AV29" i="47"/>
  <c r="AU29" i="47"/>
  <c r="AR29" i="47"/>
  <c r="AQ29" i="47"/>
  <c r="AO29" i="47"/>
  <c r="AN29" i="47"/>
  <c r="AM29" i="47"/>
  <c r="AJ29" i="47"/>
  <c r="AI29" i="47"/>
  <c r="AF29" i="47"/>
  <c r="EC29" i="47" s="1"/>
  <c r="ER28" i="47"/>
  <c r="EQ28" i="47"/>
  <c r="EO28" i="47"/>
  <c r="EN28" i="47"/>
  <c r="EM28" i="47"/>
  <c r="EJ28" i="47"/>
  <c r="EI28" i="47"/>
  <c r="EF28" i="47"/>
  <c r="EE28" i="47"/>
  <c r="EB28" i="47"/>
  <c r="EA28" i="47"/>
  <c r="DX28" i="47"/>
  <c r="DW28" i="47"/>
  <c r="DT28" i="47"/>
  <c r="DS28" i="47"/>
  <c r="DQ28" i="47"/>
  <c r="DP28" i="47"/>
  <c r="DO28" i="47"/>
  <c r="DL28" i="47"/>
  <c r="DK28" i="47"/>
  <c r="DI28" i="47"/>
  <c r="DH28" i="47"/>
  <c r="DG28" i="47"/>
  <c r="DD28" i="47"/>
  <c r="DC28" i="47"/>
  <c r="CZ28" i="47"/>
  <c r="CY28" i="47"/>
  <c r="CV28" i="47"/>
  <c r="CU28" i="47"/>
  <c r="CR28" i="47"/>
  <c r="CQ28" i="47"/>
  <c r="CN28" i="47"/>
  <c r="CM28" i="47"/>
  <c r="CJ28" i="47"/>
  <c r="CI28" i="47"/>
  <c r="CF28" i="47"/>
  <c r="CE28" i="47"/>
  <c r="CB28" i="47"/>
  <c r="CA28" i="47"/>
  <c r="BX28" i="47"/>
  <c r="BW28" i="47"/>
  <c r="BT28" i="47"/>
  <c r="BS28" i="47"/>
  <c r="BP28" i="47"/>
  <c r="BO28" i="47"/>
  <c r="BL28" i="47"/>
  <c r="BK28" i="47"/>
  <c r="BH28" i="47"/>
  <c r="BG28" i="47"/>
  <c r="BE28" i="47"/>
  <c r="BD28" i="47"/>
  <c r="BC28" i="47"/>
  <c r="AZ28" i="47"/>
  <c r="AY28" i="47"/>
  <c r="AV28" i="47"/>
  <c r="AU28" i="47"/>
  <c r="AR28" i="47"/>
  <c r="AQ28" i="47"/>
  <c r="AN28" i="47"/>
  <c r="AM28" i="47"/>
  <c r="AJ28" i="47"/>
  <c r="AI28" i="47"/>
  <c r="AF28" i="47"/>
  <c r="EC28" i="47" s="1"/>
  <c r="ER27" i="47"/>
  <c r="EQ27" i="47"/>
  <c r="EN27" i="47"/>
  <c r="EM27" i="47"/>
  <c r="EJ27" i="47"/>
  <c r="EI27" i="47"/>
  <c r="EF27" i="47"/>
  <c r="EE27" i="47"/>
  <c r="EB27" i="47"/>
  <c r="EA27" i="47"/>
  <c r="DX27" i="47"/>
  <c r="DW27" i="47"/>
  <c r="DT27" i="47"/>
  <c r="DS27" i="47"/>
  <c r="DQ27" i="47"/>
  <c r="DP27" i="47"/>
  <c r="DO27" i="47"/>
  <c r="DL27" i="47"/>
  <c r="DK27" i="47"/>
  <c r="DH27" i="47"/>
  <c r="DG27" i="47"/>
  <c r="DD27" i="47"/>
  <c r="DC27" i="47"/>
  <c r="CZ27" i="47"/>
  <c r="CY27" i="47"/>
  <c r="CV27" i="47"/>
  <c r="CU27" i="47"/>
  <c r="CR27" i="47"/>
  <c r="CQ27" i="47"/>
  <c r="CN27" i="47"/>
  <c r="CM27" i="47"/>
  <c r="CJ27" i="47"/>
  <c r="CI27" i="47"/>
  <c r="CF27" i="47"/>
  <c r="CE27" i="47"/>
  <c r="CC27" i="47"/>
  <c r="CB27" i="47"/>
  <c r="CA27" i="47"/>
  <c r="BX27" i="47"/>
  <c r="BW27" i="47"/>
  <c r="BT27" i="47"/>
  <c r="BS27" i="47"/>
  <c r="BP27" i="47"/>
  <c r="BQ27" i="47" s="1"/>
  <c r="BO27" i="47"/>
  <c r="BL27" i="47"/>
  <c r="BK27" i="47"/>
  <c r="BH27" i="47"/>
  <c r="BG27" i="47"/>
  <c r="BD27" i="47"/>
  <c r="BC27" i="47"/>
  <c r="AZ27" i="47"/>
  <c r="AY27" i="47"/>
  <c r="AV27" i="47"/>
  <c r="AU27" i="47"/>
  <c r="AR27" i="47"/>
  <c r="AQ27" i="47"/>
  <c r="AO27" i="47"/>
  <c r="AN27" i="47"/>
  <c r="AM27" i="47"/>
  <c r="AJ27" i="47"/>
  <c r="AI27" i="47"/>
  <c r="AF27" i="47"/>
  <c r="EC27" i="47" s="1"/>
  <c r="ER26" i="47"/>
  <c r="EQ26" i="47"/>
  <c r="EN26" i="47"/>
  <c r="EM26" i="47"/>
  <c r="EJ26" i="47"/>
  <c r="EI26" i="47"/>
  <c r="EF26" i="47"/>
  <c r="EE26" i="47"/>
  <c r="EB26" i="47"/>
  <c r="EA26" i="47"/>
  <c r="DX26" i="47"/>
  <c r="DW26" i="47"/>
  <c r="DT26" i="47"/>
  <c r="DS26" i="47"/>
  <c r="DP26" i="47"/>
  <c r="DO26" i="47"/>
  <c r="DL26" i="47"/>
  <c r="DK26" i="47"/>
  <c r="DI26" i="47"/>
  <c r="DH26" i="47"/>
  <c r="DG26" i="47"/>
  <c r="DD26" i="47"/>
  <c r="DC26" i="47"/>
  <c r="CZ26" i="47"/>
  <c r="CY26" i="47"/>
  <c r="CV26" i="47"/>
  <c r="CU26" i="47"/>
  <c r="CR26" i="47"/>
  <c r="CQ26" i="47"/>
  <c r="CN26" i="47"/>
  <c r="CM26" i="47"/>
  <c r="CJ26" i="47"/>
  <c r="CI26" i="47"/>
  <c r="CF26" i="47"/>
  <c r="CE26" i="47"/>
  <c r="CB26" i="47"/>
  <c r="CA26" i="47"/>
  <c r="BX26" i="47"/>
  <c r="BW26" i="47"/>
  <c r="BT26" i="47"/>
  <c r="BS26" i="47"/>
  <c r="BP26" i="47"/>
  <c r="BO26" i="47"/>
  <c r="BL26" i="47"/>
  <c r="BK26" i="47"/>
  <c r="BH26" i="47"/>
  <c r="BG26" i="47"/>
  <c r="BD26" i="47"/>
  <c r="BC26" i="47"/>
  <c r="AZ26" i="47"/>
  <c r="AY26" i="47"/>
  <c r="AV26" i="47"/>
  <c r="AU26" i="47"/>
  <c r="AR26" i="47"/>
  <c r="AQ26" i="47"/>
  <c r="AO26" i="47"/>
  <c r="AN26" i="47"/>
  <c r="AM26" i="47"/>
  <c r="AJ26" i="47"/>
  <c r="AI26" i="47"/>
  <c r="AF26" i="47"/>
  <c r="CC26" i="47" s="1"/>
  <c r="ER25" i="47"/>
  <c r="EQ25" i="47"/>
  <c r="EN25" i="47"/>
  <c r="EM25" i="47"/>
  <c r="EJ25" i="47"/>
  <c r="EI25" i="47"/>
  <c r="EF25" i="47"/>
  <c r="EE25" i="47"/>
  <c r="EB25" i="47"/>
  <c r="EA25" i="47"/>
  <c r="DX25" i="47"/>
  <c r="DW25" i="47"/>
  <c r="DT25" i="47"/>
  <c r="DS25" i="47"/>
  <c r="DP25" i="47"/>
  <c r="DO25" i="47"/>
  <c r="DL25" i="47"/>
  <c r="DK25" i="47"/>
  <c r="DH25" i="47"/>
  <c r="DG25" i="47"/>
  <c r="DD25" i="47"/>
  <c r="DC25" i="47"/>
  <c r="CZ25" i="47"/>
  <c r="CY25" i="47"/>
  <c r="CV25" i="47"/>
  <c r="CU25" i="47"/>
  <c r="CR25" i="47"/>
  <c r="CQ25" i="47"/>
  <c r="CN25" i="47"/>
  <c r="CM25" i="47"/>
  <c r="CJ25" i="47"/>
  <c r="CI25" i="47"/>
  <c r="CF25" i="47"/>
  <c r="CE25" i="47"/>
  <c r="CB25" i="47"/>
  <c r="CA25" i="47"/>
  <c r="BX25" i="47"/>
  <c r="BW25" i="47"/>
  <c r="BT25" i="47"/>
  <c r="BS25" i="47"/>
  <c r="BP25" i="47"/>
  <c r="BO25" i="47"/>
  <c r="BL25" i="47"/>
  <c r="BK25" i="47"/>
  <c r="BH25" i="47"/>
  <c r="BG25" i="47"/>
  <c r="BD25" i="47"/>
  <c r="BC25" i="47"/>
  <c r="AZ25" i="47"/>
  <c r="AY25" i="47"/>
  <c r="AV25" i="47"/>
  <c r="AU25" i="47"/>
  <c r="AR25" i="47"/>
  <c r="AQ25" i="47"/>
  <c r="AN25" i="47"/>
  <c r="AM25" i="47"/>
  <c r="AJ25" i="47"/>
  <c r="AI25" i="47"/>
  <c r="AF25" i="47"/>
  <c r="AO25" i="47" s="1"/>
  <c r="ER24" i="47"/>
  <c r="EQ24" i="47"/>
  <c r="EN24" i="47"/>
  <c r="EM24" i="47"/>
  <c r="EJ24" i="47"/>
  <c r="EI24" i="47"/>
  <c r="EG24" i="47"/>
  <c r="EF24" i="47"/>
  <c r="EE24" i="47"/>
  <c r="EB24" i="47"/>
  <c r="EA24" i="47"/>
  <c r="DX24" i="47"/>
  <c r="DW24" i="47"/>
  <c r="DT24" i="47"/>
  <c r="DS24" i="47"/>
  <c r="DP24" i="47"/>
  <c r="DO24" i="47"/>
  <c r="DL24" i="47"/>
  <c r="DK24" i="47"/>
  <c r="DH24" i="47"/>
  <c r="DG24" i="47"/>
  <c r="DD24" i="47"/>
  <c r="DC24" i="47"/>
  <c r="CZ24" i="47"/>
  <c r="CY24" i="47"/>
  <c r="CW24" i="47"/>
  <c r="CV24" i="47"/>
  <c r="CU24" i="47"/>
  <c r="CR24" i="47"/>
  <c r="CQ24" i="47"/>
  <c r="CN24" i="47"/>
  <c r="CM24" i="47"/>
  <c r="CK24" i="47"/>
  <c r="CJ24" i="47"/>
  <c r="CI24" i="47"/>
  <c r="CF24" i="47"/>
  <c r="CE24" i="47"/>
  <c r="CB24" i="47"/>
  <c r="CA24" i="47"/>
  <c r="BX24" i="47"/>
  <c r="BW24" i="47"/>
  <c r="BT24" i="47"/>
  <c r="BS24" i="47"/>
  <c r="BP24" i="47"/>
  <c r="BO24" i="47"/>
  <c r="BM24" i="47"/>
  <c r="BL24" i="47"/>
  <c r="BK24" i="47"/>
  <c r="BH24" i="47"/>
  <c r="BG24" i="47"/>
  <c r="BD24" i="47"/>
  <c r="BC24" i="47"/>
  <c r="AZ24" i="47"/>
  <c r="AY24" i="47"/>
  <c r="AV24" i="47"/>
  <c r="AU24" i="47"/>
  <c r="AR24" i="47"/>
  <c r="AQ24" i="47"/>
  <c r="AN24" i="47"/>
  <c r="AM24" i="47"/>
  <c r="AJ24" i="47"/>
  <c r="AI24" i="47"/>
  <c r="AF24" i="47"/>
  <c r="DI24" i="47" s="1"/>
  <c r="ER23" i="47"/>
  <c r="EQ23" i="47"/>
  <c r="EN23" i="47"/>
  <c r="EM23" i="47"/>
  <c r="EJ23" i="47"/>
  <c r="EI23" i="47"/>
  <c r="EF23" i="47"/>
  <c r="EE23" i="47"/>
  <c r="EB23" i="47"/>
  <c r="EA23" i="47"/>
  <c r="DX23" i="47"/>
  <c r="DW23" i="47"/>
  <c r="DT23" i="47"/>
  <c r="DS23" i="47"/>
  <c r="DP23" i="47"/>
  <c r="DO23" i="47"/>
  <c r="DL23" i="47"/>
  <c r="DK23" i="47"/>
  <c r="DH23" i="47"/>
  <c r="DG23" i="47"/>
  <c r="DD23" i="47"/>
  <c r="DC23" i="47"/>
  <c r="CZ23" i="47"/>
  <c r="CY23" i="47"/>
  <c r="CV23" i="47"/>
  <c r="CU23" i="47"/>
  <c r="CS23" i="47"/>
  <c r="CR23" i="47"/>
  <c r="CQ23" i="47"/>
  <c r="CN23" i="47"/>
  <c r="CM23" i="47"/>
  <c r="CJ23" i="47"/>
  <c r="CI23" i="47"/>
  <c r="CF23" i="47"/>
  <c r="CE23" i="47"/>
  <c r="CB23" i="47"/>
  <c r="CA23" i="47"/>
  <c r="BX23" i="47"/>
  <c r="BW23" i="47"/>
  <c r="BU23" i="47"/>
  <c r="BT23" i="47"/>
  <c r="BS23" i="47"/>
  <c r="BP23" i="47"/>
  <c r="BO23" i="47"/>
  <c r="BL23" i="47"/>
  <c r="BK23" i="47"/>
  <c r="BH23" i="47"/>
  <c r="BG23" i="47"/>
  <c r="BE23" i="47"/>
  <c r="BD23" i="47"/>
  <c r="BC23" i="47"/>
  <c r="AZ23" i="47"/>
  <c r="AY23" i="47"/>
  <c r="AV23" i="47"/>
  <c r="AU23" i="47"/>
  <c r="AR23" i="47"/>
  <c r="AQ23" i="47"/>
  <c r="AN23" i="47"/>
  <c r="AM23" i="47"/>
  <c r="AJ23" i="47"/>
  <c r="AI23" i="47"/>
  <c r="AF23" i="47"/>
  <c r="EG23" i="47" s="1"/>
  <c r="ES22" i="47"/>
  <c r="ER22" i="47"/>
  <c r="EQ22" i="47"/>
  <c r="EN22" i="47"/>
  <c r="EM22" i="47"/>
  <c r="EJ22" i="47"/>
  <c r="EI22" i="47"/>
  <c r="EG22" i="47"/>
  <c r="EF22" i="47"/>
  <c r="EE22" i="47"/>
  <c r="EB22" i="47"/>
  <c r="EA22" i="47"/>
  <c r="DX22" i="47"/>
  <c r="DW22" i="47"/>
  <c r="DU22" i="47"/>
  <c r="DT22" i="47"/>
  <c r="DS22" i="47"/>
  <c r="DP22" i="47"/>
  <c r="DO22" i="47"/>
  <c r="DL22" i="47"/>
  <c r="DK22" i="47"/>
  <c r="DI22" i="47"/>
  <c r="DH22" i="47"/>
  <c r="DG22" i="47"/>
  <c r="DD22" i="47"/>
  <c r="DC22" i="47"/>
  <c r="CZ22" i="47"/>
  <c r="CY22" i="47"/>
  <c r="CW22" i="47"/>
  <c r="CV22" i="47"/>
  <c r="CU22" i="47"/>
  <c r="CR22" i="47"/>
  <c r="CQ22" i="47"/>
  <c r="CO22" i="47"/>
  <c r="CN22" i="47"/>
  <c r="CM22" i="47"/>
  <c r="CJ22" i="47"/>
  <c r="CI22" i="47"/>
  <c r="CG22" i="47"/>
  <c r="CF22" i="47"/>
  <c r="CE22" i="47"/>
  <c r="CC22" i="47"/>
  <c r="CB22" i="47"/>
  <c r="CA22" i="47"/>
  <c r="BX22" i="47"/>
  <c r="BW22" i="47"/>
  <c r="BU22" i="47"/>
  <c r="BT22" i="47"/>
  <c r="BS22" i="47"/>
  <c r="BQ22" i="47"/>
  <c r="BP22" i="47"/>
  <c r="BO22" i="47"/>
  <c r="BL22" i="47"/>
  <c r="BM22" i="47" s="1"/>
  <c r="BK22" i="47"/>
  <c r="BH22" i="47"/>
  <c r="BI22" i="47" s="1"/>
  <c r="BG22" i="47"/>
  <c r="BD22" i="47"/>
  <c r="BC22" i="47"/>
  <c r="AZ22" i="47"/>
  <c r="AY22" i="47"/>
  <c r="AW22" i="47"/>
  <c r="AV22" i="47"/>
  <c r="AU22" i="47"/>
  <c r="AR22" i="47"/>
  <c r="AQ22" i="47"/>
  <c r="AN22" i="47"/>
  <c r="AM22" i="47"/>
  <c r="AK22" i="47"/>
  <c r="AJ22" i="47"/>
  <c r="AI22" i="47"/>
  <c r="AF22" i="47"/>
  <c r="DQ22" i="47" s="1"/>
  <c r="ER21" i="47"/>
  <c r="ES21" i="47" s="1"/>
  <c r="EQ21" i="47"/>
  <c r="EN21" i="47"/>
  <c r="EO21" i="47" s="1"/>
  <c r="EM21" i="47"/>
  <c r="EJ21" i="47"/>
  <c r="EK21" i="47" s="1"/>
  <c r="EI21" i="47"/>
  <c r="EF21" i="47"/>
  <c r="EG21" i="47" s="1"/>
  <c r="EE21" i="47"/>
  <c r="EB21" i="47"/>
  <c r="EC21" i="47" s="1"/>
  <c r="EA21" i="47"/>
  <c r="DY21" i="47"/>
  <c r="DX21" i="47"/>
  <c r="DW21" i="47"/>
  <c r="DT21" i="47"/>
  <c r="DU21" i="47" s="1"/>
  <c r="DS21" i="47"/>
  <c r="DQ21" i="47"/>
  <c r="DP21" i="47"/>
  <c r="DO21" i="47"/>
  <c r="DL21" i="47"/>
  <c r="DM21" i="47" s="1"/>
  <c r="DK21" i="47"/>
  <c r="DI21" i="47"/>
  <c r="DH21" i="47"/>
  <c r="DG21" i="47"/>
  <c r="DD21" i="47"/>
  <c r="DE21" i="47" s="1"/>
  <c r="DC21" i="47"/>
  <c r="CZ21" i="47"/>
  <c r="DA21" i="47" s="1"/>
  <c r="CY21" i="47"/>
  <c r="CW21" i="47"/>
  <c r="CV21" i="47"/>
  <c r="CU21" i="47"/>
  <c r="CS21" i="47"/>
  <c r="CR21" i="47"/>
  <c r="CQ21" i="47"/>
  <c r="CN21" i="47"/>
  <c r="CO21" i="47" s="1"/>
  <c r="CM21" i="47"/>
  <c r="CK21" i="47"/>
  <c r="CJ21" i="47"/>
  <c r="CI21" i="47"/>
  <c r="CG21" i="47"/>
  <c r="CF21" i="47"/>
  <c r="CE21" i="47"/>
  <c r="CB21" i="47"/>
  <c r="CC21" i="47" s="1"/>
  <c r="CA21" i="47"/>
  <c r="BX21" i="47"/>
  <c r="BY21" i="47" s="1"/>
  <c r="BW21" i="47"/>
  <c r="BU21" i="47"/>
  <c r="BT21" i="47"/>
  <c r="BS21" i="47"/>
  <c r="BP21" i="47"/>
  <c r="BQ21" i="47" s="1"/>
  <c r="BO21" i="47"/>
  <c r="BM21" i="47"/>
  <c r="BL21" i="47"/>
  <c r="BK21" i="47"/>
  <c r="BH21" i="47"/>
  <c r="BI21" i="47" s="1"/>
  <c r="BG21" i="47"/>
  <c r="BE21" i="47"/>
  <c r="BD21" i="47"/>
  <c r="BC21" i="47"/>
  <c r="BA21" i="47"/>
  <c r="AZ21" i="47"/>
  <c r="AY21" i="47"/>
  <c r="AV21" i="47"/>
  <c r="AW21" i="47" s="1"/>
  <c r="AU21" i="47"/>
  <c r="AR21" i="47"/>
  <c r="AS21" i="47" s="1"/>
  <c r="AQ21" i="47"/>
  <c r="AO21" i="47"/>
  <c r="AN21" i="47"/>
  <c r="AM21" i="47"/>
  <c r="AJ21" i="47"/>
  <c r="AK21" i="47" s="1"/>
  <c r="AI21" i="47"/>
  <c r="ER20" i="47"/>
  <c r="ES20" i="47" s="1"/>
  <c r="EQ20" i="47"/>
  <c r="EO20" i="47"/>
  <c r="EN20" i="47"/>
  <c r="EM20" i="47"/>
  <c r="EK20" i="47"/>
  <c r="EK85" i="47" s="1"/>
  <c r="EK86" i="47" s="1"/>
  <c r="EJ20" i="47"/>
  <c r="EI20" i="47"/>
  <c r="EG20" i="47"/>
  <c r="EF20" i="47"/>
  <c r="EE20" i="47"/>
  <c r="EB20" i="47"/>
  <c r="EC20" i="47" s="1"/>
  <c r="EA20" i="47"/>
  <c r="EA85" i="47" s="1"/>
  <c r="DX20" i="47"/>
  <c r="DY20" i="47" s="1"/>
  <c r="DY85" i="47" s="1"/>
  <c r="DY86" i="47" s="1"/>
  <c r="DW20" i="47"/>
  <c r="DU20" i="47"/>
  <c r="DT20" i="47"/>
  <c r="DS20" i="47"/>
  <c r="DS85" i="47" s="1"/>
  <c r="DS86" i="47" s="1"/>
  <c r="DP20" i="47"/>
  <c r="DQ20" i="47" s="1"/>
  <c r="DQ85" i="47" s="1"/>
  <c r="DO20" i="47"/>
  <c r="DM20" i="47"/>
  <c r="DL20" i="47"/>
  <c r="DK20" i="47"/>
  <c r="DK85" i="47" s="1"/>
  <c r="DI20" i="47"/>
  <c r="DH20" i="47"/>
  <c r="DG20" i="47"/>
  <c r="DE20" i="47"/>
  <c r="DD20" i="47"/>
  <c r="DC20" i="47"/>
  <c r="DC85" i="47" s="1"/>
  <c r="CZ20" i="47"/>
  <c r="DA20" i="47" s="1"/>
  <c r="CY20" i="47"/>
  <c r="CW20" i="47"/>
  <c r="CW85" i="47" s="1"/>
  <c r="CV20" i="47"/>
  <c r="CU20" i="47"/>
  <c r="CU85" i="47" s="1"/>
  <c r="CR20" i="47"/>
  <c r="CS20" i="47" s="1"/>
  <c r="CS85" i="47" s="1"/>
  <c r="CS86" i="47" s="1"/>
  <c r="CQ20" i="47"/>
  <c r="CN20" i="47"/>
  <c r="CO20" i="47" s="1"/>
  <c r="CM20" i="47"/>
  <c r="CK20" i="47"/>
  <c r="CK85" i="47" s="1"/>
  <c r="CK86" i="47" s="1"/>
  <c r="CJ20" i="47"/>
  <c r="CI20" i="47"/>
  <c r="CF20" i="47"/>
  <c r="CG20" i="47" s="1"/>
  <c r="CE20" i="47"/>
  <c r="CC20" i="47"/>
  <c r="CC85" i="47" s="1"/>
  <c r="CB20" i="47"/>
  <c r="CA20" i="47"/>
  <c r="CA85" i="47" s="1"/>
  <c r="BY20" i="47"/>
  <c r="BX20" i="47"/>
  <c r="BW20" i="47"/>
  <c r="BU20" i="47"/>
  <c r="BT20" i="47"/>
  <c r="BS20" i="47"/>
  <c r="BS85" i="47" s="1"/>
  <c r="BS86" i="47" s="1"/>
  <c r="BQ20" i="47"/>
  <c r="BP20" i="47"/>
  <c r="BO20" i="47"/>
  <c r="BO85" i="47" s="1"/>
  <c r="BO86" i="47" s="1"/>
  <c r="BL20" i="47"/>
  <c r="BM20" i="47" s="1"/>
  <c r="BK20" i="47"/>
  <c r="BI20" i="47"/>
  <c r="BI85" i="47" s="1"/>
  <c r="BH20" i="47"/>
  <c r="BG20" i="47"/>
  <c r="BG85" i="47" s="1"/>
  <c r="BE20" i="47"/>
  <c r="BD20" i="47"/>
  <c r="BC20" i="47"/>
  <c r="AZ20" i="47"/>
  <c r="BA20" i="47" s="1"/>
  <c r="BA85" i="47" s="1"/>
  <c r="BA86" i="47" s="1"/>
  <c r="AY20" i="47"/>
  <c r="AV20" i="47"/>
  <c r="AW20" i="47" s="1"/>
  <c r="AU20" i="47"/>
  <c r="AS20" i="47"/>
  <c r="AS85" i="47" s="1"/>
  <c r="AS86" i="47" s="1"/>
  <c r="AR20" i="47"/>
  <c r="AQ20" i="47"/>
  <c r="AN20" i="47"/>
  <c r="AO20" i="47" s="1"/>
  <c r="AO85" i="47" s="1"/>
  <c r="AM20" i="47"/>
  <c r="AK20" i="47"/>
  <c r="AJ20" i="47"/>
  <c r="AI20" i="47"/>
  <c r="ER19" i="47"/>
  <c r="ES19" i="47" s="1"/>
  <c r="EQ19" i="47"/>
  <c r="EN19" i="47"/>
  <c r="EO19" i="47" s="1"/>
  <c r="EM19" i="47"/>
  <c r="EK19" i="47"/>
  <c r="EJ19" i="47"/>
  <c r="EI19" i="47"/>
  <c r="EF19" i="47"/>
  <c r="EG19" i="47" s="1"/>
  <c r="EE19" i="47"/>
  <c r="EC19" i="47"/>
  <c r="EB19" i="47"/>
  <c r="EA19" i="47"/>
  <c r="DY19" i="47"/>
  <c r="DX19" i="47"/>
  <c r="DW19" i="47"/>
  <c r="DT19" i="47"/>
  <c r="DU19" i="47" s="1"/>
  <c r="DS19" i="47"/>
  <c r="DP19" i="47"/>
  <c r="DQ19" i="47" s="1"/>
  <c r="DO19" i="47"/>
  <c r="DL19" i="47"/>
  <c r="DM19" i="47" s="1"/>
  <c r="DK19" i="47"/>
  <c r="DH19" i="47"/>
  <c r="DI19" i="47" s="1"/>
  <c r="DG19" i="47"/>
  <c r="DD19" i="47"/>
  <c r="DE19" i="47" s="1"/>
  <c r="DC19" i="47"/>
  <c r="DA19" i="47"/>
  <c r="CZ19" i="47"/>
  <c r="CY19" i="47"/>
  <c r="CV19" i="47"/>
  <c r="CW19" i="47" s="1"/>
  <c r="CU19" i="47"/>
  <c r="CS19" i="47"/>
  <c r="CR19" i="47"/>
  <c r="CQ19" i="47"/>
  <c r="CN19" i="47"/>
  <c r="CO19" i="47" s="1"/>
  <c r="CM19" i="47"/>
  <c r="CK19" i="47"/>
  <c r="CJ19" i="47"/>
  <c r="CI19" i="47"/>
  <c r="CF19" i="47"/>
  <c r="CG19" i="47" s="1"/>
  <c r="CE19" i="47"/>
  <c r="CB19" i="47"/>
  <c r="CC19" i="47" s="1"/>
  <c r="CA19" i="47"/>
  <c r="BY19" i="47"/>
  <c r="BX19" i="47"/>
  <c r="BW19" i="47"/>
  <c r="BU19" i="47"/>
  <c r="BT19" i="47"/>
  <c r="BS19" i="47"/>
  <c r="BP19" i="47"/>
  <c r="BQ19" i="47" s="1"/>
  <c r="BO19" i="47"/>
  <c r="BM19" i="47"/>
  <c r="BL19" i="47"/>
  <c r="BK19" i="47"/>
  <c r="BI19" i="47"/>
  <c r="BH19" i="47"/>
  <c r="BG19" i="47"/>
  <c r="BD19" i="47"/>
  <c r="BE19" i="47" s="1"/>
  <c r="BC19" i="47"/>
  <c r="AZ19" i="47"/>
  <c r="BA19" i="47" s="1"/>
  <c r="AY19" i="47"/>
  <c r="AW19" i="47"/>
  <c r="AV19" i="47"/>
  <c r="AU19" i="47"/>
  <c r="AR19" i="47"/>
  <c r="AS19" i="47" s="1"/>
  <c r="AQ19" i="47"/>
  <c r="AO19" i="47"/>
  <c r="AN19" i="47"/>
  <c r="AM19" i="47"/>
  <c r="AJ19" i="47"/>
  <c r="AK19" i="47" s="1"/>
  <c r="AI19" i="47"/>
  <c r="ES18" i="47"/>
  <c r="ER18" i="47"/>
  <c r="EQ18" i="47"/>
  <c r="EO18" i="47"/>
  <c r="EN18" i="47"/>
  <c r="EM18" i="47"/>
  <c r="EJ18" i="47"/>
  <c r="EK18" i="47" s="1"/>
  <c r="EI18" i="47"/>
  <c r="EF18" i="47"/>
  <c r="EG18" i="47" s="1"/>
  <c r="EE18" i="47"/>
  <c r="EC18" i="47"/>
  <c r="EB18" i="47"/>
  <c r="EA18" i="47"/>
  <c r="DX18" i="47"/>
  <c r="DY18" i="47" s="1"/>
  <c r="DW18" i="47"/>
  <c r="DT18" i="47"/>
  <c r="DU18" i="47" s="1"/>
  <c r="DS18" i="47"/>
  <c r="DQ18" i="47"/>
  <c r="DP18" i="47"/>
  <c r="DO18" i="47"/>
  <c r="DL18" i="47"/>
  <c r="DM18" i="47" s="1"/>
  <c r="DK18" i="47"/>
  <c r="DI18" i="47"/>
  <c r="DH18" i="47"/>
  <c r="DG18" i="47"/>
  <c r="DD18" i="47"/>
  <c r="DE18" i="47" s="1"/>
  <c r="DC18" i="47"/>
  <c r="DA18" i="47"/>
  <c r="CZ18" i="47"/>
  <c r="CY18" i="47"/>
  <c r="CW18" i="47"/>
  <c r="CV18" i="47"/>
  <c r="CU18" i="47"/>
  <c r="CR18" i="47"/>
  <c r="CS18" i="47" s="1"/>
  <c r="CQ18" i="47"/>
  <c r="CN18" i="47"/>
  <c r="CO18" i="47" s="1"/>
  <c r="CM18" i="47"/>
  <c r="CK18" i="47"/>
  <c r="CJ18" i="47"/>
  <c r="CI18" i="47"/>
  <c r="CF18" i="47"/>
  <c r="CG18" i="47" s="1"/>
  <c r="CE18" i="47"/>
  <c r="CC18" i="47"/>
  <c r="CB18" i="47"/>
  <c r="CA18" i="47"/>
  <c r="BX18" i="47"/>
  <c r="BY18" i="47" s="1"/>
  <c r="BW18" i="47"/>
  <c r="BU18" i="47"/>
  <c r="BT18" i="47"/>
  <c r="BS18" i="47"/>
  <c r="BQ18" i="47"/>
  <c r="BP18" i="47"/>
  <c r="BO18" i="47"/>
  <c r="BL18" i="47"/>
  <c r="BM18" i="47" s="1"/>
  <c r="BK18" i="47"/>
  <c r="BH18" i="47"/>
  <c r="BI18" i="47" s="1"/>
  <c r="BG18" i="47"/>
  <c r="BE18" i="47"/>
  <c r="BD18" i="47"/>
  <c r="BC18" i="47"/>
  <c r="AZ18" i="47"/>
  <c r="BA18" i="47" s="1"/>
  <c r="AY18" i="47"/>
  <c r="AW18" i="47"/>
  <c r="AV18" i="47"/>
  <c r="AU18" i="47"/>
  <c r="AR18" i="47"/>
  <c r="AS18" i="47" s="1"/>
  <c r="AQ18" i="47"/>
  <c r="AO18" i="47"/>
  <c r="AN18" i="47"/>
  <c r="AM18" i="47"/>
  <c r="AK18" i="47"/>
  <c r="AJ18" i="47"/>
  <c r="AI18" i="47"/>
  <c r="ER17" i="47"/>
  <c r="ES17" i="47" s="1"/>
  <c r="EQ17" i="47"/>
  <c r="EN17" i="47"/>
  <c r="EO17" i="47" s="1"/>
  <c r="EM17" i="47"/>
  <c r="EK17" i="47"/>
  <c r="EJ17" i="47"/>
  <c r="EI17" i="47"/>
  <c r="EF17" i="47"/>
  <c r="EG17" i="47" s="1"/>
  <c r="EE17" i="47"/>
  <c r="EC17" i="47"/>
  <c r="EB17" i="47"/>
  <c r="EA17" i="47"/>
  <c r="DX17" i="47"/>
  <c r="DY17" i="47" s="1"/>
  <c r="DW17" i="47"/>
  <c r="DU17" i="47"/>
  <c r="DT17" i="47"/>
  <c r="DS17" i="47"/>
  <c r="DQ17" i="47"/>
  <c r="DP17" i="47"/>
  <c r="DO17" i="47"/>
  <c r="DL17" i="47"/>
  <c r="DM17" i="47" s="1"/>
  <c r="DK17" i="47"/>
  <c r="DH17" i="47"/>
  <c r="DI17" i="47" s="1"/>
  <c r="DG17" i="47"/>
  <c r="DE17" i="47"/>
  <c r="DD17" i="47"/>
  <c r="DC17" i="47"/>
  <c r="CZ17" i="47"/>
  <c r="DA17" i="47" s="1"/>
  <c r="CY17" i="47"/>
  <c r="CW17" i="47"/>
  <c r="CV17" i="47"/>
  <c r="CU17" i="47"/>
  <c r="CR17" i="47"/>
  <c r="CS17" i="47" s="1"/>
  <c r="CQ17" i="47"/>
  <c r="CO17" i="47"/>
  <c r="CN17" i="47"/>
  <c r="CM17" i="47"/>
  <c r="CK17" i="47"/>
  <c r="CJ17" i="47"/>
  <c r="CI17" i="47"/>
  <c r="CF17" i="47"/>
  <c r="CG17" i="47" s="1"/>
  <c r="CE17" i="47"/>
  <c r="CB17" i="47"/>
  <c r="CC17" i="47" s="1"/>
  <c r="CA17" i="47"/>
  <c r="BY17" i="47"/>
  <c r="BX17" i="47"/>
  <c r="BW17" i="47"/>
  <c r="BT17" i="47"/>
  <c r="BU17" i="47" s="1"/>
  <c r="BS17" i="47"/>
  <c r="BQ17" i="47"/>
  <c r="BP17" i="47"/>
  <c r="BO17" i="47"/>
  <c r="BL17" i="47"/>
  <c r="BM17" i="47" s="1"/>
  <c r="BK17" i="47"/>
  <c r="BI17" i="47"/>
  <c r="BH17" i="47"/>
  <c r="BG17" i="47"/>
  <c r="BE17" i="47"/>
  <c r="BD17" i="47"/>
  <c r="BC17" i="47"/>
  <c r="AZ17" i="47"/>
  <c r="BA17" i="47" s="1"/>
  <c r="AY17" i="47"/>
  <c r="AV17" i="47"/>
  <c r="AW17" i="47" s="1"/>
  <c r="AU17" i="47"/>
  <c r="AS17" i="47"/>
  <c r="AR17" i="47"/>
  <c r="AQ17" i="47"/>
  <c r="AN17" i="47"/>
  <c r="AO17" i="47" s="1"/>
  <c r="AM17" i="47"/>
  <c r="AK17" i="47"/>
  <c r="AJ17" i="47"/>
  <c r="AI17" i="47"/>
  <c r="ER16" i="47"/>
  <c r="ES16" i="47" s="1"/>
  <c r="EQ16" i="47"/>
  <c r="EO16" i="47"/>
  <c r="EN16" i="47"/>
  <c r="EM16" i="47"/>
  <c r="EK16" i="47"/>
  <c r="EJ16" i="47"/>
  <c r="EI16" i="47"/>
  <c r="EF16" i="47"/>
  <c r="EG16" i="47" s="1"/>
  <c r="EE16" i="47"/>
  <c r="EB16" i="47"/>
  <c r="EC16" i="47" s="1"/>
  <c r="EA16" i="47"/>
  <c r="DY16" i="47"/>
  <c r="DX16" i="47"/>
  <c r="DW16" i="47"/>
  <c r="DT16" i="47"/>
  <c r="DU16" i="47" s="1"/>
  <c r="DS16" i="47"/>
  <c r="DQ16" i="47"/>
  <c r="DP16" i="47"/>
  <c r="DO16" i="47"/>
  <c r="DL16" i="47"/>
  <c r="DM16" i="47" s="1"/>
  <c r="DK16" i="47"/>
  <c r="DI16" i="47"/>
  <c r="DH16" i="47"/>
  <c r="DG16" i="47"/>
  <c r="DE16" i="47"/>
  <c r="DD16" i="47"/>
  <c r="DC16" i="47"/>
  <c r="CZ16" i="47"/>
  <c r="DA16" i="47" s="1"/>
  <c r="CY16" i="47"/>
  <c r="CV16" i="47"/>
  <c r="CW16" i="47" s="1"/>
  <c r="CU16" i="47"/>
  <c r="CS16" i="47"/>
  <c r="CR16" i="47"/>
  <c r="CQ16" i="47"/>
  <c r="CN16" i="47"/>
  <c r="CO16" i="47" s="1"/>
  <c r="CM16" i="47"/>
  <c r="CK16" i="47"/>
  <c r="CJ16" i="47"/>
  <c r="CI16" i="47"/>
  <c r="CF16" i="47"/>
  <c r="CG16" i="47" s="1"/>
  <c r="CE16" i="47"/>
  <c r="CC16" i="47"/>
  <c r="CB16" i="47"/>
  <c r="CA16" i="47"/>
  <c r="BY16" i="47"/>
  <c r="BX16" i="47"/>
  <c r="BW16" i="47"/>
  <c r="BT16" i="47"/>
  <c r="BU16" i="47" s="1"/>
  <c r="BS16" i="47"/>
  <c r="BP16" i="47"/>
  <c r="BQ16" i="47" s="1"/>
  <c r="BO16" i="47"/>
  <c r="BM16" i="47"/>
  <c r="BL16" i="47"/>
  <c r="BK16" i="47"/>
  <c r="BH16" i="47"/>
  <c r="BI16" i="47" s="1"/>
  <c r="BG16" i="47"/>
  <c r="BE16" i="47"/>
  <c r="BD16" i="47"/>
  <c r="BC16" i="47"/>
  <c r="AZ16" i="47"/>
  <c r="BA16" i="47" s="1"/>
  <c r="AY16" i="47"/>
  <c r="AW16" i="47"/>
  <c r="AV16" i="47"/>
  <c r="AU16" i="47"/>
  <c r="AS16" i="47"/>
  <c r="AR16" i="47"/>
  <c r="AQ16" i="47"/>
  <c r="AN16" i="47"/>
  <c r="AO16" i="47" s="1"/>
  <c r="AM16" i="47"/>
  <c r="AJ16" i="47"/>
  <c r="AK16" i="47" s="1"/>
  <c r="AI16" i="47"/>
  <c r="ES15" i="47"/>
  <c r="ER15" i="47"/>
  <c r="EQ15" i="47"/>
  <c r="EN15" i="47"/>
  <c r="EO15" i="47" s="1"/>
  <c r="EM15" i="47"/>
  <c r="EK15" i="47"/>
  <c r="EJ15" i="47"/>
  <c r="EI15" i="47"/>
  <c r="EF15" i="47"/>
  <c r="EG15" i="47" s="1"/>
  <c r="EE15" i="47"/>
  <c r="EC15" i="47"/>
  <c r="EB15" i="47"/>
  <c r="EA15" i="47"/>
  <c r="DY15" i="47"/>
  <c r="DX15" i="47"/>
  <c r="DW15" i="47"/>
  <c r="DT15" i="47"/>
  <c r="DU15" i="47" s="1"/>
  <c r="DS15" i="47"/>
  <c r="DP15" i="47"/>
  <c r="DQ15" i="47" s="1"/>
  <c r="DO15" i="47"/>
  <c r="DM15" i="47"/>
  <c r="DL15" i="47"/>
  <c r="DK15" i="47"/>
  <c r="DH15" i="47"/>
  <c r="DI15" i="47" s="1"/>
  <c r="DG15" i="47"/>
  <c r="DE15" i="47"/>
  <c r="DD15" i="47"/>
  <c r="DC15" i="47"/>
  <c r="CZ15" i="47"/>
  <c r="DA15" i="47" s="1"/>
  <c r="CY15" i="47"/>
  <c r="CW15" i="47"/>
  <c r="CV15" i="47"/>
  <c r="CU15" i="47"/>
  <c r="CS15" i="47"/>
  <c r="CR15" i="47"/>
  <c r="CQ15" i="47"/>
  <c r="CN15" i="47"/>
  <c r="CO15" i="47" s="1"/>
  <c r="CM15" i="47"/>
  <c r="CJ15" i="47"/>
  <c r="CK15" i="47" s="1"/>
  <c r="CI15" i="47"/>
  <c r="CG15" i="47"/>
  <c r="CF15" i="47"/>
  <c r="CE15" i="47"/>
  <c r="CB15" i="47"/>
  <c r="CC15" i="47" s="1"/>
  <c r="CA15" i="47"/>
  <c r="BY15" i="47"/>
  <c r="BX15" i="47"/>
  <c r="BW15" i="47"/>
  <c r="BT15" i="47"/>
  <c r="BU15" i="47" s="1"/>
  <c r="BS15" i="47"/>
  <c r="BQ15" i="47"/>
  <c r="BP15" i="47"/>
  <c r="BO15" i="47"/>
  <c r="BM15" i="47"/>
  <c r="BL15" i="47"/>
  <c r="BK15" i="47"/>
  <c r="BH15" i="47"/>
  <c r="BI15" i="47" s="1"/>
  <c r="BG15" i="47"/>
  <c r="BD15" i="47"/>
  <c r="BE15" i="47" s="1"/>
  <c r="BC15" i="47"/>
  <c r="BA15" i="47"/>
  <c r="AZ15" i="47"/>
  <c r="AY15" i="47"/>
  <c r="AV15" i="47"/>
  <c r="AW15" i="47" s="1"/>
  <c r="AU15" i="47"/>
  <c r="AS15" i="47"/>
  <c r="AR15" i="47"/>
  <c r="AQ15" i="47"/>
  <c r="AN15" i="47"/>
  <c r="AO15" i="47" s="1"/>
  <c r="AM15" i="47"/>
  <c r="AK15" i="47"/>
  <c r="AJ15" i="47"/>
  <c r="AI15" i="47"/>
  <c r="ES14" i="47"/>
  <c r="ES71" i="47" s="1"/>
  <c r="ES81" i="47" s="1"/>
  <c r="ES82" i="47" s="1"/>
  <c r="ER14" i="47"/>
  <c r="EQ14" i="47"/>
  <c r="EN14" i="47"/>
  <c r="EO14" i="47" s="1"/>
  <c r="EO71" i="47" s="1"/>
  <c r="EM14" i="47"/>
  <c r="EJ14" i="47"/>
  <c r="EK14" i="47" s="1"/>
  <c r="EK71" i="47" s="1"/>
  <c r="EI14" i="47"/>
  <c r="EG14" i="47"/>
  <c r="EG71" i="47" s="1"/>
  <c r="EG81" i="47" s="1"/>
  <c r="EG82" i="47" s="1"/>
  <c r="EF14" i="47"/>
  <c r="EE14" i="47"/>
  <c r="EB14" i="47"/>
  <c r="EC14" i="47" s="1"/>
  <c r="EC71" i="47" s="1"/>
  <c r="EA14" i="47"/>
  <c r="DY14" i="47"/>
  <c r="DY71" i="47" s="1"/>
  <c r="DY81" i="47" s="1"/>
  <c r="DY82" i="47" s="1"/>
  <c r="DX14" i="47"/>
  <c r="DW14" i="47"/>
  <c r="DT14" i="47"/>
  <c r="DU14" i="47" s="1"/>
  <c r="DU71" i="47" s="1"/>
  <c r="DS14" i="47"/>
  <c r="DQ14" i="47"/>
  <c r="DQ71" i="47" s="1"/>
  <c r="DQ81" i="47" s="1"/>
  <c r="DQ82" i="47" s="1"/>
  <c r="DP14" i="47"/>
  <c r="DO14" i="47"/>
  <c r="DO71" i="47" s="1"/>
  <c r="G24" i="50" s="1"/>
  <c r="I24" i="50" s="1"/>
  <c r="M24" i="50" s="1"/>
  <c r="N24" i="50" s="1"/>
  <c r="DM14" i="47"/>
  <c r="DM71" i="47" s="1"/>
  <c r="DM81" i="47" s="1"/>
  <c r="DM82" i="47" s="1"/>
  <c r="DL14" i="47"/>
  <c r="DK14" i="47"/>
  <c r="DH14" i="47"/>
  <c r="DI14" i="47" s="1"/>
  <c r="DI71" i="47" s="1"/>
  <c r="DG14" i="47"/>
  <c r="DD14" i="47"/>
  <c r="DE14" i="47" s="1"/>
  <c r="DE71" i="47" s="1"/>
  <c r="DC14" i="47"/>
  <c r="DC71" i="47" s="1"/>
  <c r="G21" i="50" s="1"/>
  <c r="DA14" i="47"/>
  <c r="DA71" i="47" s="1"/>
  <c r="DA81" i="47" s="1"/>
  <c r="DA82" i="47" s="1"/>
  <c r="CZ14" i="47"/>
  <c r="CY14" i="47"/>
  <c r="CV14" i="47"/>
  <c r="CW14" i="47" s="1"/>
  <c r="CW71" i="47" s="1"/>
  <c r="CU14" i="47"/>
  <c r="CS14" i="47"/>
  <c r="CS71" i="47" s="1"/>
  <c r="CS81" i="47" s="1"/>
  <c r="CS82" i="47" s="1"/>
  <c r="CR14" i="47"/>
  <c r="CQ14" i="47"/>
  <c r="CN14" i="47"/>
  <c r="CO14" i="47" s="1"/>
  <c r="CO71" i="47" s="1"/>
  <c r="CM14" i="47"/>
  <c r="CK14" i="47"/>
  <c r="CK71" i="47" s="1"/>
  <c r="CK81" i="47" s="1"/>
  <c r="CK82" i="47" s="1"/>
  <c r="CJ14" i="47"/>
  <c r="CI14" i="47"/>
  <c r="CI71" i="47" s="1"/>
  <c r="G16" i="50" s="1"/>
  <c r="I16" i="50" s="1"/>
  <c r="CG14" i="47"/>
  <c r="CG71" i="47" s="1"/>
  <c r="CG81" i="47" s="1"/>
  <c r="CG82" i="47" s="1"/>
  <c r="CF14" i="47"/>
  <c r="CE14" i="47"/>
  <c r="CB14" i="47"/>
  <c r="CC14" i="47" s="1"/>
  <c r="CC71" i="47" s="1"/>
  <c r="CA14" i="47"/>
  <c r="BY14" i="47"/>
  <c r="BW14" i="47"/>
  <c r="BW71" i="47" s="1"/>
  <c r="G13" i="50" s="1"/>
  <c r="I13" i="50" s="1"/>
  <c r="BU14" i="47"/>
  <c r="BS14" i="47"/>
  <c r="BQ14" i="47"/>
  <c r="BO14" i="47"/>
  <c r="BM14" i="47"/>
  <c r="BK14" i="47"/>
  <c r="BH14" i="47"/>
  <c r="BI14" i="47" s="1"/>
  <c r="BI71" i="47" s="1"/>
  <c r="BG14" i="47"/>
  <c r="BE14" i="47"/>
  <c r="BC14" i="47"/>
  <c r="BA14" i="47"/>
  <c r="AY14" i="47"/>
  <c r="AW14" i="47"/>
  <c r="AU14" i="47"/>
  <c r="AS14" i="47"/>
  <c r="AS71" i="47" s="1"/>
  <c r="AS81" i="47" s="1"/>
  <c r="AS82" i="47" s="1"/>
  <c r="AQ14" i="47"/>
  <c r="AO14" i="47"/>
  <c r="AM14" i="47"/>
  <c r="AK14" i="47"/>
  <c r="AI14" i="47"/>
  <c r="K31" i="50"/>
  <c r="J31" i="50"/>
  <c r="L31" i="50" s="1"/>
  <c r="H31" i="50"/>
  <c r="K30" i="50"/>
  <c r="H30" i="50"/>
  <c r="K29" i="50"/>
  <c r="H29" i="50"/>
  <c r="K28" i="50"/>
  <c r="J28" i="50"/>
  <c r="L28" i="50" s="1"/>
  <c r="H28" i="50"/>
  <c r="K27" i="50"/>
  <c r="H27" i="50"/>
  <c r="K26" i="50"/>
  <c r="H26" i="50"/>
  <c r="K25" i="50"/>
  <c r="H25" i="50"/>
  <c r="K24" i="50"/>
  <c r="J24" i="50"/>
  <c r="L24" i="50" s="1"/>
  <c r="H24" i="50"/>
  <c r="K23" i="50"/>
  <c r="K22" i="50"/>
  <c r="K21" i="50"/>
  <c r="K20" i="50"/>
  <c r="J20" i="50"/>
  <c r="L20" i="50" s="1"/>
  <c r="H20" i="50"/>
  <c r="K19" i="50"/>
  <c r="K18" i="50"/>
  <c r="K17" i="50"/>
  <c r="K16" i="50"/>
  <c r="H16" i="50"/>
  <c r="K15" i="50"/>
  <c r="J15" i="50"/>
  <c r="L15" i="50" s="1"/>
  <c r="K14" i="50"/>
  <c r="H14" i="50"/>
  <c r="K13" i="50"/>
  <c r="H13" i="50"/>
  <c r="K12" i="50"/>
  <c r="H12" i="50"/>
  <c r="K11" i="50"/>
  <c r="H11" i="50"/>
  <c r="K10" i="50"/>
  <c r="H10" i="50"/>
  <c r="K9" i="50"/>
  <c r="K8" i="50"/>
  <c r="H8" i="50"/>
  <c r="K7" i="50"/>
  <c r="H7" i="50"/>
  <c r="K6" i="50"/>
  <c r="H6" i="50"/>
  <c r="K5" i="50"/>
  <c r="H5" i="50"/>
  <c r="K4" i="50"/>
  <c r="H4" i="50"/>
  <c r="K3" i="50"/>
  <c r="K32" i="50" s="1"/>
  <c r="H3" i="50"/>
  <c r="EO32" i="47" l="1"/>
  <c r="AO61" i="47"/>
  <c r="CW26" i="47"/>
  <c r="BU28" i="47"/>
  <c r="DQ29" i="47"/>
  <c r="BU30" i="47"/>
  <c r="CC31" i="47"/>
  <c r="CK32" i="47"/>
  <c r="BM61" i="47"/>
  <c r="BA65" i="47"/>
  <c r="CC65" i="47"/>
  <c r="BA22" i="47"/>
  <c r="DM22" i="47"/>
  <c r="CK23" i="47"/>
  <c r="EC23" i="47"/>
  <c r="EO23" i="47"/>
  <c r="AO24" i="47"/>
  <c r="BE27" i="47"/>
  <c r="AK28" i="47"/>
  <c r="AW28" i="47"/>
  <c r="CK28" i="47"/>
  <c r="AK30" i="47"/>
  <c r="AW30" i="47"/>
  <c r="CK30" i="47"/>
  <c r="DI31" i="47"/>
  <c r="DQ32" i="47"/>
  <c r="AO60" i="47"/>
  <c r="AS61" i="47"/>
  <c r="BE61" i="47"/>
  <c r="CK64" i="47"/>
  <c r="CS61" i="47"/>
  <c r="J16" i="50"/>
  <c r="L16" i="50" s="1"/>
  <c r="AO22" i="47"/>
  <c r="DA22" i="47"/>
  <c r="DY22" i="47"/>
  <c r="BU27" i="47"/>
  <c r="DI27" i="47"/>
  <c r="BE29" i="47"/>
  <c r="DI29" i="47"/>
  <c r="BE31" i="47"/>
  <c r="CC32" i="47"/>
  <c r="BA60" i="47"/>
  <c r="DE60" i="47"/>
  <c r="ES64" i="47"/>
  <c r="BE65" i="47"/>
  <c r="CG65" i="47"/>
  <c r="DI65" i="47"/>
  <c r="CK26" i="47"/>
  <c r="BA23" i="47"/>
  <c r="BM23" i="47"/>
  <c r="AK26" i="47"/>
  <c r="AW26" i="47"/>
  <c r="EG26" i="47"/>
  <c r="BU29" i="47"/>
  <c r="EO31" i="47"/>
  <c r="AO32" i="47"/>
  <c r="AK61" i="47"/>
  <c r="CW61" i="47"/>
  <c r="AW32" i="47"/>
  <c r="J23" i="50"/>
  <c r="L23" i="50" s="1"/>
  <c r="BE22" i="47"/>
  <c r="AO23" i="47"/>
  <c r="AK27" i="47"/>
  <c r="AW27" i="47"/>
  <c r="CK27" i="47"/>
  <c r="EO27" i="47"/>
  <c r="AO28" i="47"/>
  <c r="CC28" i="47"/>
  <c r="EO29" i="47"/>
  <c r="AO30" i="47"/>
  <c r="CC30" i="47"/>
  <c r="CK31" i="47"/>
  <c r="DI32" i="47"/>
  <c r="AS60" i="47"/>
  <c r="AW61" i="47"/>
  <c r="BI61" i="47"/>
  <c r="AW65" i="47"/>
  <c r="BU85" i="47"/>
  <c r="BU86" i="47" s="1"/>
  <c r="CS22" i="47"/>
  <c r="DA27" i="47"/>
  <c r="AK29" i="47"/>
  <c r="AW29" i="47"/>
  <c r="CK29" i="47"/>
  <c r="AK31" i="47"/>
  <c r="AW31" i="47"/>
  <c r="BE32" i="47"/>
  <c r="BU60" i="47"/>
  <c r="CG60" i="47"/>
  <c r="AK65" i="47"/>
  <c r="CK65" i="47"/>
  <c r="DM65" i="47"/>
  <c r="EO65" i="47"/>
  <c r="DU81" i="47"/>
  <c r="DU82" i="47" s="1"/>
  <c r="J25" i="50"/>
  <c r="L25" i="50" s="1"/>
  <c r="CW81" i="47"/>
  <c r="CW82" i="47" s="1"/>
  <c r="J19" i="50"/>
  <c r="L19" i="50" s="1"/>
  <c r="M16" i="50"/>
  <c r="N16" i="50" s="1"/>
  <c r="DQ86" i="47"/>
  <c r="BI81" i="47"/>
  <c r="BI82" i="47" s="1"/>
  <c r="J9" i="50"/>
  <c r="L9" i="50" s="1"/>
  <c r="EK81" i="47"/>
  <c r="EK82" i="47" s="1"/>
  <c r="J29" i="50"/>
  <c r="L29" i="50" s="1"/>
  <c r="ES85" i="47"/>
  <c r="ES86" i="47" s="1"/>
  <c r="DI81" i="47"/>
  <c r="DI82" i="47" s="1"/>
  <c r="J22" i="50"/>
  <c r="L22" i="50" s="1"/>
  <c r="CC81" i="47"/>
  <c r="CC82" i="47" s="1"/>
  <c r="J14" i="50"/>
  <c r="L14" i="50" s="1"/>
  <c r="CO81" i="47"/>
  <c r="CO82" i="47" s="1"/>
  <c r="J17" i="50"/>
  <c r="L17" i="50" s="1"/>
  <c r="EO81" i="47"/>
  <c r="EO82" i="47" s="1"/>
  <c r="J30" i="50"/>
  <c r="L30" i="50" s="1"/>
  <c r="AO86" i="47"/>
  <c r="AN89" i="47" s="1"/>
  <c r="EC81" i="47"/>
  <c r="EC82" i="47" s="1"/>
  <c r="J27" i="50"/>
  <c r="L27" i="50" s="1"/>
  <c r="DE81" i="47"/>
  <c r="DE82" i="47" s="1"/>
  <c r="J21" i="50"/>
  <c r="L21" i="50" s="1"/>
  <c r="EC85" i="47"/>
  <c r="AU71" i="47"/>
  <c r="G6" i="50" s="1"/>
  <c r="I6" i="50" s="1"/>
  <c r="BY71" i="47"/>
  <c r="CU71" i="47"/>
  <c r="G19" i="50" s="1"/>
  <c r="EA71" i="47"/>
  <c r="G27" i="50" s="1"/>
  <c r="I27" i="50" s="1"/>
  <c r="M27" i="50" s="1"/>
  <c r="N27" i="50" s="1"/>
  <c r="AM85" i="47"/>
  <c r="AM86" i="47" s="1"/>
  <c r="CE85" i="47"/>
  <c r="DW85" i="47"/>
  <c r="DW86" i="47" s="1"/>
  <c r="EI85" i="47"/>
  <c r="EI86" i="47" s="1"/>
  <c r="EK23" i="47"/>
  <c r="DE23" i="47"/>
  <c r="BY23" i="47"/>
  <c r="AS23" i="47"/>
  <c r="ES23" i="47"/>
  <c r="DM23" i="47"/>
  <c r="CG23" i="47"/>
  <c r="CG85" i="47" s="1"/>
  <c r="CG86" i="47" s="1"/>
  <c r="CW23" i="47"/>
  <c r="DI23" i="47"/>
  <c r="DU23" i="47"/>
  <c r="AY85" i="47"/>
  <c r="AY86" i="47" s="1"/>
  <c r="EK24" i="47"/>
  <c r="DE24" i="47"/>
  <c r="BY24" i="47"/>
  <c r="AS24" i="47"/>
  <c r="ES24" i="47"/>
  <c r="DM24" i="47"/>
  <c r="CG24" i="47"/>
  <c r="BA24" i="47"/>
  <c r="DU24" i="47"/>
  <c r="CO24" i="47"/>
  <c r="BE24" i="47"/>
  <c r="DY24" i="47"/>
  <c r="CS25" i="47"/>
  <c r="DQ25" i="47"/>
  <c r="EC25" i="47"/>
  <c r="EO25" i="47"/>
  <c r="CC86" i="47"/>
  <c r="BK71" i="47"/>
  <c r="G10" i="50" s="1"/>
  <c r="I10" i="50" s="1"/>
  <c r="EM71" i="47"/>
  <c r="G30" i="50" s="1"/>
  <c r="I30" i="50" s="1"/>
  <c r="CQ85" i="47"/>
  <c r="BK85" i="47"/>
  <c r="BK86" i="47" s="1"/>
  <c r="BW85" i="47"/>
  <c r="BW86" i="47" s="1"/>
  <c r="EA86" i="47"/>
  <c r="EI89" i="47" s="1"/>
  <c r="BQ23" i="47"/>
  <c r="CC23" i="47"/>
  <c r="CO23" i="47"/>
  <c r="CO85" i="47" s="1"/>
  <c r="CO86" i="47" s="1"/>
  <c r="BQ24" i="47"/>
  <c r="CC24" i="47"/>
  <c r="DA24" i="47"/>
  <c r="AK25" i="47"/>
  <c r="AW25" i="47"/>
  <c r="BU25" i="47"/>
  <c r="DA26" i="47"/>
  <c r="EO26" i="47"/>
  <c r="DU85" i="47"/>
  <c r="DU86" i="47" s="1"/>
  <c r="EG85" i="47"/>
  <c r="EG86" i="47" s="1"/>
  <c r="AI71" i="47"/>
  <c r="AY71" i="47"/>
  <c r="G7" i="50" s="1"/>
  <c r="I7" i="50" s="1"/>
  <c r="CM71" i="47"/>
  <c r="G17" i="50" s="1"/>
  <c r="DS71" i="47"/>
  <c r="G25" i="50" s="1"/>
  <c r="I25" i="50" s="1"/>
  <c r="AK71" i="47"/>
  <c r="BA71" i="47"/>
  <c r="BO71" i="47"/>
  <c r="G11" i="50" s="1"/>
  <c r="I11" i="50" s="1"/>
  <c r="CY71" i="47"/>
  <c r="G20" i="50" s="1"/>
  <c r="I20" i="50" s="1"/>
  <c r="M20" i="50" s="1"/>
  <c r="N20" i="50" s="1"/>
  <c r="EE71" i="47"/>
  <c r="G28" i="50" s="1"/>
  <c r="I28" i="50" s="1"/>
  <c r="M28" i="50" s="1"/>
  <c r="N28" i="50" s="1"/>
  <c r="AQ85" i="47"/>
  <c r="AQ86" i="47" s="1"/>
  <c r="BM85" i="47"/>
  <c r="BM86" i="47" s="1"/>
  <c r="CU86" i="47"/>
  <c r="DE85" i="47"/>
  <c r="DE86" i="47" s="1"/>
  <c r="EM85" i="47"/>
  <c r="EM86" i="47" s="1"/>
  <c r="AK23" i="47"/>
  <c r="AW23" i="47"/>
  <c r="DA23" i="47"/>
  <c r="DA85" i="47" s="1"/>
  <c r="DA86" i="47" s="1"/>
  <c r="DY23" i="47"/>
  <c r="BQ26" i="47"/>
  <c r="AW71" i="47"/>
  <c r="CA71" i="47"/>
  <c r="G14" i="50" s="1"/>
  <c r="I14" i="50" s="1"/>
  <c r="M14" i="50" s="1"/>
  <c r="N14" i="50" s="1"/>
  <c r="DG71" i="47"/>
  <c r="G22" i="50" s="1"/>
  <c r="BI86" i="47"/>
  <c r="DM85" i="47"/>
  <c r="DM86" i="47" s="1"/>
  <c r="BM71" i="47"/>
  <c r="AM71" i="47"/>
  <c r="G4" i="50" s="1"/>
  <c r="I4" i="50" s="1"/>
  <c r="BC71" i="47"/>
  <c r="G8" i="50" s="1"/>
  <c r="I8" i="50" s="1"/>
  <c r="BQ71" i="47"/>
  <c r="CE71" i="47"/>
  <c r="G15" i="50" s="1"/>
  <c r="DK71" i="47"/>
  <c r="G23" i="50" s="1"/>
  <c r="EQ71" i="47"/>
  <c r="G31" i="50" s="1"/>
  <c r="I31" i="50" s="1"/>
  <c r="M31" i="50" s="1"/>
  <c r="N31" i="50" s="1"/>
  <c r="BY85" i="47"/>
  <c r="BY86" i="47" s="1"/>
  <c r="DG85" i="47"/>
  <c r="EK22" i="47"/>
  <c r="DE22" i="47"/>
  <c r="BY22" i="47"/>
  <c r="AS22" i="47"/>
  <c r="CK22" i="47"/>
  <c r="EC22" i="47"/>
  <c r="EO22" i="47"/>
  <c r="BI23" i="47"/>
  <c r="AK24" i="47"/>
  <c r="AW24" i="47"/>
  <c r="BI24" i="47"/>
  <c r="CS24" i="47"/>
  <c r="DQ24" i="47"/>
  <c r="EC24" i="47"/>
  <c r="EO24" i="47"/>
  <c r="BM25" i="47"/>
  <c r="CK25" i="47"/>
  <c r="CW25" i="47"/>
  <c r="DI25" i="47"/>
  <c r="EG25" i="47"/>
  <c r="EC26" i="47"/>
  <c r="EK26" i="47"/>
  <c r="DE26" i="47"/>
  <c r="BY26" i="47"/>
  <c r="AS26" i="47"/>
  <c r="DY26" i="47"/>
  <c r="CS26" i="47"/>
  <c r="BM26" i="47"/>
  <c r="ES26" i="47"/>
  <c r="DM26" i="47"/>
  <c r="CG26" i="47"/>
  <c r="BA26" i="47"/>
  <c r="DU26" i="47"/>
  <c r="CO26" i="47"/>
  <c r="BI26" i="47"/>
  <c r="BE26" i="47"/>
  <c r="DQ26" i="47"/>
  <c r="AO71" i="47"/>
  <c r="BE71" i="47"/>
  <c r="BS71" i="47"/>
  <c r="G12" i="50" s="1"/>
  <c r="I12" i="50" s="1"/>
  <c r="CQ71" i="47"/>
  <c r="G18" i="50" s="1"/>
  <c r="DW71" i="47"/>
  <c r="G26" i="50" s="1"/>
  <c r="I26" i="50" s="1"/>
  <c r="AI85" i="47"/>
  <c r="CA86" i="47"/>
  <c r="CW86" i="47"/>
  <c r="EE85" i="47"/>
  <c r="EE86" i="47" s="1"/>
  <c r="EO85" i="47"/>
  <c r="EO86" i="47" s="1"/>
  <c r="DQ23" i="47"/>
  <c r="BU24" i="47"/>
  <c r="EK25" i="47"/>
  <c r="DE25" i="47"/>
  <c r="BY25" i="47"/>
  <c r="AS25" i="47"/>
  <c r="ES25" i="47"/>
  <c r="DM25" i="47"/>
  <c r="CG25" i="47"/>
  <c r="BA25" i="47"/>
  <c r="DU25" i="47"/>
  <c r="CO25" i="47"/>
  <c r="BI25" i="47"/>
  <c r="BE25" i="47"/>
  <c r="BQ25" i="47"/>
  <c r="CC25" i="47"/>
  <c r="DA25" i="47"/>
  <c r="J5" i="50"/>
  <c r="L5" i="50" s="1"/>
  <c r="J18" i="50"/>
  <c r="L18" i="50" s="1"/>
  <c r="J26" i="50"/>
  <c r="L26" i="50" s="1"/>
  <c r="AQ71" i="47"/>
  <c r="G5" i="50" s="1"/>
  <c r="I5" i="50" s="1"/>
  <c r="M5" i="50" s="1"/>
  <c r="N5" i="50" s="1"/>
  <c r="BG71" i="47"/>
  <c r="G9" i="50" s="1"/>
  <c r="BU71" i="47"/>
  <c r="EI71" i="47"/>
  <c r="G29" i="50" s="1"/>
  <c r="I29" i="50" s="1"/>
  <c r="AU85" i="47"/>
  <c r="AU86" i="47" s="1"/>
  <c r="BE85" i="47"/>
  <c r="BE86" i="47" s="1"/>
  <c r="BQ85" i="47"/>
  <c r="BQ86" i="47" s="1"/>
  <c r="CM85" i="47"/>
  <c r="CY85" i="47"/>
  <c r="CY86" i="47" s="1"/>
  <c r="DI85" i="47"/>
  <c r="DI86" i="47" s="1"/>
  <c r="EQ85" i="47"/>
  <c r="EQ86" i="47" s="1"/>
  <c r="DY25" i="47"/>
  <c r="BU26" i="47"/>
  <c r="BI27" i="47"/>
  <c r="CO27" i="47"/>
  <c r="DU27" i="47"/>
  <c r="BI28" i="47"/>
  <c r="CO28" i="47"/>
  <c r="DU28" i="47"/>
  <c r="BI29" i="47"/>
  <c r="CO29" i="47"/>
  <c r="DU29" i="47"/>
  <c r="BI30" i="47"/>
  <c r="CO30" i="47"/>
  <c r="DU30" i="47"/>
  <c r="BI31" i="47"/>
  <c r="CO31" i="47"/>
  <c r="DU31" i="47"/>
  <c r="BI32" i="47"/>
  <c r="CO32" i="47"/>
  <c r="DU32" i="47"/>
  <c r="BI33" i="47"/>
  <c r="CO33" i="47"/>
  <c r="DU33" i="47"/>
  <c r="BI34" i="47"/>
  <c r="CO34" i="47"/>
  <c r="DU34" i="47"/>
  <c r="BI35" i="47"/>
  <c r="CO35" i="47"/>
  <c r="DU35" i="47"/>
  <c r="EG27" i="47"/>
  <c r="DA28" i="47"/>
  <c r="EG28" i="47"/>
  <c r="DA29" i="47"/>
  <c r="EG29" i="47"/>
  <c r="DA30" i="47"/>
  <c r="EG30" i="47"/>
  <c r="BU31" i="47"/>
  <c r="DA31" i="47"/>
  <c r="EG31" i="47"/>
  <c r="BU32" i="47"/>
  <c r="DA32" i="47"/>
  <c r="EG32" i="47"/>
  <c r="DA33" i="47"/>
  <c r="EG33" i="47"/>
  <c r="BU34" i="47"/>
  <c r="DA34" i="47"/>
  <c r="EG34" i="47"/>
  <c r="BU35" i="47"/>
  <c r="DA35" i="47"/>
  <c r="EG35" i="47"/>
  <c r="BA27" i="47"/>
  <c r="CG27" i="47"/>
  <c r="DM27" i="47"/>
  <c r="ES27" i="47"/>
  <c r="BA28" i="47"/>
  <c r="CG28" i="47"/>
  <c r="DM28" i="47"/>
  <c r="ES28" i="47"/>
  <c r="BA29" i="47"/>
  <c r="CG29" i="47"/>
  <c r="DM29" i="47"/>
  <c r="ES29" i="47"/>
  <c r="BA30" i="47"/>
  <c r="CG30" i="47"/>
  <c r="DM30" i="47"/>
  <c r="ES30" i="47"/>
  <c r="BA31" i="47"/>
  <c r="CG31" i="47"/>
  <c r="DM31" i="47"/>
  <c r="ES31" i="47"/>
  <c r="BA32" i="47"/>
  <c r="CG32" i="47"/>
  <c r="DM32" i="47"/>
  <c r="ES32" i="47"/>
  <c r="BA33" i="47"/>
  <c r="CG33" i="47"/>
  <c r="DM33" i="47"/>
  <c r="ES33" i="47"/>
  <c r="BA34" i="47"/>
  <c r="CG34" i="47"/>
  <c r="DM34" i="47"/>
  <c r="ES34" i="47"/>
  <c r="BA35" i="47"/>
  <c r="CG35" i="47"/>
  <c r="DM35" i="47"/>
  <c r="ES35" i="47"/>
  <c r="BM27" i="47"/>
  <c r="CS27" i="47"/>
  <c r="DY27" i="47"/>
  <c r="BM28" i="47"/>
  <c r="CS28" i="47"/>
  <c r="DY28" i="47"/>
  <c r="BM29" i="47"/>
  <c r="CS29" i="47"/>
  <c r="DY29" i="47"/>
  <c r="BM30" i="47"/>
  <c r="CS30" i="47"/>
  <c r="DY30" i="47"/>
  <c r="BM31" i="47"/>
  <c r="CS31" i="47"/>
  <c r="DY31" i="47"/>
  <c r="BM32" i="47"/>
  <c r="CS32" i="47"/>
  <c r="DY32" i="47"/>
  <c r="BM33" i="47"/>
  <c r="CS33" i="47"/>
  <c r="DY33" i="47"/>
  <c r="BM34" i="47"/>
  <c r="CS34" i="47"/>
  <c r="DY34" i="47"/>
  <c r="BM35" i="47"/>
  <c r="CS35" i="47"/>
  <c r="DY35" i="47"/>
  <c r="BC85" i="47"/>
  <c r="BC86" i="47" s="1"/>
  <c r="CI85" i="47"/>
  <c r="CI86" i="47" s="1"/>
  <c r="DO85" i="47"/>
  <c r="AS27" i="47"/>
  <c r="BY27" i="47"/>
  <c r="DE27" i="47"/>
  <c r="EK27" i="47"/>
  <c r="AS28" i="47"/>
  <c r="BY28" i="47"/>
  <c r="DE28" i="47"/>
  <c r="EK28" i="47"/>
  <c r="AS29" i="47"/>
  <c r="BY29" i="47"/>
  <c r="DE29" i="47"/>
  <c r="EK29" i="47"/>
  <c r="AS30" i="47"/>
  <c r="BY30" i="47"/>
  <c r="DE30" i="47"/>
  <c r="EK30" i="47"/>
  <c r="AS31" i="47"/>
  <c r="BY31" i="47"/>
  <c r="DE31" i="47"/>
  <c r="EK31" i="47"/>
  <c r="AS32" i="47"/>
  <c r="BY32" i="47"/>
  <c r="DE32" i="47"/>
  <c r="EK32" i="47"/>
  <c r="AS33" i="47"/>
  <c r="BY33" i="47"/>
  <c r="DE33" i="47"/>
  <c r="EK33" i="47"/>
  <c r="AS34" i="47"/>
  <c r="BY34" i="47"/>
  <c r="DE34" i="47"/>
  <c r="EK34" i="47"/>
  <c r="AS35" i="47"/>
  <c r="BY35" i="47"/>
  <c r="DE35" i="47"/>
  <c r="EK35" i="47"/>
  <c r="DQ35" i="47"/>
  <c r="CW27" i="47"/>
  <c r="BQ28" i="47"/>
  <c r="CW28" i="47"/>
  <c r="BQ29" i="47"/>
  <c r="CW29" i="47"/>
  <c r="BQ30" i="47"/>
  <c r="CW30" i="47"/>
  <c r="BQ31" i="47"/>
  <c r="CW31" i="47"/>
  <c r="AK32" i="47"/>
  <c r="BQ32" i="47"/>
  <c r="CW32" i="47"/>
  <c r="AK33" i="47"/>
  <c r="BQ33" i="47"/>
  <c r="CW33" i="47"/>
  <c r="AK34" i="47"/>
  <c r="BQ34" i="47"/>
  <c r="CW34" i="47"/>
  <c r="AK35" i="47"/>
  <c r="BQ35" i="47"/>
  <c r="CW35" i="47"/>
  <c r="CA81" i="47"/>
  <c r="CA82" i="47" s="1"/>
  <c r="BK81" i="47"/>
  <c r="BK82" i="47" s="1"/>
  <c r="AQ81" i="47"/>
  <c r="AQ82" i="47" s="1"/>
  <c r="BS81" i="47"/>
  <c r="BS82" i="47" s="1"/>
  <c r="BE60" i="47"/>
  <c r="CK60" i="47"/>
  <c r="DQ60" i="47"/>
  <c r="BQ61" i="47"/>
  <c r="DI61" i="47"/>
  <c r="DU61" i="47"/>
  <c r="EG61" i="47"/>
  <c r="DO81" i="47"/>
  <c r="DO82" i="47" s="1"/>
  <c r="AK60" i="47"/>
  <c r="BQ60" i="47"/>
  <c r="CW60" i="47"/>
  <c r="EC60" i="47"/>
  <c r="CC61" i="47"/>
  <c r="CO61" i="47"/>
  <c r="BG80" i="47"/>
  <c r="DG80" i="47"/>
  <c r="BO81" i="47"/>
  <c r="BO82" i="47" s="1"/>
  <c r="CC60" i="47"/>
  <c r="DI60" i="47"/>
  <c r="EO60" i="47"/>
  <c r="DA61" i="47"/>
  <c r="CI81" i="47"/>
  <c r="CI82" i="47" s="1"/>
  <c r="EE81" i="47"/>
  <c r="EE82" i="47" s="1"/>
  <c r="BI60" i="47"/>
  <c r="CO60" i="47"/>
  <c r="DU60" i="47"/>
  <c r="BU61" i="47"/>
  <c r="DY61" i="47"/>
  <c r="DC80" i="47"/>
  <c r="DC86" i="47" s="1"/>
  <c r="DA60" i="47"/>
  <c r="EG60" i="47"/>
  <c r="BW81" i="47"/>
  <c r="BW82" i="47" s="1"/>
  <c r="AM81" i="47"/>
  <c r="AM82" i="47" s="1"/>
  <c r="DM60" i="47"/>
  <c r="ES60" i="47"/>
  <c r="DE61" i="47"/>
  <c r="CY81" i="47"/>
  <c r="CY82" i="47" s="1"/>
  <c r="EA81" i="47"/>
  <c r="EA82" i="47" s="1"/>
  <c r="EQ81" i="47"/>
  <c r="EQ82" i="47" s="1"/>
  <c r="BM60" i="47"/>
  <c r="CS60" i="47"/>
  <c r="EO61" i="47"/>
  <c r="EC61" i="47"/>
  <c r="EK61" i="47"/>
  <c r="ES61" i="47"/>
  <c r="DM61" i="47"/>
  <c r="CG61" i="47"/>
  <c r="BA61" i="47"/>
  <c r="BY61" i="47"/>
  <c r="CK61" i="47"/>
  <c r="CU72" i="47"/>
  <c r="CU80" i="47" s="1"/>
  <c r="BM64" i="47"/>
  <c r="CS64" i="47"/>
  <c r="DY64" i="47"/>
  <c r="BM65" i="47"/>
  <c r="CS65" i="47"/>
  <c r="DY65" i="47"/>
  <c r="CQ73" i="47"/>
  <c r="DK73" i="47" s="1"/>
  <c r="CM75" i="47"/>
  <c r="DG75" i="47" s="1"/>
  <c r="CE80" i="47"/>
  <c r="AS64" i="47"/>
  <c r="BY64" i="47"/>
  <c r="DE64" i="47"/>
  <c r="EK64" i="47"/>
  <c r="AS65" i="47"/>
  <c r="BY65" i="47"/>
  <c r="DE65" i="47"/>
  <c r="EK65" i="47"/>
  <c r="DC73" i="47"/>
  <c r="AK64" i="47"/>
  <c r="BQ64" i="47"/>
  <c r="CW64" i="47"/>
  <c r="EC64" i="47"/>
  <c r="BQ65" i="47"/>
  <c r="CW65" i="47"/>
  <c r="EC65" i="47"/>
  <c r="DI64" i="47"/>
  <c r="EO64" i="47"/>
  <c r="CQ72" i="47"/>
  <c r="CQ74" i="47"/>
  <c r="DK74" i="47" s="1"/>
  <c r="BI64" i="47"/>
  <c r="CO64" i="47"/>
  <c r="DU64" i="47"/>
  <c r="BI65" i="47"/>
  <c r="CO65" i="47"/>
  <c r="DU65" i="47"/>
  <c r="CM73" i="47"/>
  <c r="DG73" i="47" s="1"/>
  <c r="AO64" i="47"/>
  <c r="BU64" i="47"/>
  <c r="DA64" i="47"/>
  <c r="AO65" i="47"/>
  <c r="BU65" i="47"/>
  <c r="DA65" i="47"/>
  <c r="M26" i="50" l="1"/>
  <c r="N26" i="50" s="1"/>
  <c r="BP89" i="47"/>
  <c r="M30" i="50"/>
  <c r="N30" i="50" s="1"/>
  <c r="M29" i="50"/>
  <c r="N29" i="50" s="1"/>
  <c r="DU89" i="47"/>
  <c r="M25" i="50"/>
  <c r="N25" i="50" s="1"/>
  <c r="DG81" i="47"/>
  <c r="DG82" i="47" s="1"/>
  <c r="H22" i="50"/>
  <c r="CQ80" i="47"/>
  <c r="DK72" i="47"/>
  <c r="DK80" i="47" s="1"/>
  <c r="EI81" i="47"/>
  <c r="EI82" i="47" s="1"/>
  <c r="AO81" i="47"/>
  <c r="AO82" i="47" s="1"/>
  <c r="J4" i="50"/>
  <c r="L4" i="50" s="1"/>
  <c r="M4" i="50" s="1"/>
  <c r="N4" i="50" s="1"/>
  <c r="AI81" i="47"/>
  <c r="AI82" i="47" s="1"/>
  <c r="G3" i="50"/>
  <c r="CE86" i="47"/>
  <c r="CE81" i="47"/>
  <c r="CE82" i="47" s="1"/>
  <c r="H15" i="50"/>
  <c r="CU81" i="47"/>
  <c r="CU82" i="47" s="1"/>
  <c r="H19" i="50"/>
  <c r="EM81" i="47"/>
  <c r="EM82" i="47" s="1"/>
  <c r="DS81" i="47"/>
  <c r="DS82" i="47" s="1"/>
  <c r="BE81" i="47"/>
  <c r="BE82" i="47" s="1"/>
  <c r="J8" i="50"/>
  <c r="L8" i="50" s="1"/>
  <c r="BC81" i="47"/>
  <c r="BC82" i="47" s="1"/>
  <c r="DW81" i="47"/>
  <c r="DW82" i="47" s="1"/>
  <c r="AU81" i="47"/>
  <c r="AU82" i="47" s="1"/>
  <c r="DO86" i="47"/>
  <c r="DS89" i="47" s="1"/>
  <c r="I15" i="50"/>
  <c r="M15" i="50" s="1"/>
  <c r="N15" i="50" s="1"/>
  <c r="I22" i="50"/>
  <c r="M22" i="50" s="1"/>
  <c r="N22" i="50" s="1"/>
  <c r="CM80" i="47"/>
  <c r="CM86" i="47" s="1"/>
  <c r="AY81" i="47"/>
  <c r="AY82" i="47" s="1"/>
  <c r="AL89" i="47"/>
  <c r="AI86" i="47"/>
  <c r="BQ81" i="47"/>
  <c r="BQ82" i="47" s="1"/>
  <c r="J11" i="50"/>
  <c r="L11" i="50" s="1"/>
  <c r="M11" i="50" s="1"/>
  <c r="N11" i="50" s="1"/>
  <c r="BA81" i="47"/>
  <c r="BA82" i="47" s="1"/>
  <c r="J7" i="50"/>
  <c r="L7" i="50" s="1"/>
  <c r="M7" i="50" s="1"/>
  <c r="N7" i="50" s="1"/>
  <c r="I19" i="50"/>
  <c r="M19" i="50" s="1"/>
  <c r="N19" i="50" s="1"/>
  <c r="M8" i="50"/>
  <c r="N8" i="50" s="1"/>
  <c r="AW81" i="47"/>
  <c r="AW82" i="47" s="1"/>
  <c r="J6" i="50"/>
  <c r="L6" i="50" s="1"/>
  <c r="AK81" i="47"/>
  <c r="AK82" i="47" s="1"/>
  <c r="J3" i="50"/>
  <c r="BY81" i="47"/>
  <c r="BY82" i="47" s="1"/>
  <c r="J13" i="50"/>
  <c r="L13" i="50" s="1"/>
  <c r="M13" i="50" s="1"/>
  <c r="N13" i="50" s="1"/>
  <c r="M6" i="50"/>
  <c r="N6" i="50" s="1"/>
  <c r="DC81" i="47"/>
  <c r="DC82" i="47" s="1"/>
  <c r="H21" i="50"/>
  <c r="I21" i="50" s="1"/>
  <c r="M21" i="50" s="1"/>
  <c r="N21" i="50" s="1"/>
  <c r="BG81" i="47"/>
  <c r="BG82" i="47" s="1"/>
  <c r="H9" i="50"/>
  <c r="BG86" i="47"/>
  <c r="BN89" i="47" s="1"/>
  <c r="BU81" i="47"/>
  <c r="BU82" i="47" s="1"/>
  <c r="J12" i="50"/>
  <c r="L12" i="50" s="1"/>
  <c r="M12" i="50" s="1"/>
  <c r="N12" i="50" s="1"/>
  <c r="DG86" i="47"/>
  <c r="BM81" i="47"/>
  <c r="BM82" i="47" s="1"/>
  <c r="J10" i="50"/>
  <c r="L10" i="50" s="1"/>
  <c r="M10" i="50" s="1"/>
  <c r="N10" i="50" s="1"/>
  <c r="CQ86" i="47"/>
  <c r="CJ89" i="47" s="1"/>
  <c r="EC86" i="47"/>
  <c r="EK89" i="47" s="1"/>
  <c r="J32" i="50" l="1"/>
  <c r="L3" i="50"/>
  <c r="L32" i="50" s="1"/>
  <c r="CH89" i="47"/>
  <c r="I9" i="50"/>
  <c r="M9" i="50" s="1"/>
  <c r="N9" i="50" s="1"/>
  <c r="DK81" i="47"/>
  <c r="DK82" i="47" s="1"/>
  <c r="H23" i="50"/>
  <c r="I23" i="50" s="1"/>
  <c r="M23" i="50" s="1"/>
  <c r="N23" i="50" s="1"/>
  <c r="DK86" i="47"/>
  <c r="DD89" i="47" s="1"/>
  <c r="I3" i="50"/>
  <c r="G32" i="50"/>
  <c r="CQ81" i="47"/>
  <c r="CQ82" i="47" s="1"/>
  <c r="H18" i="50"/>
  <c r="I18" i="50" s="1"/>
  <c r="M18" i="50" s="1"/>
  <c r="N18" i="50" s="1"/>
  <c r="CM81" i="47"/>
  <c r="CM82" i="47" s="1"/>
  <c r="H17" i="50"/>
  <c r="I17" i="50" s="1"/>
  <c r="M17" i="50" s="1"/>
  <c r="N17" i="50" s="1"/>
  <c r="I32" i="50" l="1"/>
  <c r="M3" i="50"/>
  <c r="H32" i="50"/>
  <c r="DB89" i="47"/>
  <c r="N3" i="50" l="1"/>
  <c r="M32" i="50"/>
</calcChain>
</file>

<file path=xl/sharedStrings.xml><?xml version="1.0" encoding="utf-8"?>
<sst xmlns="http://schemas.openxmlformats.org/spreadsheetml/2006/main" count="2222" uniqueCount="370">
  <si>
    <t>T5布套价格核对</t>
  </si>
  <si>
    <t>序号</t>
  </si>
  <si>
    <t>QAD号</t>
  </si>
  <si>
    <t>产品</t>
  </si>
  <si>
    <t>车型配置</t>
  </si>
  <si>
    <t>厂家材料未税价</t>
  </si>
  <si>
    <t>厂家其他费用</t>
  </si>
  <si>
    <t>厂家未税报价</t>
  </si>
  <si>
    <t>核算材料未税价</t>
  </si>
  <si>
    <t>核算其他费用</t>
  </si>
  <si>
    <t>未税核算价</t>
  </si>
  <si>
    <t>差价（厂家比核价）</t>
  </si>
  <si>
    <t>比率</t>
  </si>
  <si>
    <t>SHT0012249</t>
  </si>
  <si>
    <t>驾驶员座椅靠背护面总成</t>
  </si>
  <si>
    <t>A</t>
  </si>
  <si>
    <t>T5</t>
  </si>
  <si>
    <t>2.0平台
超纤+PVC</t>
  </si>
  <si>
    <t>SHT0012251</t>
  </si>
  <si>
    <t>驾驶员座椅坐垫护面总成</t>
  </si>
  <si>
    <t>2.0平台双扶手
超纤+PVC</t>
  </si>
  <si>
    <t>SHT0012253</t>
  </si>
  <si>
    <t>副驾驶座椅靠背护面总成</t>
  </si>
  <si>
    <t>SHT0012532</t>
  </si>
  <si>
    <t>2.0平台
高配双扶手副驾/超纤+PVC</t>
  </si>
  <si>
    <t>SHT0012753</t>
  </si>
  <si>
    <t>2.0平台整体式
通风加热/超纤+PVC</t>
  </si>
  <si>
    <t>SHT0013333</t>
  </si>
  <si>
    <t>驾驶员座椅翻折坐垫护面总成</t>
  </si>
  <si>
    <t>SHT0012352</t>
  </si>
  <si>
    <t>头枕面套总成</t>
  </si>
  <si>
    <t>1.0平台分体式
超纤+PVC</t>
  </si>
  <si>
    <t>SHT0012354</t>
  </si>
  <si>
    <t>正靠背面套总成</t>
  </si>
  <si>
    <t>1.0平台分体式
带扶手超纤+PVC</t>
  </si>
  <si>
    <t>SHT0012350</t>
  </si>
  <si>
    <t>正坐垫面套总成</t>
  </si>
  <si>
    <t>SHT0012822</t>
  </si>
  <si>
    <t>副靠背面套总成</t>
  </si>
  <si>
    <t>1.0平台分体式
无扶手/超纤+PVC</t>
  </si>
  <si>
    <t>SHT0013150</t>
  </si>
  <si>
    <t>副坐垫面套总成</t>
  </si>
  <si>
    <t>SHT0012298</t>
  </si>
  <si>
    <t>1.0平台分体式
织物1</t>
  </si>
  <si>
    <t>SHT0012296</t>
  </si>
  <si>
    <t>1.0平台分体式
有扶手织物1</t>
  </si>
  <si>
    <t>SHT0012290</t>
  </si>
  <si>
    <t>SHT0012823</t>
  </si>
  <si>
    <t>1.0平台分体式
无扶手织物1</t>
  </si>
  <si>
    <t>SHT0013151</t>
  </si>
  <si>
    <t>SHT0012353</t>
  </si>
  <si>
    <t>1.0平台分体式
织物2</t>
  </si>
  <si>
    <t>SHT0012355</t>
  </si>
  <si>
    <t>1.0平台分体式
有扶手织物2</t>
  </si>
  <si>
    <t>SHT0012351</t>
  </si>
  <si>
    <t>SHT0012824</t>
  </si>
  <si>
    <t>1.0平台分体式
无扶手织物2</t>
  </si>
  <si>
    <t>SHT0013152</t>
  </si>
  <si>
    <t>SHT0012306</t>
  </si>
  <si>
    <t>1.0平台整体式
有扶手织物1</t>
  </si>
  <si>
    <t>1.0平台整体式
织物1</t>
  </si>
  <si>
    <t>SHT0012555</t>
  </si>
  <si>
    <t>1.0平台整体式
无扶手织物1</t>
  </si>
  <si>
    <t>SHT0013153</t>
  </si>
  <si>
    <t>SHT0012557</t>
  </si>
  <si>
    <t>1.0平台整体式
有扶手织物2</t>
  </si>
  <si>
    <t>1.0平台整体式
织物2</t>
  </si>
  <si>
    <t>SHT0012554</t>
  </si>
  <si>
    <t>1.0平台整体式
无扶手织物2</t>
  </si>
  <si>
    <t>SHT0013154</t>
  </si>
  <si>
    <t>公司名称：湘乡简美新材料科技有限公司</t>
  </si>
  <si>
    <r>
      <rPr>
        <b/>
        <sz val="16"/>
        <color rgb="FF4F0FBD"/>
        <rFont val="宋体"/>
        <family val="3"/>
        <charset val="134"/>
      </rPr>
      <t>产品名称：重汽</t>
    </r>
    <r>
      <rPr>
        <b/>
        <sz val="16"/>
        <color rgb="FF4F0FBD"/>
        <rFont val="Arial"/>
        <family val="2"/>
      </rPr>
      <t>T5</t>
    </r>
    <r>
      <rPr>
        <b/>
        <sz val="16"/>
        <color rgb="FF4F0FBD"/>
        <rFont val="宋体"/>
        <family val="3"/>
        <charset val="134"/>
      </rPr>
      <t>布套</t>
    </r>
  </si>
  <si>
    <t>报价</t>
  </si>
  <si>
    <t>核算</t>
  </si>
  <si>
    <t xml:space="preserve"> </t>
  </si>
  <si>
    <t>说明：                                       1：此面料用量为排版图用量，请在基础上增加3%工艺损耗。</t>
  </si>
  <si>
    <t>济南重汽TX系列 护面MBOM清单</t>
  </si>
  <si>
    <t>零件号</t>
  </si>
  <si>
    <t>中文名称</t>
  </si>
  <si>
    <t>图纸版本
(状态码)</t>
  </si>
  <si>
    <t>编制：</t>
  </si>
  <si>
    <t>王冠宇</t>
  </si>
  <si>
    <t>规格型号</t>
  </si>
  <si>
    <t>审核：</t>
  </si>
  <si>
    <t>批准：</t>
  </si>
  <si>
    <t>种类</t>
  </si>
  <si>
    <t>重卡</t>
  </si>
  <si>
    <t>重量（Kg）</t>
  </si>
  <si>
    <t>—</t>
  </si>
  <si>
    <t>装配等级</t>
  </si>
  <si>
    <t>物料名称</t>
  </si>
  <si>
    <t>图示</t>
  </si>
  <si>
    <t>物料描述</t>
  </si>
  <si>
    <t>轮廓尺寸
(长*宽*高)</t>
  </si>
  <si>
    <t>材料</t>
  </si>
  <si>
    <t>重量
（Kg）</t>
  </si>
  <si>
    <t>重要度</t>
  </si>
  <si>
    <t>单位</t>
  </si>
  <si>
    <t>型腔</t>
  </si>
  <si>
    <t>零件类别</t>
  </si>
  <si>
    <t>沿用件            Y/N</t>
  </si>
  <si>
    <t>虚拟件
Y/N</t>
  </si>
  <si>
    <t>工艺</t>
  </si>
  <si>
    <t>节拍
（S）</t>
  </si>
  <si>
    <t>工位</t>
  </si>
  <si>
    <t>库位</t>
  </si>
  <si>
    <t>表面处理</t>
  </si>
  <si>
    <t>材料标准</t>
  </si>
  <si>
    <t>事业部/供应商</t>
  </si>
  <si>
    <t>备注</t>
  </si>
  <si>
    <t>单价  （未税）</t>
  </si>
  <si>
    <t>核算单价（未税）</t>
  </si>
  <si>
    <t>依据</t>
  </si>
  <si>
    <t>用量</t>
  </si>
  <si>
    <t>合计</t>
  </si>
  <si>
    <t>毛重</t>
  </si>
  <si>
    <t>毛坯件净重</t>
  </si>
  <si>
    <t>TSY0010156</t>
  </si>
  <si>
    <t>打孔超纤主料</t>
  </si>
  <si>
    <t>复合料主料</t>
  </si>
  <si>
    <r>
      <rPr>
        <sz val="12"/>
        <rFont val="宋体"/>
        <family val="3"/>
        <charset val="134"/>
        <scheme val="minor"/>
      </rPr>
      <t>N*1.</t>
    </r>
    <r>
      <rPr>
        <sz val="12"/>
        <color rgb="FFFF0000"/>
        <rFont val="宋体"/>
        <family val="3"/>
        <charset val="134"/>
        <scheme val="minor"/>
      </rPr>
      <t>37</t>
    </r>
    <r>
      <rPr>
        <sz val="12"/>
        <rFont val="宋体"/>
        <family val="3"/>
        <charset val="134"/>
        <scheme val="minor"/>
      </rPr>
      <t>m*5mm</t>
    </r>
  </si>
  <si>
    <t>超纤</t>
  </si>
  <si>
    <t>延米</t>
  </si>
  <si>
    <t>面料</t>
  </si>
  <si>
    <t>N</t>
  </si>
  <si>
    <t>裁剪</t>
  </si>
  <si>
    <t>江苏旷达
施春玉
13585450883</t>
  </si>
  <si>
    <t>2084-950</t>
  </si>
  <si>
    <r>
      <rPr>
        <sz val="12"/>
        <rFont val="宋体"/>
        <family val="3"/>
        <charset val="134"/>
      </rPr>
      <t>协议编号：</t>
    </r>
    <r>
      <rPr>
        <sz val="12"/>
        <rFont val="Arial"/>
        <family val="2"/>
      </rPr>
      <t>HBZYXY-2021-018-03</t>
    </r>
  </si>
  <si>
    <t>TSY0010157</t>
  </si>
  <si>
    <t>PVC辅料</t>
  </si>
  <si>
    <t>复合料辅料</t>
  </si>
  <si>
    <r>
      <rPr>
        <sz val="12"/>
        <rFont val="宋体"/>
        <family val="3"/>
        <charset val="134"/>
        <scheme val="minor"/>
      </rPr>
      <t>N*1.</t>
    </r>
    <r>
      <rPr>
        <sz val="12"/>
        <color rgb="FFFF0000"/>
        <rFont val="宋体"/>
        <family val="3"/>
        <charset val="134"/>
        <scheme val="minor"/>
      </rPr>
      <t>4</t>
    </r>
    <r>
      <rPr>
        <sz val="12"/>
        <rFont val="宋体"/>
        <family val="3"/>
        <charset val="134"/>
        <scheme val="minor"/>
      </rPr>
      <t>m*3mm</t>
    </r>
  </si>
  <si>
    <t>PVC</t>
  </si>
  <si>
    <t>2070-002</t>
  </si>
  <si>
    <t>TSY0010158</t>
  </si>
  <si>
    <t>织物主料1</t>
  </si>
  <si>
    <t>N*1.5m*3mm</t>
  </si>
  <si>
    <t>织物</t>
  </si>
  <si>
    <t>T638</t>
  </si>
  <si>
    <t>TSY0010159</t>
  </si>
  <si>
    <t>织物辅料1</t>
  </si>
  <si>
    <t>03333</t>
  </si>
  <si>
    <t>TSY0010160</t>
  </si>
  <si>
    <t>织物主料2</t>
  </si>
  <si>
    <t>武汉森织
蔡志龙
13971141605</t>
  </si>
  <si>
    <t>W956</t>
  </si>
  <si>
    <r>
      <rPr>
        <sz val="12"/>
        <rFont val="宋体"/>
        <family val="3"/>
        <charset val="134"/>
      </rPr>
      <t>协议编号：</t>
    </r>
    <r>
      <rPr>
        <sz val="12"/>
        <rFont val="Arial"/>
        <family val="2"/>
      </rPr>
      <t>HBZYXY-2021-117-01</t>
    </r>
  </si>
  <si>
    <t>TSY0010161</t>
  </si>
  <si>
    <t>织物辅料2</t>
  </si>
  <si>
    <t>W625</t>
  </si>
  <si>
    <t>TSY0000426</t>
  </si>
  <si>
    <t>毛毡</t>
  </si>
  <si>
    <t>毛毡布</t>
  </si>
  <si>
    <t>纤维+胶</t>
  </si>
  <si>
    <t>Y</t>
  </si>
  <si>
    <t>曲阜陆航 茹辉 13605372568</t>
  </si>
  <si>
    <t>260g/㎡</t>
  </si>
  <si>
    <r>
      <rPr>
        <sz val="12"/>
        <rFont val="宋体"/>
        <family val="3"/>
        <charset val="134"/>
      </rPr>
      <t>协议编号：</t>
    </r>
    <r>
      <rPr>
        <sz val="12"/>
        <rFont val="Arial"/>
        <family val="2"/>
      </rPr>
      <t>HBZYXY-2021-012-01</t>
    </r>
  </si>
  <si>
    <t>TSY0010164</t>
  </si>
  <si>
    <t>吊紧带</t>
  </si>
  <si>
    <t>480*27吊紧带</t>
  </si>
  <si>
    <t>480mm*27mm*N</t>
  </si>
  <si>
    <t>PP+无纺布</t>
  </si>
  <si>
    <t>B</t>
  </si>
  <si>
    <t>件</t>
  </si>
  <si>
    <t>上海绽奇工贸
王兴龙
18621598588</t>
  </si>
  <si>
    <r>
      <rPr>
        <sz val="12"/>
        <rFont val="宋体"/>
        <family val="3"/>
        <charset val="134"/>
      </rPr>
      <t>协议编号：</t>
    </r>
    <r>
      <rPr>
        <sz val="12"/>
        <rFont val="Arial"/>
        <family val="2"/>
      </rPr>
      <t>HBZYXY-2021-101-02</t>
    </r>
  </si>
  <si>
    <t>TSY0010165</t>
  </si>
  <si>
    <t>240*27吊紧带</t>
  </si>
  <si>
    <t>240mm*27mm*N</t>
  </si>
  <si>
    <t>TSY0010166</t>
  </si>
  <si>
    <t>360*27吊紧带</t>
  </si>
  <si>
    <t>360mm*27mm*N</t>
  </si>
  <si>
    <t>TSY0010167</t>
  </si>
  <si>
    <t>210*27吊紧带</t>
  </si>
  <si>
    <t>210mm*27mm*N</t>
  </si>
  <si>
    <t>TSY0010168</t>
  </si>
  <si>
    <t>280*27吊紧带</t>
  </si>
  <si>
    <t>280mm*27mm*N</t>
  </si>
  <si>
    <t>TSY0010169</t>
  </si>
  <si>
    <t>245*27吊紧带</t>
  </si>
  <si>
    <t>245mm*27mm*N</t>
  </si>
  <si>
    <t>TSY0010170</t>
  </si>
  <si>
    <t>630*27吊紧带</t>
  </si>
  <si>
    <t>630mm*27mm*N</t>
  </si>
  <si>
    <t>TSY0010171</t>
  </si>
  <si>
    <t>110*27吊紧带</t>
  </si>
  <si>
    <t>110mm*27mm*N</t>
  </si>
  <si>
    <t>TSY0010172</t>
  </si>
  <si>
    <t>220*27吊紧带</t>
  </si>
  <si>
    <t>220mm*27mm*N</t>
  </si>
  <si>
    <t>TSY0010177</t>
  </si>
  <si>
    <t>340*27吊紧带</t>
  </si>
  <si>
    <t>340mm*27mm*N</t>
  </si>
  <si>
    <t>TSY0010178</t>
  </si>
  <si>
    <t xml:space="preserve">150*27吊紧带 </t>
  </si>
  <si>
    <t>150mm*27mm*N</t>
  </si>
  <si>
    <t>TSY0010188</t>
  </si>
  <si>
    <t>吊紧绒布</t>
  </si>
  <si>
    <t xml:space="preserve">245*34吊紧绒布 </t>
  </si>
  <si>
    <t>245mm*34mm*N</t>
  </si>
  <si>
    <t>绒布</t>
  </si>
  <si>
    <t>TSY0000136</t>
  </si>
  <si>
    <t>缝纫线</t>
  </si>
  <si>
    <t>3股30#</t>
  </si>
  <si>
    <t>涤纶高强线</t>
  </si>
  <si>
    <t>C</t>
  </si>
  <si>
    <t>米</t>
  </si>
  <si>
    <t>黑色</t>
  </si>
  <si>
    <t>广州盟力 周登红 13751861966</t>
  </si>
  <si>
    <r>
      <rPr>
        <sz val="12"/>
        <rFont val="宋体"/>
        <family val="3"/>
        <charset val="134"/>
      </rPr>
      <t>协议编号：</t>
    </r>
    <r>
      <rPr>
        <sz val="12"/>
        <rFont val="Arial"/>
        <family val="2"/>
      </rPr>
      <t>HBZYXY-2021-029-01(</t>
    </r>
    <r>
      <rPr>
        <sz val="12"/>
        <rFont val="宋体"/>
        <family val="3"/>
        <charset val="134"/>
      </rPr>
      <t>未签，依据20年价格协议</t>
    </r>
    <r>
      <rPr>
        <sz val="12"/>
        <rFont val="Arial"/>
        <family val="2"/>
      </rPr>
      <t>)</t>
    </r>
  </si>
  <si>
    <t>TSY0010162</t>
  </si>
  <si>
    <t>3股20#</t>
  </si>
  <si>
    <t>黄色</t>
  </si>
  <si>
    <t>M3159</t>
  </si>
  <si>
    <t>参考TSY0010162价格</t>
  </si>
  <si>
    <t>TSY0010055</t>
  </si>
  <si>
    <t>银灰色</t>
  </si>
  <si>
    <t>M3069</t>
  </si>
  <si>
    <t>TSY0000334</t>
  </si>
  <si>
    <t>写字标</t>
  </si>
  <si>
    <t>55mm*20mm</t>
  </si>
  <si>
    <t>涤纶丝</t>
  </si>
  <si>
    <t>标识</t>
  </si>
  <si>
    <t>雄县华增 李福增 13803269328</t>
  </si>
  <si>
    <t>平台化</t>
  </si>
  <si>
    <t>0.0291</t>
  </si>
  <si>
    <r>
      <rPr>
        <sz val="12"/>
        <rFont val="宋体"/>
        <family val="3"/>
        <charset val="134"/>
      </rPr>
      <t>协议编号：</t>
    </r>
    <r>
      <rPr>
        <sz val="12"/>
        <rFont val="Arial"/>
        <family val="2"/>
      </rPr>
      <t>HBZYXY-2021-053-02</t>
    </r>
  </si>
  <si>
    <t>TSY0010216</t>
  </si>
  <si>
    <t>3C标识</t>
  </si>
  <si>
    <t>50mm*50mm</t>
  </si>
  <si>
    <t>WG1662511033/2*RC510038</t>
  </si>
  <si>
    <t>0.06</t>
  </si>
  <si>
    <t>参照简美报价</t>
  </si>
  <si>
    <t>TSY0010217</t>
  </si>
  <si>
    <t>WG1662511068/2*RC510038</t>
  </si>
  <si>
    <t>TSY0010218</t>
  </si>
  <si>
    <t>WG1662511073/2*RC510031</t>
  </si>
  <si>
    <t>TSY0010219</t>
  </si>
  <si>
    <t>WG1662511049/2*RC510031</t>
  </si>
  <si>
    <t>TSY0010223</t>
  </si>
  <si>
    <t>WG1662511030/2*RC515902</t>
  </si>
  <si>
    <t>TSY0010224</t>
  </si>
  <si>
    <t>WG1662511056/2*RC515902</t>
  </si>
  <si>
    <t>TSY0010225</t>
  </si>
  <si>
    <t>WG1662511064/2*RC515902</t>
  </si>
  <si>
    <t>TSY0010226</t>
  </si>
  <si>
    <t>WG1662511045/2*RC515903</t>
  </si>
  <si>
    <t>TSY0010227</t>
  </si>
  <si>
    <t>WG1662511057/2*RC515903</t>
  </si>
  <si>
    <t>TSY0010228</t>
  </si>
  <si>
    <t>WG1662511065/2*RC515903</t>
  </si>
  <si>
    <t>TSY0010229</t>
  </si>
  <si>
    <t>WG1662511053/2*RC515904</t>
  </si>
  <si>
    <t>TSY0010230</t>
  </si>
  <si>
    <t>WG1662511060/2*RC515904</t>
  </si>
  <si>
    <t>TSY0010231</t>
  </si>
  <si>
    <t>WG1662511054/2*RC510015</t>
  </si>
  <si>
    <t>TSY0010232</t>
  </si>
  <si>
    <t>WG1662511061/2*RC510015</t>
  </si>
  <si>
    <t>TSY0010233</t>
  </si>
  <si>
    <t>WG1662511046/2*RC515903</t>
  </si>
  <si>
    <t>TSY0010234</t>
  </si>
  <si>
    <t>WG1662511058/2*RC515903</t>
  </si>
  <si>
    <t>TSY0010235</t>
  </si>
  <si>
    <t>WG1662511066/2*RC515903</t>
  </si>
  <si>
    <t>TSY0010236</t>
  </si>
  <si>
    <t>WG1662511055/2*RC510015</t>
  </si>
  <si>
    <t>TSY0010237</t>
  </si>
  <si>
    <t>WG1662511062/2*RC510015</t>
  </si>
  <si>
    <t>TSY0010329</t>
  </si>
  <si>
    <t>翻折标识</t>
  </si>
  <si>
    <t>120mm*80mm</t>
  </si>
  <si>
    <t>0.76</t>
  </si>
  <si>
    <t>TSY0010094</t>
  </si>
  <si>
    <t>型条</t>
  </si>
  <si>
    <t>1240mm型条</t>
  </si>
  <si>
    <t>1240mm</t>
  </si>
  <si>
    <t>共聚PP</t>
  </si>
  <si>
    <t>根</t>
  </si>
  <si>
    <t>箭型条</t>
  </si>
  <si>
    <r>
      <rPr>
        <sz val="12"/>
        <color rgb="FF000000"/>
        <rFont val="宋体"/>
        <family val="3"/>
        <charset val="134"/>
      </rPr>
      <t>协议编号：</t>
    </r>
    <r>
      <rPr>
        <sz val="12"/>
        <color rgb="FF000000"/>
        <rFont val="Arial"/>
        <family val="2"/>
      </rPr>
      <t>HBZYXY-2021-101-03</t>
    </r>
    <r>
      <rPr>
        <sz val="12"/>
        <color rgb="FF000000"/>
        <rFont val="宋体"/>
        <family val="3"/>
        <charset val="134"/>
      </rPr>
      <t>中</t>
    </r>
    <r>
      <rPr>
        <sz val="12"/>
        <color rgb="FF000000"/>
        <rFont val="Arial"/>
        <family val="2"/>
      </rPr>
      <t>TSY0010059</t>
    </r>
  </si>
  <si>
    <t>TSY0010097</t>
  </si>
  <si>
    <t>290mm型条</t>
  </si>
  <si>
    <t>290mm</t>
  </si>
  <si>
    <r>
      <rPr>
        <sz val="12"/>
        <color rgb="FF000000"/>
        <rFont val="宋体"/>
        <family val="3"/>
        <charset val="134"/>
      </rPr>
      <t>协议编号：</t>
    </r>
    <r>
      <rPr>
        <sz val="12"/>
        <color rgb="FF000000"/>
        <rFont val="Arial"/>
        <family val="2"/>
      </rPr>
      <t>HBZYXY-2021-101-06</t>
    </r>
  </si>
  <si>
    <t>TSY0010146</t>
  </si>
  <si>
    <t>1165mm型条</t>
  </si>
  <si>
    <t>1165mm</t>
  </si>
  <si>
    <r>
      <rPr>
        <sz val="12"/>
        <color rgb="FF000000"/>
        <rFont val="宋体"/>
        <family val="3"/>
        <charset val="134"/>
      </rPr>
      <t>协议编号：</t>
    </r>
    <r>
      <rPr>
        <sz val="12"/>
        <color rgb="FF000000"/>
        <rFont val="Arial"/>
        <family val="2"/>
      </rPr>
      <t>HBZYXY-2021-101-06</t>
    </r>
    <r>
      <rPr>
        <sz val="12"/>
        <color rgb="FF000000"/>
        <rFont val="宋体"/>
        <family val="3"/>
        <charset val="134"/>
      </rPr>
      <t>，</t>
    </r>
    <r>
      <rPr>
        <sz val="12"/>
        <color rgb="FF000000"/>
        <rFont val="Arial"/>
        <family val="2"/>
      </rPr>
      <t>QAD</t>
    </r>
    <r>
      <rPr>
        <sz val="12"/>
        <color rgb="FF000000"/>
        <rFont val="宋体"/>
        <family val="3"/>
        <charset val="134"/>
      </rPr>
      <t>号相同但长度不同，以此测算</t>
    </r>
    <r>
      <rPr>
        <sz val="12"/>
        <color rgb="FF000000"/>
        <rFont val="Arial"/>
        <family val="2"/>
      </rPr>
      <t>0.0008156*1165=0.95</t>
    </r>
  </si>
  <si>
    <t>TSY0010147</t>
  </si>
  <si>
    <t>95mm型条</t>
  </si>
  <si>
    <t>95mm</t>
  </si>
  <si>
    <t>TSY0010099</t>
  </si>
  <si>
    <t>65mm型条</t>
  </si>
  <si>
    <t>65mm</t>
  </si>
  <si>
    <t>TSY0000793</t>
  </si>
  <si>
    <t>110mm勾条</t>
  </si>
  <si>
    <t>110mm</t>
  </si>
  <si>
    <t>KT-17</t>
  </si>
  <si>
    <r>
      <rPr>
        <sz val="12"/>
        <color rgb="FF000000"/>
        <rFont val="宋体"/>
        <family val="3"/>
        <charset val="134"/>
      </rPr>
      <t>协议编号：</t>
    </r>
    <r>
      <rPr>
        <sz val="12"/>
        <color rgb="FF000000"/>
        <rFont val="Arial"/>
        <family val="2"/>
      </rPr>
      <t>HBZYXY-2021-101-02</t>
    </r>
  </si>
  <si>
    <t>TSY0000794</t>
  </si>
  <si>
    <t>110mm板条</t>
  </si>
  <si>
    <t>KT-16</t>
  </si>
  <si>
    <t>TSY0000790</t>
  </si>
  <si>
    <t>140mm勾条</t>
  </si>
  <si>
    <t>140mm</t>
  </si>
  <si>
    <t>KT-40</t>
  </si>
  <si>
    <t>TSY0010328</t>
  </si>
  <si>
    <t>305mm板条</t>
  </si>
  <si>
    <t>305mm</t>
  </si>
  <si>
    <t>TSY0000323</t>
  </si>
  <si>
    <t>尼龙搭扣</t>
  </si>
  <si>
    <t>粘扣</t>
  </si>
  <si>
    <t>360mm*25mm</t>
  </si>
  <si>
    <t>尼龙</t>
  </si>
  <si>
    <t>支撑板</t>
  </si>
  <si>
    <t>毛面</t>
  </si>
  <si>
    <t>0.202</t>
  </si>
  <si>
    <t>TSY0000322</t>
  </si>
  <si>
    <t xml:space="preserve">                </t>
  </si>
  <si>
    <t>刺面</t>
  </si>
  <si>
    <t>TSY0010173</t>
  </si>
  <si>
    <t>拉链</t>
  </si>
  <si>
    <t>黑色反穿拉链</t>
  </si>
  <si>
    <t>700mm</t>
  </si>
  <si>
    <t>尼龙+树脂</t>
  </si>
  <si>
    <t>5#</t>
  </si>
  <si>
    <t>0.92</t>
  </si>
  <si>
    <t>TSY0010174</t>
  </si>
  <si>
    <t>1100mm</t>
  </si>
  <si>
    <t>1.43</t>
  </si>
  <si>
    <t>TSY0010083</t>
  </si>
  <si>
    <t>550mm</t>
  </si>
  <si>
    <t>0.833</t>
  </si>
  <si>
    <r>
      <rPr>
        <sz val="12"/>
        <rFont val="宋体"/>
        <family val="3"/>
        <charset val="134"/>
      </rPr>
      <t>协议编号：</t>
    </r>
    <r>
      <rPr>
        <sz val="12"/>
        <rFont val="Arial"/>
        <family val="2"/>
      </rPr>
      <t>HBZYXY-2021-101-03</t>
    </r>
  </si>
  <si>
    <t>材料费合计</t>
  </si>
  <si>
    <t>缝纫</t>
  </si>
  <si>
    <t>包装费</t>
  </si>
  <si>
    <r>
      <rPr>
        <sz val="13"/>
        <rFont val="宋体"/>
        <family val="3"/>
        <charset val="134"/>
      </rPr>
      <t>包装箱规格</t>
    </r>
    <r>
      <rPr>
        <sz val="13"/>
        <rFont val="宋体"/>
        <family val="3"/>
        <charset val="134"/>
      </rPr>
      <t xml:space="preserve"> 100CM*60CM*42CM</t>
    </r>
  </si>
  <si>
    <t>纸箱核算依据</t>
  </si>
  <si>
    <t>运输费</t>
  </si>
  <si>
    <t>PVC800套/织物1000套/4.2米高栏车</t>
  </si>
  <si>
    <t>4.2米长，宽1.6-1.8米，高1.6米-1.8米</t>
  </si>
  <si>
    <t>水电气，设备费用</t>
  </si>
  <si>
    <t>依据简美</t>
  </si>
  <si>
    <t>管理费</t>
  </si>
  <si>
    <t>财务费用</t>
  </si>
  <si>
    <t>利润</t>
  </si>
  <si>
    <t>其它费用合计</t>
  </si>
  <si>
    <t>材料费、其它费用合计（不含税）</t>
  </si>
  <si>
    <t>材料费、其它费用合计（含13%税）</t>
  </si>
  <si>
    <t>辅材加工费套合计：</t>
  </si>
  <si>
    <t>厂家</t>
  </si>
  <si>
    <t>产品名称</t>
  </si>
  <si>
    <t>物料编号</t>
  </si>
  <si>
    <t>产品图号</t>
  </si>
  <si>
    <t>材质状态</t>
  </si>
  <si>
    <t>长</t>
  </si>
  <si>
    <t>宽</t>
  </si>
  <si>
    <t>高</t>
  </si>
  <si>
    <t>面积二</t>
  </si>
  <si>
    <t>材料单价</t>
  </si>
  <si>
    <t>金额1</t>
  </si>
  <si>
    <t>垫板状态</t>
  </si>
  <si>
    <t>数量</t>
  </si>
  <si>
    <t>测算面积合计</t>
  </si>
  <si>
    <t>金额2</t>
  </si>
  <si>
    <t>产品价格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</si>
</sst>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43" formatCode="_ * #,##0.00_ ;_ * \-#,##0.00_ ;_ * &quot;-&quot;??_ ;_ @_ "/>
    <numFmt numFmtId="178" formatCode="0.00%;[Red]\-0.00%"/>
    <numFmt numFmtId="179" formatCode="0.0000000000"/>
    <numFmt numFmtId="180" formatCode="_ \¥* #,##0_ ;_ \¥* \-#,##0_ ;_ \¥* &quot;-&quot;_ ;_ @_ "/>
    <numFmt numFmtId="181" formatCode="0.000_ "/>
    <numFmt numFmtId="182" formatCode="_-* #,##0.00_-;\-* #,##0.00_-;_-* &quot;-&quot;??_-;_-@_-"/>
    <numFmt numFmtId="183" formatCode="#,##0.0_);\(#,##0.0\)"/>
    <numFmt numFmtId="184" formatCode="mmm/yy_)"/>
    <numFmt numFmtId="185" formatCode="0.00_ "/>
    <numFmt numFmtId="186" formatCode="0.0%;[Red]\-0.0%"/>
    <numFmt numFmtId="187" formatCode="\(0.0\)"/>
    <numFmt numFmtId="188" formatCode="&quot;$&quot;#,##0.00_);[Red]\(&quot;$&quot;#,##0.00\)"/>
    <numFmt numFmtId="189" formatCode="m/d/yy_)"/>
    <numFmt numFmtId="190" formatCode="#,##0.0_);[Red]\(#,##0.0\)"/>
    <numFmt numFmtId="191" formatCode="_ &quot;\&quot;* #,##0.00_ ;_ &quot;\&quot;* \-#,##0.00_ ;_ &quot;\&quot;* &quot;-&quot;??_ ;_ @_ "/>
    <numFmt numFmtId="192" formatCode="&quot;$&quot;#,##0_);[Red]\(&quot;$&quot;#,##0\)"/>
    <numFmt numFmtId="193" formatCode="_ \¥* #,##0.00_ ;_ \¥* \-#,##0.00_ ;_ \¥* &quot;-&quot;??_ ;_ @_ "/>
    <numFmt numFmtId="194" formatCode="0.00_);[Red]\(0.00\)"/>
    <numFmt numFmtId="195" formatCode="###0_)"/>
    <numFmt numFmtId="196" formatCode="0.0%"/>
    <numFmt numFmtId="197" formatCode="_ * #,##0.0_ ;_ * \-#,##0.0_ ;_ * &quot;-&quot;_ ;_ @_ "/>
    <numFmt numFmtId="198" formatCode="_ &quot;\&quot;* #,##0_ ;_ &quot;\&quot;* \-#,##0_ ;_ &quot;\&quot;* &quot;-&quot;_ ;_ @_ "/>
    <numFmt numFmtId="199" formatCode="#,##0.000_);\(#,##0.000\)"/>
    <numFmt numFmtId="200" formatCode="_(&quot;$&quot;* #,##0.00_);_(&quot;$&quot;* \(#,##0.00\);_(&quot;$&quot;* &quot;-&quot;??_);_(@_)"/>
    <numFmt numFmtId="201" formatCode="0.0000_);[Red]\(0.0000\)"/>
    <numFmt numFmtId="202" formatCode="_-* #,##0_-;\-* #,##0_-;_-* &quot;-&quot;_-;_-@_-"/>
    <numFmt numFmtId="203" formatCode="0.0%;\(0.0%\)"/>
    <numFmt numFmtId="204" formatCode="0_ "/>
    <numFmt numFmtId="205" formatCode="0.0_ "/>
    <numFmt numFmtId="206" formatCode="0.0000_ "/>
    <numFmt numFmtId="207" formatCode="0.00000_ "/>
    <numFmt numFmtId="208" formatCode="0.000"/>
  </numFmts>
  <fonts count="88">
    <font>
      <sz val="12"/>
      <name val="宋体"/>
      <charset val="134"/>
    </font>
    <font>
      <sz val="10"/>
      <name val="宋体"/>
      <family val="3"/>
      <charset val="134"/>
    </font>
    <font>
      <i/>
      <sz val="10"/>
      <name val="宋体"/>
      <family val="3"/>
      <charset val="134"/>
    </font>
    <font>
      <sz val="10"/>
      <color theme="1"/>
      <name val="宋体"/>
      <family val="3"/>
      <charset val="134"/>
      <scheme val="minor"/>
    </font>
    <font>
      <b/>
      <sz val="14"/>
      <name val="宋体"/>
      <family val="3"/>
      <charset val="134"/>
      <scheme val="minor"/>
    </font>
    <font>
      <b/>
      <sz val="11"/>
      <name val="Arial"/>
      <family val="2"/>
    </font>
    <font>
      <sz val="14"/>
      <name val="宋体"/>
      <family val="3"/>
      <charset val="134"/>
      <scheme val="minor"/>
    </font>
    <font>
      <sz val="12"/>
      <name val="宋体"/>
      <family val="3"/>
      <charset val="134"/>
      <scheme val="minor"/>
    </font>
    <font>
      <sz val="12"/>
      <name val="Arial"/>
      <family val="2"/>
    </font>
    <font>
      <sz val="11"/>
      <name val="Arial"/>
      <family val="2"/>
    </font>
    <font>
      <sz val="11"/>
      <color theme="0"/>
      <name val="Arial"/>
      <family val="2"/>
    </font>
    <font>
      <b/>
      <sz val="14"/>
      <color theme="0"/>
      <name val="Arial"/>
      <family val="2"/>
    </font>
    <font>
      <b/>
      <sz val="16"/>
      <color rgb="FF4F0FBD"/>
      <name val="宋体"/>
      <family val="3"/>
      <charset val="134"/>
    </font>
    <font>
      <sz val="14"/>
      <name val="宋体"/>
      <family val="3"/>
      <charset val="134"/>
    </font>
    <font>
      <b/>
      <sz val="20"/>
      <name val="宋体"/>
      <family val="3"/>
      <charset val="134"/>
    </font>
    <font>
      <sz val="12"/>
      <color theme="1"/>
      <name val="宋体"/>
      <family val="3"/>
      <charset val="134"/>
      <scheme val="minor"/>
    </font>
    <font>
      <sz val="12"/>
      <color indexed="8"/>
      <name val="宋体"/>
      <family val="3"/>
      <charset val="134"/>
      <scheme val="minor"/>
    </font>
    <font>
      <sz val="12"/>
      <name val="Arial"/>
      <family val="2"/>
    </font>
    <font>
      <sz val="12"/>
      <color rgb="FFFF0000"/>
      <name val="Arial"/>
      <family val="2"/>
    </font>
    <font>
      <sz val="12"/>
      <color rgb="FFFF0000"/>
      <name val="Arial"/>
      <family val="2"/>
    </font>
    <font>
      <sz val="12"/>
      <color rgb="FF000000"/>
      <name val="Arial"/>
      <family val="2"/>
    </font>
    <font>
      <sz val="12"/>
      <color rgb="FF000000"/>
      <name val="Arial"/>
      <family val="2"/>
    </font>
    <font>
      <sz val="14"/>
      <color theme="1"/>
      <name val="宋体"/>
      <family val="3"/>
      <charset val="134"/>
      <scheme val="minor"/>
    </font>
    <font>
      <sz val="12"/>
      <name val="微软雅黑"/>
      <family val="2"/>
      <charset val="134"/>
    </font>
    <font>
      <sz val="12"/>
      <color indexed="8"/>
      <name val="微软雅黑"/>
      <family val="2"/>
      <charset val="134"/>
    </font>
    <font>
      <sz val="14"/>
      <name val="宋体"/>
      <family val="3"/>
      <charset val="134"/>
      <scheme val="major"/>
    </font>
    <font>
      <sz val="13"/>
      <color indexed="8"/>
      <name val="宋体"/>
      <family val="3"/>
      <charset val="134"/>
      <scheme val="minor"/>
    </font>
    <font>
      <sz val="13"/>
      <name val="宋体"/>
      <family val="3"/>
      <charset val="134"/>
    </font>
    <font>
      <sz val="13"/>
      <name val="Arial"/>
      <family val="2"/>
    </font>
    <font>
      <sz val="13"/>
      <name val="宋体"/>
      <family val="3"/>
      <charset val="134"/>
      <scheme val="minor"/>
    </font>
    <font>
      <sz val="10"/>
      <color indexed="8"/>
      <name val="宋体"/>
      <family val="3"/>
      <charset val="134"/>
      <scheme val="minor"/>
    </font>
    <font>
      <sz val="11"/>
      <name val="宋体"/>
      <family val="3"/>
      <charset val="134"/>
    </font>
    <font>
      <sz val="11"/>
      <color theme="0"/>
      <name val="宋体"/>
      <family val="3"/>
      <charset val="134"/>
    </font>
    <font>
      <sz val="14"/>
      <color theme="0"/>
      <name val="宋体"/>
      <family val="3"/>
      <charset val="134"/>
    </font>
    <font>
      <sz val="18"/>
      <name val="宋体"/>
      <family val="3"/>
      <charset val="134"/>
    </font>
    <font>
      <b/>
      <sz val="10"/>
      <name val="宋体"/>
      <family val="3"/>
      <charset val="134"/>
    </font>
    <font>
      <b/>
      <sz val="10"/>
      <name val="宋体"/>
      <family val="3"/>
      <charset val="134"/>
      <scheme val="minor"/>
    </font>
    <font>
      <sz val="10"/>
      <color theme="1"/>
      <name val="宋体"/>
      <family val="3"/>
      <charset val="134"/>
    </font>
    <font>
      <sz val="11"/>
      <color indexed="9"/>
      <name val="宋体"/>
      <family val="3"/>
      <charset val="134"/>
    </font>
    <font>
      <sz val="11"/>
      <color theme="1"/>
      <name val="宋体"/>
      <family val="3"/>
      <charset val="134"/>
      <scheme val="minor"/>
    </font>
    <font>
      <sz val="11"/>
      <color indexed="20"/>
      <name val="宋体"/>
      <family val="3"/>
      <charset val="134"/>
    </font>
    <font>
      <sz val="11"/>
      <color indexed="8"/>
      <name val="宋体"/>
      <family val="3"/>
      <charset val="134"/>
    </font>
    <font>
      <sz val="11"/>
      <color indexed="52"/>
      <name val="宋体"/>
      <family val="3"/>
      <charset val="134"/>
    </font>
    <font>
      <sz val="10"/>
      <name val="Helv"/>
      <family val="2"/>
    </font>
    <font>
      <sz val="11"/>
      <color indexed="62"/>
      <name val="宋体"/>
      <family val="3"/>
      <charset val="134"/>
    </font>
    <font>
      <sz val="12"/>
      <name val="新細明體"/>
      <charset val="134"/>
    </font>
    <font>
      <b/>
      <sz val="15"/>
      <color indexed="56"/>
      <name val="宋体"/>
      <family val="3"/>
      <charset val="134"/>
    </font>
    <font>
      <b/>
      <sz val="18"/>
      <color indexed="56"/>
      <name val="宋体"/>
      <family val="3"/>
      <charset val="134"/>
    </font>
    <font>
      <sz val="11"/>
      <color indexed="60"/>
      <name val="宋体"/>
      <family val="3"/>
      <charset val="134"/>
    </font>
    <font>
      <b/>
      <sz val="11"/>
      <color indexed="56"/>
      <name val="宋体"/>
      <family val="3"/>
      <charset val="134"/>
    </font>
    <font>
      <sz val="10"/>
      <name val="MS Sans Serif"/>
      <family val="2"/>
    </font>
    <font>
      <b/>
      <sz val="13"/>
      <color indexed="56"/>
      <name val="宋体"/>
      <family val="3"/>
      <charset val="134"/>
    </font>
    <font>
      <sz val="9"/>
      <color theme="1"/>
      <name val="宋体"/>
      <family val="3"/>
      <charset val="134"/>
      <scheme val="minor"/>
    </font>
    <font>
      <b/>
      <sz val="11"/>
      <color indexed="52"/>
      <name val="宋体"/>
      <family val="3"/>
      <charset val="134"/>
    </font>
    <font>
      <sz val="12"/>
      <name val="¹ÙÅÁÃ¼"/>
      <charset val="129"/>
    </font>
    <font>
      <sz val="11"/>
      <color indexed="10"/>
      <name val="宋体"/>
      <family val="3"/>
      <charset val="134"/>
    </font>
    <font>
      <b/>
      <sz val="11"/>
      <color indexed="9"/>
      <name val="宋体"/>
      <family val="3"/>
      <charset val="134"/>
    </font>
    <font>
      <sz val="11"/>
      <name val="明朝"/>
      <charset val="134"/>
    </font>
    <font>
      <sz val="11"/>
      <name val="돋움"/>
      <charset val="134"/>
    </font>
    <font>
      <sz val="10"/>
      <name val="Univers (WN)"/>
      <family val="1"/>
    </font>
    <font>
      <sz val="10"/>
      <name val="Arial"/>
      <family val="2"/>
    </font>
    <font>
      <b/>
      <sz val="11"/>
      <color indexed="8"/>
      <name val="宋体"/>
      <family val="3"/>
      <charset val="134"/>
    </font>
    <font>
      <sz val="9"/>
      <name val="Arial"/>
      <family val="2"/>
    </font>
    <font>
      <b/>
      <sz val="11"/>
      <color indexed="63"/>
      <name val="宋体"/>
      <family val="3"/>
      <charset val="134"/>
    </font>
    <font>
      <i/>
      <sz val="11"/>
      <color indexed="23"/>
      <name val="宋体"/>
      <family val="3"/>
      <charset val="134"/>
    </font>
    <font>
      <sz val="11"/>
      <color indexed="17"/>
      <name val="宋体"/>
      <family val="3"/>
      <charset val="134"/>
    </font>
    <font>
      <sz val="10"/>
      <name val="Univers (E1)"/>
      <family val="1"/>
    </font>
    <font>
      <sz val="12"/>
      <name val="ｹﾙﾅﾁﾃｼ"/>
      <charset val="134"/>
    </font>
    <font>
      <sz val="8"/>
      <name val="CG Times (E1)"/>
      <family val="1"/>
    </font>
    <font>
      <sz val="8"/>
      <name val="Arial"/>
      <family val="2"/>
    </font>
    <font>
      <sz val="12"/>
      <name val="Tms Rmn"/>
      <family val="1"/>
    </font>
    <font>
      <b/>
      <sz val="10"/>
      <color indexed="10"/>
      <name val="Arial"/>
      <family val="2"/>
    </font>
    <font>
      <sz val="8"/>
      <name val="Times New Roman"/>
      <family val="1"/>
    </font>
    <font>
      <b/>
      <sz val="12"/>
      <name val="Arial"/>
      <family val="2"/>
    </font>
    <font>
      <sz val="8"/>
      <color indexed="12"/>
      <name val="Times New Roman"/>
      <family val="1"/>
    </font>
    <font>
      <sz val="7"/>
      <name val="Small Fonts"/>
      <charset val="134"/>
    </font>
    <font>
      <b/>
      <sz val="12"/>
      <name val="Univers (WN)"/>
      <family val="1"/>
    </font>
    <font>
      <b/>
      <sz val="10"/>
      <name val="Univers (WN)"/>
      <family val="1"/>
    </font>
    <font>
      <b/>
      <sz val="10"/>
      <name val="Arial"/>
      <family val="2"/>
    </font>
    <font>
      <sz val="11"/>
      <name val="ｵｸｿ "/>
      <charset val="128"/>
    </font>
    <font>
      <sz val="12"/>
      <name val="Times New Roman"/>
      <family val="1"/>
    </font>
    <font>
      <sz val="12"/>
      <name val="뼻뮝"/>
      <charset val="129"/>
    </font>
    <font>
      <sz val="10"/>
      <name val="바탕체"/>
      <charset val="134"/>
    </font>
    <font>
      <b/>
      <sz val="16"/>
      <color rgb="FF4F0FBD"/>
      <name val="Arial"/>
      <family val="2"/>
    </font>
    <font>
      <sz val="12"/>
      <color rgb="FFFF0000"/>
      <name val="宋体"/>
      <family val="3"/>
      <charset val="134"/>
      <scheme val="minor"/>
    </font>
    <font>
      <sz val="12"/>
      <color rgb="FF000000"/>
      <name val="宋体"/>
      <family val="3"/>
      <charset val="134"/>
    </font>
    <font>
      <sz val="12"/>
      <name val="宋体"/>
      <family val="3"/>
      <charset val="134"/>
    </font>
    <font>
      <sz val="9"/>
      <name val="宋体"/>
      <family val="3"/>
      <charset val="134"/>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88402966399123"/>
        <bgColor indexed="64"/>
      </patternFill>
    </fill>
    <fill>
      <patternFill patternType="solid">
        <fgColor theme="2" tint="-9.9978637043366805E-2"/>
        <bgColor indexed="64"/>
      </patternFill>
    </fill>
    <fill>
      <patternFill patternType="solid">
        <fgColor rgb="FFFFC000"/>
        <bgColor rgb="FF000000"/>
      </patternFill>
    </fill>
    <fill>
      <patternFill patternType="solid">
        <fgColor rgb="FFFFFF00"/>
        <bgColor rgb="FF000000"/>
      </patternFill>
    </fill>
    <fill>
      <patternFill patternType="solid">
        <fgColor rgb="FFC6E0B4"/>
        <bgColor rgb="FF000000"/>
      </patternFill>
    </fill>
    <fill>
      <patternFill patternType="solid">
        <fgColor rgb="FFFF0000"/>
        <bgColor indexed="64"/>
      </patternFill>
    </fill>
    <fill>
      <patternFill patternType="solid">
        <fgColor indexed="62"/>
        <bgColor indexed="64"/>
      </patternFill>
    </fill>
    <fill>
      <patternFill patternType="solid">
        <fgColor indexed="45"/>
        <bgColor indexed="64"/>
      </patternFill>
    </fill>
    <fill>
      <patternFill patternType="solid">
        <fgColor indexed="30"/>
        <bgColor indexed="64"/>
      </patternFill>
    </fill>
    <fill>
      <patternFill patternType="solid">
        <fgColor indexed="11"/>
        <bgColor indexed="64"/>
      </patternFill>
    </fill>
    <fill>
      <patternFill patternType="solid">
        <fgColor indexed="31"/>
        <bgColor indexed="64"/>
      </patternFill>
    </fill>
    <fill>
      <patternFill patternType="solid">
        <fgColor indexed="46"/>
        <bgColor indexed="64"/>
      </patternFill>
    </fill>
    <fill>
      <patternFill patternType="solid">
        <fgColor indexed="42"/>
        <bgColor indexed="64"/>
      </patternFill>
    </fill>
    <fill>
      <patternFill patternType="solid">
        <fgColor indexed="52"/>
        <bgColor indexed="64"/>
      </patternFill>
    </fill>
    <fill>
      <patternFill patternType="solid">
        <fgColor indexed="49"/>
        <bgColor indexed="64"/>
      </patternFill>
    </fill>
    <fill>
      <patternFill patternType="solid">
        <fgColor indexed="36"/>
        <bgColor indexed="64"/>
      </patternFill>
    </fill>
    <fill>
      <patternFill patternType="solid">
        <fgColor indexed="44"/>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43"/>
        <bgColor indexed="64"/>
      </patternFill>
    </fill>
    <fill>
      <patternFill patternType="solid">
        <fgColor indexed="51"/>
        <bgColor indexed="64"/>
      </patternFill>
    </fill>
    <fill>
      <patternFill patternType="solid">
        <fgColor indexed="10"/>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57"/>
        <bgColor indexed="64"/>
      </patternFill>
    </fill>
    <fill>
      <patternFill patternType="solid">
        <fgColor indexed="26"/>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style="medium">
        <color auto="1"/>
      </top>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auto="1"/>
      </top>
      <bottom style="medium">
        <color auto="1"/>
      </bottom>
      <diagonal/>
    </border>
    <border>
      <left/>
      <right/>
      <top style="thin">
        <color auto="1"/>
      </top>
      <bottom style="thin">
        <color auto="1"/>
      </bottom>
      <diagonal/>
    </border>
    <border>
      <left style="thin">
        <color auto="1"/>
      </left>
      <right/>
      <top/>
      <bottom/>
      <diagonal/>
    </border>
    <border>
      <left/>
      <right/>
      <top/>
      <bottom style="double">
        <color auto="1"/>
      </bottom>
      <diagonal/>
    </border>
  </borders>
  <cellStyleXfs count="10340">
    <xf numFmtId="0" fontId="0" fillId="0" borderId="0"/>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0" borderId="0" applyNumberFormat="0" applyBorder="0" applyProtection="0"/>
    <xf numFmtId="0" fontId="41" fillId="28" borderId="0" applyNumberFormat="0" applyBorder="0" applyProtection="0"/>
    <xf numFmtId="0" fontId="38" fillId="19" borderId="0" applyNumberFormat="0" applyBorder="0" applyProtection="0"/>
    <xf numFmtId="0" fontId="38" fillId="19"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86" fillId="0" borderId="0"/>
    <xf numFmtId="0" fontId="86" fillId="0" borderId="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86" fillId="0" borderId="0"/>
    <xf numFmtId="0" fontId="39" fillId="0" borderId="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43" fillId="0" borderId="0"/>
    <xf numFmtId="0" fontId="86" fillId="0" borderId="0"/>
    <xf numFmtId="0" fontId="39" fillId="0" borderId="0">
      <alignment vertical="center"/>
    </xf>
    <xf numFmtId="0" fontId="86" fillId="0" borderId="0"/>
    <xf numFmtId="0" fontId="86" fillId="0" borderId="0"/>
    <xf numFmtId="0" fontId="86" fillId="0" borderId="0"/>
    <xf numFmtId="0" fontId="39" fillId="0" borderId="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9" fontId="39" fillId="0" borderId="0" applyFont="0" applyFill="0" applyBorder="0" applyAlignment="0" applyProtection="0">
      <alignment vertical="center"/>
    </xf>
    <xf numFmtId="0" fontId="39" fillId="0" borderId="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38" fillId="28"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45" fillId="0" borderId="0"/>
    <xf numFmtId="0" fontId="39" fillId="0" borderId="0">
      <alignment vertical="center"/>
    </xf>
    <xf numFmtId="0" fontId="86" fillId="0" borderId="0"/>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1" borderId="0" applyNumberFormat="0" applyBorder="0" applyProtection="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6" fillId="0" borderId="11" applyNumberFormat="0" applyFill="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48" fillId="30" borderId="0" applyNumberFormat="0" applyBorder="0" applyProtection="0"/>
    <xf numFmtId="0" fontId="86" fillId="0" borderId="0"/>
    <xf numFmtId="0" fontId="86" fillId="0" borderId="0"/>
    <xf numFmtId="0" fontId="46" fillId="0" borderId="11" applyNumberFormat="0" applyFill="0" applyProtection="0"/>
    <xf numFmtId="0" fontId="41" fillId="17"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38" fillId="32" borderId="0" applyNumberFormat="0" applyBorder="0" applyProtection="0"/>
    <xf numFmtId="0" fontId="38" fillId="32" borderId="0" applyNumberFormat="0" applyBorder="0" applyProtection="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86" fillId="0" borderId="0"/>
    <xf numFmtId="0" fontId="86" fillId="0" borderId="0"/>
    <xf numFmtId="0" fontId="38" fillId="19" borderId="0" applyNumberFormat="0" applyBorder="0" applyProtection="0"/>
    <xf numFmtId="0" fontId="41" fillId="22"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43" fillId="0" borderId="0"/>
    <xf numFmtId="0" fontId="86" fillId="0" borderId="0"/>
    <xf numFmtId="0" fontId="41" fillId="22" borderId="0" applyNumberFormat="0" applyBorder="0" applyAlignment="0" applyProtection="0">
      <alignment vertical="center"/>
    </xf>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86" fillId="0" borderId="0"/>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1" borderId="0" applyNumberFormat="0" applyBorder="0" applyProtection="0"/>
    <xf numFmtId="0" fontId="86"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3" fillId="0" borderId="0"/>
    <xf numFmtId="0" fontId="43"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86" fillId="0" borderId="0"/>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50" fillId="0" borderId="0" applyNumberFormat="0" applyFont="0" applyFill="0" applyBorder="0" applyAlignment="0" applyProtection="0">
      <alignment horizontal="left"/>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3" fillId="0" borderId="0"/>
    <xf numFmtId="0" fontId="39"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3" borderId="0" applyNumberFormat="0" applyBorder="0" applyProtection="0"/>
    <xf numFmtId="0" fontId="43" fillId="0" borderId="0"/>
    <xf numFmtId="0" fontId="39" fillId="0" borderId="0">
      <alignment vertical="center"/>
    </xf>
    <xf numFmtId="0" fontId="46" fillId="0" borderId="11" applyNumberFormat="0" applyFill="0" applyProtection="0"/>
    <xf numFmtId="0" fontId="39" fillId="0" borderId="0">
      <alignment vertical="center"/>
    </xf>
    <xf numFmtId="0" fontId="39" fillId="0" borderId="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22" borderId="0" applyNumberFormat="0" applyBorder="0" applyProtection="0"/>
    <xf numFmtId="0" fontId="48" fillId="30" borderId="0" applyNumberFormat="0" applyBorder="0" applyProtection="0"/>
    <xf numFmtId="0" fontId="43" fillId="0" borderId="0"/>
    <xf numFmtId="0" fontId="39" fillId="0" borderId="0">
      <alignment vertical="center"/>
    </xf>
    <xf numFmtId="0" fontId="86" fillId="0" borderId="0"/>
    <xf numFmtId="0" fontId="86" fillId="0" borderId="0"/>
    <xf numFmtId="0" fontId="38" fillId="19" borderId="0" applyNumberFormat="0" applyBorder="0" applyProtection="0"/>
    <xf numFmtId="0" fontId="41" fillId="28" borderId="0" applyNumberFormat="0" applyBorder="0" applyProtection="0"/>
    <xf numFmtId="0" fontId="86" fillId="0" borderId="0"/>
    <xf numFmtId="0" fontId="86" fillId="0" borderId="0"/>
    <xf numFmtId="0" fontId="41" fillId="20" borderId="0" applyNumberFormat="0" applyBorder="0" applyProtection="0"/>
    <xf numFmtId="0" fontId="86" fillId="0" borderId="0"/>
    <xf numFmtId="0" fontId="86" fillId="0" borderId="0"/>
    <xf numFmtId="0" fontId="51" fillId="0" borderId="12" applyNumberFormat="0" applyFill="0" applyProtection="0"/>
    <xf numFmtId="0" fontId="51" fillId="0" borderId="12" applyNumberFormat="0" applyFill="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86" fillId="0" borderId="0"/>
    <xf numFmtId="0" fontId="86" fillId="0" borderId="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41" fillId="28" borderId="0" applyNumberFormat="0" applyBorder="0" applyProtection="0"/>
    <xf numFmtId="0" fontId="41" fillId="20" borderId="0" applyNumberFormat="0" applyBorder="0" applyProtection="0"/>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41" fillId="28" borderId="0" applyNumberFormat="0" applyBorder="0" applyProtection="0"/>
    <xf numFmtId="0" fontId="41" fillId="20" borderId="0" applyNumberFormat="0" applyBorder="0" applyProtection="0"/>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51" fillId="0" borderId="12" applyNumberFormat="0" applyFill="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0" borderId="0" applyNumberFormat="0" applyBorder="0" applyAlignment="0" applyProtection="0">
      <alignment vertical="center"/>
    </xf>
    <xf numFmtId="0" fontId="41" fillId="20" borderId="0" applyNumberFormat="0" applyBorder="0" applyProtection="0"/>
    <xf numFmtId="0" fontId="86" fillId="0" borderId="0"/>
    <xf numFmtId="0" fontId="86" fillId="0" borderId="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2"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86" fillId="0" borderId="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0"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0" borderId="0" applyNumberFormat="0" applyBorder="0" applyProtection="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1"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1"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0" borderId="0" applyNumberFormat="0" applyBorder="0" applyProtection="0"/>
    <xf numFmtId="0" fontId="41" fillId="20" borderId="0" applyNumberFormat="0" applyBorder="0" applyProtection="0"/>
    <xf numFmtId="0" fontId="41" fillId="21" borderId="0" applyNumberFormat="0" applyBorder="0" applyProtection="0"/>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Alignment="0" applyProtection="0">
      <alignment vertical="center"/>
    </xf>
    <xf numFmtId="0" fontId="41" fillId="21" borderId="0" applyNumberFormat="0" applyBorder="0" applyProtection="0"/>
    <xf numFmtId="0" fontId="41" fillId="22" borderId="0" applyNumberFormat="0" applyBorder="0" applyProtection="0"/>
    <xf numFmtId="0" fontId="38" fillId="18" borderId="0" applyNumberFormat="0" applyBorder="0" applyProtection="0"/>
    <xf numFmtId="0" fontId="38" fillId="18" borderId="0" applyNumberFormat="0" applyBorder="0" applyProtection="0"/>
    <xf numFmtId="0" fontId="41" fillId="20" borderId="0" applyNumberFormat="0" applyBorder="0" applyAlignment="0" applyProtection="0">
      <alignment vertical="center"/>
    </xf>
    <xf numFmtId="0" fontId="41" fillId="20"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1"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86" fillId="0" borderId="0"/>
    <xf numFmtId="0" fontId="86" fillId="0" borderId="0"/>
    <xf numFmtId="0" fontId="41" fillId="21"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38" fillId="19"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1" borderId="0" applyNumberFormat="0" applyBorder="0" applyProtection="0"/>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86" fillId="0" borderId="0"/>
    <xf numFmtId="0" fontId="86" fillId="0" borderId="0"/>
    <xf numFmtId="0" fontId="41" fillId="21" borderId="0" applyNumberFormat="0" applyBorder="0" applyAlignment="0" applyProtection="0">
      <alignment vertical="center"/>
    </xf>
    <xf numFmtId="0" fontId="41" fillId="17" borderId="0" applyNumberFormat="0" applyBorder="0" applyProtection="0"/>
    <xf numFmtId="0" fontId="38" fillId="19" borderId="0" applyNumberFormat="0" applyBorder="0" applyProtection="0"/>
    <xf numFmtId="0" fontId="41" fillId="28"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41" fillId="21" borderId="0" applyNumberFormat="0" applyBorder="0" applyProtection="0"/>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19" borderId="0" applyNumberFormat="0" applyBorder="0" applyProtection="0"/>
    <xf numFmtId="0" fontId="41" fillId="28" borderId="0" applyNumberFormat="0" applyBorder="0" applyProtection="0"/>
    <xf numFmtId="0" fontId="41" fillId="20" borderId="0" applyNumberFormat="0" applyBorder="0" applyProtection="0"/>
    <xf numFmtId="0" fontId="41" fillId="20" borderId="0" applyNumberFormat="0" applyBorder="0" applyProtection="0"/>
    <xf numFmtId="0" fontId="39" fillId="0" borderId="0">
      <alignment vertical="center"/>
    </xf>
    <xf numFmtId="0" fontId="41" fillId="20" borderId="0" applyNumberFormat="0" applyBorder="0" applyAlignment="0" applyProtection="0">
      <alignment vertical="center"/>
    </xf>
    <xf numFmtId="0" fontId="41" fillId="20" borderId="0" applyNumberFormat="0" applyBorder="0" applyProtection="0"/>
    <xf numFmtId="0" fontId="41" fillId="28" borderId="0" applyNumberFormat="0" applyBorder="0" applyAlignment="0" applyProtection="0">
      <alignment vertical="center"/>
    </xf>
    <xf numFmtId="0" fontId="50" fillId="0" borderId="13" applyNumberFormat="0" applyBorder="0"/>
    <xf numFmtId="0" fontId="38" fillId="19"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41" fillId="28" borderId="0" applyNumberFormat="0" applyBorder="0" applyProtection="0"/>
    <xf numFmtId="0" fontId="41" fillId="20" borderId="0" applyNumberFormat="0" applyBorder="0" applyProtection="0"/>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38" fillId="19" borderId="0" applyNumberFormat="0" applyBorder="0" applyProtection="0"/>
    <xf numFmtId="0" fontId="41" fillId="28" borderId="0" applyNumberFormat="0" applyBorder="0" applyProtection="0"/>
    <xf numFmtId="0" fontId="86" fillId="0" borderId="0"/>
    <xf numFmtId="0" fontId="86" fillId="0" borderId="0"/>
    <xf numFmtId="0" fontId="86" fillId="0" borderId="0"/>
    <xf numFmtId="0" fontId="86" fillId="0" borderId="0"/>
    <xf numFmtId="0" fontId="41" fillId="20" borderId="0" applyNumberFormat="0" applyBorder="0" applyProtection="0"/>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41" fillId="28" borderId="0" applyNumberFormat="0" applyBorder="0" applyAlignment="0" applyProtection="0">
      <alignment vertical="center"/>
    </xf>
    <xf numFmtId="0" fontId="41" fillId="20" borderId="0" applyNumberFormat="0" applyBorder="0" applyAlignment="0" applyProtection="0">
      <alignment vertical="center"/>
    </xf>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45" fillId="0" borderId="0"/>
    <xf numFmtId="0" fontId="41" fillId="28" borderId="0" applyNumberFormat="0" applyBorder="0" applyProtection="0"/>
    <xf numFmtId="0" fontId="41" fillId="20" borderId="0" applyNumberFormat="0" applyBorder="0" applyProtection="0"/>
    <xf numFmtId="0" fontId="41" fillId="20" borderId="0" applyNumberFormat="0" applyBorder="0" applyAlignment="0" applyProtection="0">
      <alignment vertical="center"/>
    </xf>
    <xf numFmtId="0" fontId="41" fillId="20" borderId="0" applyNumberFormat="0" applyBorder="0" applyProtection="0"/>
    <xf numFmtId="0" fontId="41" fillId="20" borderId="0" applyNumberFormat="0" applyBorder="0" applyAlignment="0" applyProtection="0">
      <alignment vertical="center"/>
    </xf>
    <xf numFmtId="0" fontId="41" fillId="20"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86" fillId="0" borderId="0"/>
    <xf numFmtId="0" fontId="86" fillId="0" borderId="0"/>
    <xf numFmtId="0" fontId="41" fillId="21" borderId="0" applyNumberFormat="0" applyBorder="0" applyProtection="0"/>
    <xf numFmtId="0" fontId="41" fillId="20" borderId="0" applyNumberFormat="0" applyBorder="0" applyAlignment="0" applyProtection="0">
      <alignment vertical="center"/>
    </xf>
    <xf numFmtId="0" fontId="86" fillId="0" borderId="0"/>
    <xf numFmtId="0" fontId="41" fillId="20" borderId="0" applyNumberFormat="0" applyBorder="0" applyProtection="0"/>
    <xf numFmtId="0" fontId="41" fillId="20"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39" fillId="0" borderId="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0" borderId="0" applyNumberFormat="0" applyBorder="0" applyProtection="0"/>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17" borderId="0" applyNumberFormat="0" applyBorder="0" applyProtection="0"/>
    <xf numFmtId="0" fontId="86" fillId="0" borderId="0"/>
    <xf numFmtId="0" fontId="86" fillId="0" borderId="0"/>
    <xf numFmtId="0" fontId="41" fillId="20" borderId="0" applyNumberFormat="0" applyBorder="0" applyAlignment="0" applyProtection="0">
      <alignment vertical="center"/>
    </xf>
    <xf numFmtId="0" fontId="51" fillId="0" borderId="12" applyNumberFormat="0" applyFill="0" applyAlignment="0" applyProtection="0">
      <alignment vertical="center"/>
    </xf>
    <xf numFmtId="0" fontId="41" fillId="20" borderId="0" applyNumberFormat="0" applyBorder="0" applyProtection="0"/>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41" fillId="19"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5" borderId="0" applyNumberFormat="0" applyBorder="0" applyProtection="0"/>
    <xf numFmtId="0" fontId="41" fillId="19" borderId="0" applyNumberFormat="0" applyBorder="0" applyProtection="0"/>
    <xf numFmtId="0" fontId="86" fillId="0" borderId="0"/>
    <xf numFmtId="0" fontId="86" fillId="0" borderId="0"/>
    <xf numFmtId="0" fontId="41" fillId="17" borderId="0" applyNumberFormat="0" applyBorder="0" applyProtection="0"/>
    <xf numFmtId="0" fontId="54" fillId="0" borderId="0"/>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41" fillId="19"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Alignment="0" applyProtection="0">
      <alignment vertical="center"/>
    </xf>
    <xf numFmtId="0" fontId="86" fillId="0" borderId="0"/>
    <xf numFmtId="0" fontId="86"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2" borderId="0" applyNumberFormat="0" applyBorder="0" applyProtection="0"/>
    <xf numFmtId="0" fontId="41" fillId="22"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21" borderId="0" applyNumberFormat="0" applyBorder="0" applyProtection="0"/>
    <xf numFmtId="0" fontId="41" fillId="21" borderId="0" applyNumberFormat="0" applyBorder="0" applyProtection="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32" borderId="0" applyNumberFormat="0" applyBorder="0" applyProtection="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41" fillId="17"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17" borderId="0" applyNumberFormat="0" applyBorder="0" applyProtection="0"/>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Protection="0"/>
    <xf numFmtId="0" fontId="38" fillId="25" borderId="0" applyNumberFormat="0" applyBorder="0" applyProtection="0"/>
    <xf numFmtId="0" fontId="86" fillId="0" borderId="0"/>
    <xf numFmtId="0" fontId="41" fillId="17" borderId="0" applyNumberFormat="0" applyBorder="0" applyProtection="0"/>
    <xf numFmtId="0" fontId="41" fillId="17" borderId="0" applyNumberFormat="0" applyBorder="0" applyProtection="0"/>
    <xf numFmtId="0" fontId="50" fillId="0" borderId="0" applyNumberFormat="0" applyFont="0" applyFill="0" applyBorder="0" applyProtection="0"/>
    <xf numFmtId="0" fontId="41" fillId="19" borderId="0" applyNumberFormat="0" applyBorder="0" applyProtection="0"/>
    <xf numFmtId="0" fontId="41" fillId="19" borderId="0" applyNumberFormat="0" applyBorder="0" applyProtection="0"/>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41" fillId="17"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86" fillId="0" borderId="0"/>
    <xf numFmtId="0" fontId="86" fillId="0" borderId="0"/>
    <xf numFmtId="0" fontId="41" fillId="17" borderId="0" applyNumberFormat="0" applyBorder="0" applyProtection="0"/>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18" borderId="0" applyNumberFormat="0" applyBorder="0" applyProtection="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86" fillId="0" borderId="0"/>
    <xf numFmtId="0" fontId="86" fillId="0" borderId="0"/>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41" fillId="22" borderId="0" applyNumberFormat="0" applyBorder="0" applyProtection="0"/>
    <xf numFmtId="0" fontId="38" fillId="18" borderId="0" applyNumberFormat="0" applyBorder="0" applyProtection="0"/>
    <xf numFmtId="0" fontId="38" fillId="18" borderId="0" applyNumberFormat="0" applyBorder="0" applyProtection="0"/>
    <xf numFmtId="0" fontId="41" fillId="17"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86" fillId="0" borderId="0"/>
    <xf numFmtId="0" fontId="38" fillId="25" borderId="0" applyNumberFormat="0" applyBorder="0" applyProtection="0"/>
    <xf numFmtId="0" fontId="38" fillId="25" borderId="0" applyNumberFormat="0" applyBorder="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41" fillId="19" borderId="0" applyNumberFormat="0" applyBorder="0" applyProtection="0"/>
    <xf numFmtId="0" fontId="41" fillId="19" borderId="0" applyNumberFormat="0" applyBorder="0" applyProtection="0"/>
    <xf numFmtId="0" fontId="41" fillId="17" borderId="0" applyNumberFormat="0" applyBorder="0" applyProtection="0"/>
    <xf numFmtId="0" fontId="41" fillId="17" borderId="0" applyNumberFormat="0" applyBorder="0" applyProtection="0"/>
    <xf numFmtId="0" fontId="41" fillId="17" borderId="0" applyNumberFormat="0" applyBorder="0" applyProtection="0"/>
    <xf numFmtId="0" fontId="41"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38" fillId="25" borderId="0" applyNumberFormat="0" applyBorder="0" applyProtection="0"/>
    <xf numFmtId="0" fontId="41" fillId="19" borderId="0" applyNumberFormat="0" applyBorder="0" applyProtection="0"/>
    <xf numFmtId="0" fontId="41" fillId="17" borderId="0" applyNumberFormat="0" applyBorder="0" applyAlignment="0" applyProtection="0">
      <alignment vertical="center"/>
    </xf>
    <xf numFmtId="0" fontId="41" fillId="17" borderId="0" applyNumberFormat="0" applyBorder="0" applyProtection="0"/>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38" fillId="25" borderId="0" applyNumberFormat="0" applyBorder="0" applyProtection="0"/>
    <xf numFmtId="0" fontId="41" fillId="19" borderId="0" applyNumberFormat="0" applyBorder="0" applyProtection="0"/>
    <xf numFmtId="0" fontId="41" fillId="17" borderId="0" applyNumberFormat="0" applyBorder="0" applyProtection="0"/>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38" fillId="25" borderId="0" applyNumberFormat="0" applyBorder="0" applyProtection="0"/>
    <xf numFmtId="0" fontId="41" fillId="19" borderId="0" applyNumberFormat="0" applyBorder="0" applyProtection="0"/>
    <xf numFmtId="0" fontId="86" fillId="0" borderId="0"/>
    <xf numFmtId="0" fontId="86" fillId="0" borderId="0"/>
    <xf numFmtId="0" fontId="41" fillId="17" borderId="0" applyNumberFormat="0" applyBorder="0" applyProtection="0"/>
    <xf numFmtId="0" fontId="86" fillId="0" borderId="0"/>
    <xf numFmtId="0" fontId="86" fillId="0" borderId="0"/>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19" borderId="0" applyNumberFormat="0" applyBorder="0" applyProtection="0"/>
    <xf numFmtId="0" fontId="41" fillId="17" borderId="0" applyNumberFormat="0" applyBorder="0" applyProtection="0"/>
    <xf numFmtId="0" fontId="41" fillId="17" borderId="0" applyNumberFormat="0" applyBorder="0" applyAlignment="0" applyProtection="0">
      <alignment vertical="center"/>
    </xf>
    <xf numFmtId="0" fontId="41" fillId="17" borderId="0" applyNumberFormat="0" applyBorder="0" applyProtection="0"/>
    <xf numFmtId="0" fontId="41" fillId="17" borderId="0" applyNumberFormat="0" applyBorder="0" applyAlignment="0" applyProtection="0">
      <alignment vertical="center"/>
    </xf>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1" borderId="0" applyNumberFormat="0" applyBorder="0" applyProtection="0"/>
    <xf numFmtId="0" fontId="41" fillId="17" borderId="0" applyNumberFormat="0" applyBorder="0" applyAlignment="0" applyProtection="0">
      <alignment vertical="center"/>
    </xf>
    <xf numFmtId="0" fontId="86" fillId="0" borderId="0"/>
    <xf numFmtId="0" fontId="86" fillId="0" borderId="0"/>
    <xf numFmtId="0" fontId="41" fillId="17" borderId="0" applyNumberFormat="0" applyBorder="0" applyAlignment="0" applyProtection="0">
      <alignment vertical="center"/>
    </xf>
    <xf numFmtId="0" fontId="41" fillId="17" borderId="0" applyNumberFormat="0" applyBorder="0" applyProtection="0"/>
    <xf numFmtId="0" fontId="41" fillId="17"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86" fillId="0" borderId="0"/>
    <xf numFmtId="0" fontId="41" fillId="22" borderId="0" applyNumberFormat="0" applyBorder="0" applyAlignment="0" applyProtection="0">
      <alignment vertical="center"/>
    </xf>
    <xf numFmtId="0" fontId="41" fillId="17" borderId="0" applyNumberFormat="0" applyBorder="0" applyProtection="0"/>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41" fillId="21"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24" borderId="0" applyNumberFormat="0" applyBorder="0" applyProtection="0"/>
    <xf numFmtId="0" fontId="41" fillId="21" borderId="0" applyNumberFormat="0" applyBorder="0" applyProtection="0"/>
    <xf numFmtId="0" fontId="41" fillId="22" borderId="0" applyNumberFormat="0" applyBorder="0" applyProtection="0"/>
    <xf numFmtId="0" fontId="38" fillId="24" borderId="0" applyNumberFormat="0" applyBorder="0" applyProtection="0"/>
    <xf numFmtId="0" fontId="41" fillId="21" borderId="0" applyNumberFormat="0" applyBorder="0" applyProtection="0"/>
    <xf numFmtId="0" fontId="41" fillId="22" borderId="0" applyNumberFormat="0" applyBorder="0" applyProtection="0"/>
    <xf numFmtId="0" fontId="86" fillId="0" borderId="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Alignment="0" applyProtection="0">
      <alignment vertical="center"/>
    </xf>
    <xf numFmtId="0" fontId="86" fillId="0" borderId="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8" borderId="0" applyNumberFormat="0" applyBorder="0" applyProtection="0"/>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2"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86" fillId="0" borderId="0"/>
    <xf numFmtId="0" fontId="41" fillId="21" borderId="0" applyNumberFormat="0" applyBorder="0" applyProtection="0"/>
    <xf numFmtId="0" fontId="41" fillId="21" borderId="0" applyNumberFormat="0" applyBorder="0" applyProtection="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Protection="0"/>
    <xf numFmtId="0" fontId="41" fillId="21" borderId="0" applyNumberFormat="0" applyBorder="0" applyProtection="0"/>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86" fillId="0" borderId="0"/>
    <xf numFmtId="0" fontId="86" fillId="0" borderId="0"/>
    <xf numFmtId="0" fontId="51" fillId="0" borderId="12" applyNumberFormat="0" applyFill="0" applyProtection="0"/>
    <xf numFmtId="0" fontId="51" fillId="0" borderId="12" applyNumberFormat="0" applyFill="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6" fillId="0" borderId="11" applyNumberFormat="0" applyFill="0" applyProtection="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2" borderId="0" applyNumberFormat="0" applyBorder="0" applyAlignment="0" applyProtection="0">
      <alignment vertical="center"/>
    </xf>
    <xf numFmtId="0" fontId="41" fillId="31" borderId="0" applyNumberFormat="0" applyBorder="0" applyProtection="0"/>
    <xf numFmtId="0" fontId="41" fillId="29"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19" borderId="0" applyNumberFormat="0" applyBorder="0" applyProtection="0"/>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41" fillId="22" borderId="0" applyNumberFormat="0" applyBorder="0" applyProtection="0"/>
    <xf numFmtId="0" fontId="41" fillId="22" borderId="0" applyNumberFormat="0" applyBorder="0" applyProtection="0"/>
    <xf numFmtId="0" fontId="39" fillId="0" borderId="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8" borderId="0" applyNumberFormat="0" applyBorder="0" applyProtection="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41" fillId="22"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Protection="0"/>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41" fillId="21" borderId="0" applyNumberFormat="0" applyBorder="0" applyProtection="0"/>
    <xf numFmtId="0" fontId="41" fillId="21" borderId="0" applyNumberFormat="0" applyBorder="0" applyProtection="0"/>
    <xf numFmtId="0" fontId="41" fillId="22" borderId="0" applyNumberFormat="0" applyBorder="0" applyProtection="0"/>
    <xf numFmtId="0" fontId="41" fillId="22" borderId="0" applyNumberFormat="0" applyBorder="0" applyProtection="0"/>
    <xf numFmtId="0" fontId="41" fillId="22" borderId="0" applyNumberFormat="0" applyBorder="0" applyProtection="0"/>
    <xf numFmtId="0" fontId="41" fillId="22"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4" borderId="0" applyNumberFormat="0" applyBorder="0" applyProtection="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Protection="0"/>
    <xf numFmtId="0" fontId="41" fillId="22" borderId="0" applyNumberFormat="0" applyBorder="0" applyAlignment="0" applyProtection="0">
      <alignment vertical="center"/>
    </xf>
    <xf numFmtId="0" fontId="41" fillId="22" borderId="0" applyNumberFormat="0" applyBorder="0" applyProtection="0"/>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Protection="0"/>
    <xf numFmtId="0" fontId="86" fillId="0" borderId="0"/>
    <xf numFmtId="0" fontId="86" fillId="0" borderId="0"/>
    <xf numFmtId="0" fontId="38" fillId="24" borderId="0" applyNumberFormat="0" applyBorder="0" applyProtection="0"/>
    <xf numFmtId="0" fontId="41" fillId="21" borderId="0" applyNumberFormat="0" applyBorder="0" applyProtection="0"/>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38" fillId="24" borderId="0" applyNumberFormat="0" applyBorder="0" applyProtection="0"/>
    <xf numFmtId="0" fontId="41" fillId="21" borderId="0" applyNumberFormat="0" applyBorder="0" applyProtection="0"/>
    <xf numFmtId="0" fontId="41" fillId="22" borderId="0" applyNumberFormat="0" applyBorder="0" applyProtection="0"/>
    <xf numFmtId="0" fontId="86" fillId="0" borderId="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Protection="0"/>
    <xf numFmtId="0" fontId="86" fillId="0" borderId="0"/>
    <xf numFmtId="0" fontId="86" fillId="0" borderId="0"/>
    <xf numFmtId="0" fontId="41" fillId="26" borderId="0" applyNumberFormat="0" applyBorder="0" applyProtection="0"/>
    <xf numFmtId="0" fontId="41" fillId="21" borderId="0" applyNumberFormat="0" applyBorder="0" applyProtection="0"/>
    <xf numFmtId="0" fontId="41" fillId="22" borderId="0" applyNumberFormat="0" applyBorder="0" applyAlignment="0" applyProtection="0">
      <alignment vertical="center"/>
    </xf>
    <xf numFmtId="0" fontId="41" fillId="22" borderId="0" applyNumberFormat="0" applyBorder="0" applyProtection="0"/>
    <xf numFmtId="0" fontId="41" fillId="22" borderId="0" applyNumberFormat="0" applyBorder="0" applyAlignment="0" applyProtection="0">
      <alignment vertical="center"/>
    </xf>
    <xf numFmtId="0" fontId="41" fillId="22" borderId="0" applyNumberFormat="0" applyBorder="0" applyProtection="0"/>
    <xf numFmtId="0" fontId="38" fillId="23" borderId="0" applyNumberFormat="0" applyBorder="0" applyAlignment="0" applyProtection="0">
      <alignment vertical="center"/>
    </xf>
    <xf numFmtId="0" fontId="86" fillId="0" borderId="0"/>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86" fillId="0" borderId="0"/>
    <xf numFmtId="0" fontId="41" fillId="26" borderId="0" applyNumberFormat="0" applyBorder="0" applyProtection="0"/>
    <xf numFmtId="0" fontId="86" fillId="0" borderId="0"/>
    <xf numFmtId="0" fontId="86" fillId="0" borderId="0"/>
    <xf numFmtId="0" fontId="86" fillId="0" borderId="0"/>
    <xf numFmtId="0" fontId="86" fillId="0" borderId="0"/>
    <xf numFmtId="0" fontId="41" fillId="21" borderId="0" applyNumberFormat="0" applyBorder="0" applyProtection="0"/>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86" fillId="0" borderId="0"/>
    <xf numFmtId="0" fontId="86" fillId="0" borderId="0"/>
    <xf numFmtId="187" fontId="58" fillId="0" borderId="0" applyFont="0" applyFill="0" applyBorder="0" applyAlignment="0" applyProtection="0"/>
    <xf numFmtId="0" fontId="41" fillId="26" borderId="0" applyNumberFormat="0" applyBorder="0" applyProtection="0"/>
    <xf numFmtId="0" fontId="41" fillId="21" borderId="0" applyNumberFormat="0" applyBorder="0" applyProtection="0"/>
    <xf numFmtId="0" fontId="86" fillId="0" borderId="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184" fontId="59" fillId="0" borderId="0" applyFont="0" applyFill="0" applyBorder="0" applyAlignment="0" applyProtection="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86" fillId="0" borderId="0"/>
    <xf numFmtId="0" fontId="86" fillId="0" borderId="0"/>
    <xf numFmtId="0" fontId="41" fillId="21" borderId="0" applyNumberFormat="0" applyBorder="0" applyProtection="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6" fillId="0" borderId="11" applyNumberFormat="0" applyFill="0" applyProtection="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86" fillId="0" borderId="0"/>
    <xf numFmtId="0" fontId="86" fillId="0" borderId="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38" fillId="19" borderId="0" applyNumberFormat="0" applyBorder="0" applyProtection="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86" fillId="0" borderId="0"/>
    <xf numFmtId="0" fontId="86" fillId="0" borderId="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9" fillId="0" borderId="0">
      <alignment vertical="center"/>
    </xf>
    <xf numFmtId="0" fontId="39" fillId="0" borderId="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86" fillId="0" borderId="0"/>
    <xf numFmtId="0" fontId="86" fillId="0" borderId="0"/>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6" fillId="0" borderId="11" applyNumberFormat="0" applyFill="0" applyProtection="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6" fillId="0" borderId="11" applyNumberFormat="0" applyFill="0" applyProtection="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39" fillId="0" borderId="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38" fillId="23" borderId="0" applyNumberFormat="0" applyBorder="0" applyProtection="0"/>
    <xf numFmtId="0" fontId="86" fillId="0" borderId="0"/>
    <xf numFmtId="0" fontId="86" fillId="0" borderId="0"/>
    <xf numFmtId="0" fontId="46" fillId="0" borderId="11" applyNumberFormat="0" applyFill="0" applyProtection="0"/>
    <xf numFmtId="0" fontId="39" fillId="0" borderId="0">
      <alignment vertical="center"/>
    </xf>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41" fillId="31" borderId="0" applyNumberFormat="0" applyBorder="0" applyProtection="0"/>
    <xf numFmtId="0" fontId="41" fillId="29" borderId="0" applyNumberFormat="0" applyBorder="0" applyProtection="0"/>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86" fillId="0" borderId="0"/>
    <xf numFmtId="0" fontId="86" fillId="0" borderId="0"/>
    <xf numFmtId="0" fontId="86" fillId="0" borderId="0"/>
    <xf numFmtId="0" fontId="86" fillId="0" borderId="0"/>
    <xf numFmtId="0" fontId="46" fillId="0" borderId="11" applyNumberFormat="0" applyFill="0" applyProtection="0"/>
    <xf numFmtId="0" fontId="41" fillId="26" borderId="0" applyNumberFormat="0" applyBorder="0" applyProtection="0"/>
    <xf numFmtId="0" fontId="41" fillId="26" borderId="0" applyNumberFormat="0" applyBorder="0" applyProtection="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Protection="0"/>
    <xf numFmtId="0" fontId="86" fillId="0" borderId="0"/>
    <xf numFmtId="0" fontId="86" fillId="0" borderId="0"/>
    <xf numFmtId="0" fontId="41" fillId="26" borderId="0" applyNumberFormat="0" applyBorder="0" applyProtection="0"/>
    <xf numFmtId="0" fontId="86" fillId="0" borderId="0"/>
    <xf numFmtId="0" fontId="86" fillId="0" borderId="0"/>
    <xf numFmtId="0" fontId="41" fillId="21" borderId="0" applyNumberFormat="0" applyBorder="0" applyProtection="0"/>
    <xf numFmtId="0" fontId="41" fillId="21" borderId="0" applyNumberFormat="0" applyBorder="0" applyProtection="0"/>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38" fillId="23"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86" fillId="0" borderId="0"/>
    <xf numFmtId="0" fontId="86" fillId="0" borderId="0"/>
    <xf numFmtId="0" fontId="86" fillId="0" borderId="0"/>
    <xf numFmtId="0" fontId="41" fillId="2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29" borderId="0" applyNumberFormat="0" applyBorder="0" applyProtection="0"/>
    <xf numFmtId="0" fontId="86" fillId="0" borderId="0"/>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86" fillId="0" borderId="0"/>
    <xf numFmtId="0" fontId="41" fillId="31" borderId="0" applyNumberFormat="0" applyBorder="0" applyProtection="0"/>
    <xf numFmtId="0" fontId="41" fillId="29" borderId="0" applyNumberFormat="0" applyBorder="0" applyProtection="0"/>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38" fillId="32" borderId="0" applyNumberFormat="0" applyBorder="0" applyProtection="0"/>
    <xf numFmtId="0" fontId="38" fillId="32"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9" fillId="0" borderId="14" applyNumberFormat="0" applyFill="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86" fillId="0" borderId="0"/>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86" fillId="0" borderId="0"/>
    <xf numFmtId="0" fontId="41" fillId="29" borderId="0" applyNumberFormat="0" applyBorder="0" applyAlignment="0" applyProtection="0">
      <alignment vertical="center"/>
    </xf>
    <xf numFmtId="0" fontId="86" fillId="0" borderId="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86" fillId="0" borderId="0"/>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180" fontId="60" fillId="0" borderId="0" applyFont="0" applyFill="0" applyBorder="0" applyAlignment="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86" fillId="0" borderId="0"/>
    <xf numFmtId="0" fontId="41" fillId="29" borderId="0" applyNumberFormat="0" applyBorder="0" applyAlignment="0" applyProtection="0">
      <alignment vertical="center"/>
    </xf>
    <xf numFmtId="0" fontId="86" fillId="0" borderId="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7" fillId="0" borderId="0" applyNumberFormat="0" applyFill="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86" fillId="0" borderId="0"/>
    <xf numFmtId="0" fontId="38" fillId="18" borderId="0" applyNumberFormat="0" applyBorder="0" applyProtection="0"/>
    <xf numFmtId="0" fontId="38" fillId="18" borderId="0" applyNumberFormat="0" applyBorder="0" applyProtection="0"/>
    <xf numFmtId="0" fontId="41" fillId="29" borderId="0" applyNumberFormat="0" applyBorder="0" applyAlignment="0" applyProtection="0">
      <alignment vertical="center"/>
    </xf>
    <xf numFmtId="0" fontId="86" fillId="0" borderId="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1" fillId="31" borderId="0" applyNumberFormat="0" applyBorder="0" applyProtection="0"/>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29" borderId="0" applyNumberFormat="0" applyBorder="0" applyProtection="0"/>
    <xf numFmtId="0" fontId="41" fillId="29" borderId="0" applyNumberFormat="0" applyBorder="0" applyProtection="0"/>
    <xf numFmtId="0" fontId="86" fillId="0" borderId="0"/>
    <xf numFmtId="0" fontId="41" fillId="29" borderId="0" applyNumberFormat="0" applyBorder="0" applyAlignment="0" applyProtection="0">
      <alignment vertical="center"/>
    </xf>
    <xf numFmtId="0" fontId="86" fillId="0" borderId="0"/>
    <xf numFmtId="0" fontId="41" fillId="29" borderId="0" applyNumberFormat="0" applyBorder="0" applyProtection="0"/>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29" borderId="0" applyNumberFormat="0" applyBorder="0" applyProtection="0"/>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31" borderId="0" applyNumberFormat="0" applyBorder="0" applyProtection="0"/>
    <xf numFmtId="0" fontId="41" fillId="29" borderId="0" applyNumberFormat="0" applyBorder="0" applyProtection="0"/>
    <xf numFmtId="0" fontId="86" fillId="0" borderId="0"/>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86" fillId="0" borderId="0"/>
    <xf numFmtId="0" fontId="41" fillId="31" borderId="0" applyNumberFormat="0" applyBorder="0" applyProtection="0"/>
    <xf numFmtId="0" fontId="41" fillId="29" borderId="0" applyNumberFormat="0" applyBorder="0" applyProtection="0"/>
    <xf numFmtId="0" fontId="86" fillId="0" borderId="0"/>
    <xf numFmtId="0" fontId="41" fillId="29"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29" borderId="0" applyNumberFormat="0" applyBorder="0" applyProtection="0"/>
    <xf numFmtId="0" fontId="86" fillId="0" borderId="0"/>
    <xf numFmtId="0" fontId="41" fillId="29" borderId="0" applyNumberFormat="0" applyBorder="0" applyAlignment="0" applyProtection="0">
      <alignment vertical="center"/>
    </xf>
    <xf numFmtId="0" fontId="86" fillId="0" borderId="0"/>
    <xf numFmtId="0" fontId="41" fillId="29" borderId="0" applyNumberFormat="0" applyBorder="0" applyProtection="0"/>
    <xf numFmtId="0" fontId="86" fillId="0" borderId="0"/>
    <xf numFmtId="0" fontId="86" fillId="0" borderId="0"/>
    <xf numFmtId="0" fontId="41" fillId="29" borderId="0" applyNumberFormat="0" applyBorder="0" applyAlignment="0" applyProtection="0">
      <alignment vertical="center"/>
    </xf>
    <xf numFmtId="0" fontId="86" fillId="0" borderId="0"/>
    <xf numFmtId="0" fontId="86" fillId="0" borderId="0"/>
    <xf numFmtId="0" fontId="41" fillId="29" borderId="0" applyNumberFormat="0" applyBorder="0" applyProtection="0"/>
    <xf numFmtId="0" fontId="86" fillId="0" borderId="0"/>
    <xf numFmtId="0" fontId="86" fillId="0" borderId="0"/>
    <xf numFmtId="0" fontId="41" fillId="29" borderId="0" applyNumberFormat="0" applyBorder="0" applyAlignment="0" applyProtection="0">
      <alignment vertical="center"/>
    </xf>
    <xf numFmtId="0" fontId="86" fillId="0" borderId="0"/>
    <xf numFmtId="0" fontId="41" fillId="29" borderId="0" applyNumberFormat="0" applyBorder="0" applyProtection="0"/>
    <xf numFmtId="0" fontId="86" fillId="0" borderId="0"/>
    <xf numFmtId="0" fontId="41" fillId="29" borderId="0" applyNumberFormat="0" applyBorder="0" applyAlignment="0" applyProtection="0">
      <alignment vertical="center"/>
    </xf>
    <xf numFmtId="0" fontId="86" fillId="0" borderId="0"/>
    <xf numFmtId="0" fontId="41" fillId="29" borderId="0" applyNumberFormat="0" applyBorder="0" applyProtection="0"/>
    <xf numFmtId="0" fontId="86" fillId="0" borderId="0"/>
    <xf numFmtId="0" fontId="86" fillId="0" borderId="0"/>
    <xf numFmtId="0" fontId="41" fillId="27" borderId="0" applyNumberFormat="0" applyBorder="0" applyAlignment="0" applyProtection="0">
      <alignment vertical="center"/>
    </xf>
    <xf numFmtId="0" fontId="86" fillId="0" borderId="0"/>
    <xf numFmtId="0" fontId="41" fillId="27" borderId="0" applyNumberFormat="0" applyBorder="0" applyProtection="0"/>
    <xf numFmtId="0" fontId="86" fillId="0" borderId="0"/>
    <xf numFmtId="0" fontId="86" fillId="0" borderId="0"/>
    <xf numFmtId="0" fontId="41" fillId="27" borderId="0" applyNumberFormat="0" applyBorder="0" applyAlignment="0" applyProtection="0">
      <alignment vertical="center"/>
    </xf>
    <xf numFmtId="0" fontId="86" fillId="0" borderId="0"/>
    <xf numFmtId="0" fontId="86" fillId="0" borderId="0"/>
    <xf numFmtId="0" fontId="41" fillId="27" borderId="0" applyNumberFormat="0" applyBorder="0" applyProtection="0"/>
    <xf numFmtId="0" fontId="86" fillId="0" borderId="0"/>
    <xf numFmtId="0" fontId="86" fillId="0" borderId="0"/>
    <xf numFmtId="0" fontId="86" fillId="0" borderId="0"/>
    <xf numFmtId="0" fontId="86" fillId="0" borderId="0"/>
    <xf numFmtId="0" fontId="41" fillId="27"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41" fillId="27" borderId="0" applyNumberFormat="0" applyBorder="0" applyProtection="0"/>
    <xf numFmtId="0" fontId="46" fillId="0" borderId="11" applyNumberFormat="0" applyFill="0" applyProtection="0"/>
    <xf numFmtId="0" fontId="86" fillId="0" borderId="0"/>
    <xf numFmtId="0" fontId="86" fillId="0" borderId="0"/>
    <xf numFmtId="0" fontId="86" fillId="0" borderId="0"/>
    <xf numFmtId="0" fontId="41" fillId="27" borderId="0" applyNumberFormat="0" applyBorder="0" applyAlignment="0" applyProtection="0">
      <alignment vertical="center"/>
    </xf>
    <xf numFmtId="0" fontId="86" fillId="0" borderId="0"/>
    <xf numFmtId="0" fontId="86" fillId="0" borderId="0"/>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41" fillId="27" borderId="0" applyNumberFormat="0" applyBorder="0" applyProtection="0"/>
    <xf numFmtId="0" fontId="41" fillId="27" borderId="0" applyNumberFormat="0" applyBorder="0" applyProtection="0"/>
    <xf numFmtId="0" fontId="38" fillId="32" borderId="0" applyNumberFormat="0" applyBorder="0" applyProtection="0"/>
    <xf numFmtId="0" fontId="38" fillId="32" borderId="0" applyNumberFormat="0" applyBorder="0" applyProtection="0"/>
    <xf numFmtId="0" fontId="86" fillId="0" borderId="0"/>
    <xf numFmtId="0" fontId="39" fillId="0" borderId="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62" fillId="0" borderId="1" applyNumberFormat="0" applyFill="0" applyBorder="0" applyAlignment="0" applyProtection="0">
      <alignment vertical="center"/>
    </xf>
    <xf numFmtId="0" fontId="86" fillId="0" borderId="0"/>
    <xf numFmtId="0" fontId="41" fillId="27" borderId="0" applyNumberFormat="0" applyBorder="0" applyProtection="0"/>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41" fillId="27" borderId="0" applyNumberFormat="0" applyBorder="0" applyProtection="0"/>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49" fillId="0" borderId="14" applyNumberFormat="0" applyFill="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86" fillId="0" borderId="0"/>
    <xf numFmtId="0" fontId="86" fillId="0" borderId="0"/>
    <xf numFmtId="0" fontId="86" fillId="37" borderId="17" applyNumberFormat="0" applyFont="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86" fillId="0" borderId="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63" fillId="33" borderId="18" applyNumberFormat="0" applyAlignment="0" applyProtection="0">
      <alignment vertical="center"/>
    </xf>
    <xf numFmtId="0" fontId="63" fillId="33" borderId="18" applyNumberFormat="0" applyAlignment="0" applyProtection="0">
      <alignment vertical="center"/>
    </xf>
    <xf numFmtId="0" fontId="41" fillId="27" borderId="0" applyNumberFormat="0" applyBorder="0" applyProtection="0"/>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86" fillId="0" borderId="0"/>
    <xf numFmtId="0" fontId="41" fillId="27" borderId="0" applyNumberFormat="0" applyBorder="0" applyProtection="0"/>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86" fillId="0" borderId="0"/>
    <xf numFmtId="0" fontId="86" fillId="0" borderId="0"/>
    <xf numFmtId="0" fontId="41" fillId="27" borderId="0" applyNumberFormat="0" applyBorder="0" applyProtection="0"/>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41" fillId="27" borderId="0" applyNumberFormat="0" applyBorder="0" applyProtection="0"/>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41" fillId="27" borderId="0" applyNumberFormat="0" applyBorder="0" applyProtection="0"/>
    <xf numFmtId="0" fontId="41" fillId="27" borderId="0" applyNumberFormat="0" applyBorder="0" applyProtection="0"/>
    <xf numFmtId="0" fontId="86" fillId="0" borderId="0"/>
    <xf numFmtId="0" fontId="86" fillId="0" borderId="0"/>
    <xf numFmtId="0" fontId="86" fillId="0" borderId="0"/>
    <xf numFmtId="0" fontId="86" fillId="0" borderId="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86" fillId="0" borderId="0"/>
    <xf numFmtId="0" fontId="41" fillId="27" borderId="0" applyNumberFormat="0" applyBorder="0" applyProtection="0"/>
    <xf numFmtId="0" fontId="41" fillId="27" borderId="0" applyNumberFormat="0" applyBorder="0" applyProtection="0"/>
    <xf numFmtId="0" fontId="38" fillId="18" borderId="0" applyNumberFormat="0" applyBorder="0" applyProtection="0"/>
    <xf numFmtId="0" fontId="38" fillId="18" borderId="0" applyNumberFormat="0" applyBorder="0" applyProtection="0"/>
    <xf numFmtId="0" fontId="41" fillId="27" borderId="0" applyNumberFormat="0" applyBorder="0" applyAlignment="0" applyProtection="0">
      <alignment vertical="center"/>
    </xf>
    <xf numFmtId="0" fontId="39" fillId="0" borderId="0">
      <alignment vertical="center"/>
    </xf>
    <xf numFmtId="0" fontId="41" fillId="27" borderId="0" applyNumberFormat="0" applyBorder="0" applyProtection="0"/>
    <xf numFmtId="0" fontId="86" fillId="0" borderId="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86" fillId="0" borderId="0"/>
    <xf numFmtId="0" fontId="86" fillId="0" borderId="0"/>
    <xf numFmtId="0" fontId="86" fillId="0" borderId="0"/>
    <xf numFmtId="0" fontId="41" fillId="27" borderId="0" applyNumberFormat="0" applyBorder="0" applyProtection="0"/>
    <xf numFmtId="0" fontId="41" fillId="27" borderId="0" applyNumberFormat="0" applyBorder="0" applyProtection="0"/>
    <xf numFmtId="0" fontId="39" fillId="0" borderId="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86" fillId="0" borderId="0"/>
    <xf numFmtId="0" fontId="86" fillId="0" borderId="0"/>
    <xf numFmtId="0" fontId="41" fillId="27" borderId="0" applyNumberFormat="0" applyBorder="0" applyAlignment="0" applyProtection="0">
      <alignment vertical="center"/>
    </xf>
    <xf numFmtId="0" fontId="86" fillId="0" borderId="0"/>
    <xf numFmtId="0" fontId="86" fillId="0" borderId="0"/>
    <xf numFmtId="0" fontId="41" fillId="27" borderId="0" applyNumberFormat="0" applyBorder="0" applyProtection="0"/>
    <xf numFmtId="0" fontId="46" fillId="0" borderId="11" applyNumberFormat="0" applyFill="0" applyProtection="0"/>
    <xf numFmtId="0" fontId="86" fillId="0" borderId="0"/>
    <xf numFmtId="0" fontId="86" fillId="0" borderId="0"/>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41" fillId="27" borderId="0" applyNumberFormat="0" applyBorder="0" applyAlignment="0" applyProtection="0">
      <alignment vertical="center"/>
    </xf>
    <xf numFmtId="0" fontId="41" fillId="27" borderId="0" applyNumberFormat="0" applyBorder="0" applyProtection="0"/>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86" fillId="0" borderId="0"/>
    <xf numFmtId="0" fontId="86" fillId="0" borderId="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86" fillId="0" borderId="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51" fillId="0" borderId="12" applyNumberFormat="0" applyFill="0" applyProtection="0"/>
    <xf numFmtId="0" fontId="51" fillId="0" borderId="12" applyNumberFormat="0" applyFill="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86" fillId="0" borderId="0"/>
    <xf numFmtId="0" fontId="86" fillId="0" borderId="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41" fillId="26" borderId="0" applyNumberFormat="0" applyBorder="0" applyAlignment="0" applyProtection="0">
      <alignment vertical="center"/>
    </xf>
    <xf numFmtId="0" fontId="41" fillId="26" borderId="0" applyNumberFormat="0" applyBorder="0" applyProtection="0"/>
    <xf numFmtId="0" fontId="86" fillId="0" borderId="0"/>
    <xf numFmtId="0" fontId="86" fillId="0" borderId="0"/>
    <xf numFmtId="0" fontId="86" fillId="0" borderId="0"/>
    <xf numFmtId="0" fontId="51" fillId="0" borderId="12" applyNumberFormat="0" applyFill="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86" fillId="0" borderId="0"/>
    <xf numFmtId="0" fontId="86" fillId="0" borderId="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65" fillId="22" borderId="0" applyNumberFormat="0" applyBorder="0" applyProtection="0"/>
    <xf numFmtId="0" fontId="65" fillId="22" borderId="0" applyNumberFormat="0" applyBorder="0" applyProtection="0"/>
    <xf numFmtId="0" fontId="41" fillId="26" borderId="0" applyNumberFormat="0" applyBorder="0" applyAlignment="0" applyProtection="0">
      <alignment vertical="center"/>
    </xf>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186" fontId="66" fillId="0" borderId="0" applyFont="0" applyFill="0" applyBorder="0" applyAlignment="0" applyProtection="0"/>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41" fillId="26" borderId="0" applyNumberFormat="0" applyBorder="0" applyAlignment="0" applyProtection="0">
      <alignment vertical="center"/>
    </xf>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86" fillId="0" borderId="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86" fillId="0" borderId="0"/>
    <xf numFmtId="0" fontId="86" fillId="0" borderId="0"/>
    <xf numFmtId="0" fontId="38" fillId="28" borderId="0" applyNumberFormat="0" applyBorder="0" applyProtection="0"/>
    <xf numFmtId="0" fontId="38" fillId="28" borderId="0" applyNumberFormat="0" applyBorder="0" applyProtection="0"/>
    <xf numFmtId="0" fontId="41" fillId="26"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86" fillId="0" borderId="0"/>
    <xf numFmtId="0" fontId="86" fillId="0" borderId="0"/>
    <xf numFmtId="0" fontId="38" fillId="28"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41" fillId="26" borderId="0" applyNumberFormat="0" applyBorder="0" applyProtection="0"/>
    <xf numFmtId="0" fontId="41" fillId="26" borderId="0" applyNumberFormat="0" applyBorder="0" applyProtection="0"/>
    <xf numFmtId="0" fontId="86" fillId="0" borderId="0"/>
    <xf numFmtId="0" fontId="45" fillId="0" borderId="0"/>
    <xf numFmtId="0" fontId="41" fillId="26" borderId="0" applyNumberFormat="0" applyBorder="0" applyAlignment="0" applyProtection="0">
      <alignment vertical="center"/>
    </xf>
    <xf numFmtId="0" fontId="86" fillId="0" borderId="0"/>
    <xf numFmtId="0" fontId="41" fillId="26" borderId="0" applyNumberFormat="0" applyBorder="0" applyProtection="0"/>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86" fillId="0" borderId="0"/>
    <xf numFmtId="0" fontId="38" fillId="28"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86" fillId="0" borderId="0"/>
    <xf numFmtId="0" fontId="38" fillId="28" borderId="0" applyNumberFormat="0" applyBorder="0" applyProtection="0"/>
    <xf numFmtId="0" fontId="41" fillId="26" borderId="0" applyNumberFormat="0" applyBorder="0" applyProtection="0"/>
    <xf numFmtId="0" fontId="38" fillId="28" borderId="0" applyNumberFormat="0" applyBorder="0" applyAlignment="0" applyProtection="0">
      <alignment vertical="center"/>
    </xf>
    <xf numFmtId="0" fontId="41" fillId="26" borderId="0" applyNumberFormat="0" applyBorder="0" applyAlignment="0" applyProtection="0">
      <alignment vertical="center"/>
    </xf>
    <xf numFmtId="0" fontId="86" fillId="0" borderId="0"/>
    <xf numFmtId="0" fontId="86" fillId="0" borderId="0"/>
    <xf numFmtId="0" fontId="38" fillId="28" borderId="0" applyNumberFormat="0" applyBorder="0" applyProtection="0"/>
    <xf numFmtId="0" fontId="41" fillId="26" borderId="0" applyNumberFormat="0" applyBorder="0" applyProtection="0"/>
    <xf numFmtId="0" fontId="41" fillId="26" borderId="0" applyNumberFormat="0" applyBorder="0" applyAlignment="0" applyProtection="0">
      <alignment vertical="center"/>
    </xf>
    <xf numFmtId="0" fontId="41" fillId="26" borderId="0" applyNumberFormat="0" applyBorder="0" applyProtection="0"/>
    <xf numFmtId="0" fontId="86" fillId="0" borderId="0"/>
    <xf numFmtId="0" fontId="45" fillId="0" borderId="0"/>
    <xf numFmtId="0" fontId="41" fillId="26" borderId="0" applyNumberFormat="0" applyBorder="0" applyAlignment="0" applyProtection="0">
      <alignment vertical="center"/>
    </xf>
    <xf numFmtId="0" fontId="41" fillId="26" borderId="0" applyNumberFormat="0" applyBorder="0" applyProtection="0"/>
    <xf numFmtId="0" fontId="41" fillId="26" borderId="0" applyNumberFormat="0" applyBorder="0" applyAlignment="0" applyProtection="0">
      <alignment vertical="center"/>
    </xf>
    <xf numFmtId="0" fontId="41" fillId="26" borderId="0" applyNumberFormat="0" applyBorder="0" applyProtection="0"/>
    <xf numFmtId="0" fontId="41" fillId="26"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1" fillId="26" borderId="0" applyNumberFormat="0" applyBorder="0" applyProtection="0"/>
    <xf numFmtId="0" fontId="86" fillId="0" borderId="0"/>
    <xf numFmtId="0" fontId="41" fillId="26" borderId="0" applyNumberFormat="0" applyBorder="0" applyAlignment="0" applyProtection="0">
      <alignment vertical="center"/>
    </xf>
    <xf numFmtId="0" fontId="41" fillId="26" borderId="0" applyNumberFormat="0" applyBorder="0" applyProtection="0"/>
    <xf numFmtId="0" fontId="38" fillId="19" borderId="0" applyNumberFormat="0" applyBorder="0" applyAlignment="0" applyProtection="0">
      <alignment vertical="center"/>
    </xf>
    <xf numFmtId="0" fontId="41" fillId="28" borderId="0" applyNumberFormat="0" applyBorder="0" applyAlignment="0" applyProtection="0">
      <alignment vertical="center"/>
    </xf>
    <xf numFmtId="0" fontId="38" fillId="19" borderId="0" applyNumberFormat="0" applyBorder="0" applyProtection="0"/>
    <xf numFmtId="0" fontId="41" fillId="28" borderId="0" applyNumberFormat="0" applyBorder="0" applyProtection="0"/>
    <xf numFmtId="0" fontId="41" fillId="28" borderId="0" applyNumberFormat="0" applyBorder="0" applyAlignment="0" applyProtection="0">
      <alignment vertical="center"/>
    </xf>
    <xf numFmtId="0" fontId="41" fillId="28" borderId="0" applyNumberFormat="0" applyBorder="0" applyProtection="0"/>
    <xf numFmtId="0" fontId="65" fillId="22" borderId="0" applyNumberFormat="0" applyBorder="0" applyProtection="0"/>
    <xf numFmtId="0" fontId="65" fillId="22" borderId="0" applyNumberFormat="0" applyBorder="0" applyProtection="0"/>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Protection="0"/>
    <xf numFmtId="0" fontId="86" fillId="0" borderId="0"/>
    <xf numFmtId="0" fontId="45" fillId="0" borderId="0"/>
    <xf numFmtId="0" fontId="41" fillId="28" borderId="0" applyNumberFormat="0" applyBorder="0" applyAlignment="0" applyProtection="0">
      <alignment vertical="center"/>
    </xf>
    <xf numFmtId="0" fontId="86" fillId="0" borderId="0"/>
    <xf numFmtId="0" fontId="41" fillId="28" borderId="0" applyNumberFormat="0" applyBorder="0" applyProtection="0"/>
    <xf numFmtId="0" fontId="41" fillId="28" borderId="0" applyNumberFormat="0" applyBorder="0" applyAlignment="0" applyProtection="0">
      <alignment vertical="center"/>
    </xf>
    <xf numFmtId="0" fontId="41" fillId="28" borderId="0" applyNumberFormat="0" applyBorder="0" applyProtection="0"/>
    <xf numFmtId="0" fontId="41" fillId="28" borderId="0" applyNumberFormat="0" applyBorder="0" applyAlignment="0" applyProtection="0">
      <alignment vertical="center"/>
    </xf>
    <xf numFmtId="0" fontId="41" fillId="28" borderId="0" applyNumberFormat="0" applyBorder="0" applyProtection="0"/>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86" fillId="0" borderId="0"/>
    <xf numFmtId="0" fontId="51" fillId="0" borderId="12" applyNumberFormat="0" applyFill="0" applyAlignment="0" applyProtection="0">
      <alignment vertical="center"/>
    </xf>
    <xf numFmtId="0" fontId="41" fillId="28" borderId="0" applyNumberFormat="0" applyBorder="0" applyProtection="0"/>
    <xf numFmtId="0" fontId="38" fillId="25" borderId="0" applyNumberFormat="0" applyBorder="0" applyAlignment="0" applyProtection="0">
      <alignment vertical="center"/>
    </xf>
    <xf numFmtId="0" fontId="41" fillId="19" borderId="0" applyNumberFormat="0" applyBorder="0" applyAlignment="0" applyProtection="0">
      <alignment vertical="center"/>
    </xf>
    <xf numFmtId="0" fontId="38" fillId="25" borderId="0" applyNumberFormat="0" applyBorder="0" applyProtection="0"/>
    <xf numFmtId="0" fontId="41" fillId="19" borderId="0" applyNumberFormat="0" applyBorder="0" applyProtection="0"/>
    <xf numFmtId="0" fontId="39" fillId="0" borderId="0">
      <alignment vertical="center"/>
    </xf>
    <xf numFmtId="0" fontId="41" fillId="19" borderId="0" applyNumberFormat="0" applyBorder="0" applyAlignment="0" applyProtection="0">
      <alignment vertical="center"/>
    </xf>
    <xf numFmtId="0" fontId="39"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31" borderId="0" applyNumberFormat="0" applyBorder="0" applyAlignment="0" applyProtection="0">
      <alignment vertical="center"/>
    </xf>
    <xf numFmtId="0" fontId="41" fillId="19" borderId="0" applyNumberFormat="0" applyBorder="0" applyProtection="0"/>
    <xf numFmtId="0" fontId="39" fillId="0" borderId="0">
      <alignment vertical="center"/>
    </xf>
    <xf numFmtId="0" fontId="65" fillId="22" borderId="0" applyNumberFormat="0" applyBorder="0" applyProtection="0"/>
    <xf numFmtId="0" fontId="65" fillId="22" borderId="0" applyNumberFormat="0" applyBorder="0" applyProtection="0"/>
    <xf numFmtId="0" fontId="41" fillId="19" borderId="0" applyNumberFormat="0" applyBorder="0" applyAlignment="0" applyProtection="0">
      <alignment vertical="center"/>
    </xf>
    <xf numFmtId="0" fontId="39" fillId="0" borderId="0">
      <alignment vertical="center"/>
    </xf>
    <xf numFmtId="0" fontId="86" fillId="0" borderId="0"/>
    <xf numFmtId="0" fontId="86" fillId="0" borderId="0"/>
    <xf numFmtId="0" fontId="41" fillId="19" borderId="0" applyNumberFormat="0" applyBorder="0" applyProtection="0"/>
    <xf numFmtId="0" fontId="39" fillId="0" borderId="0">
      <alignment vertical="center"/>
    </xf>
    <xf numFmtId="0" fontId="41" fillId="19" borderId="0" applyNumberFormat="0" applyBorder="0" applyAlignment="0" applyProtection="0">
      <alignment vertical="center"/>
    </xf>
    <xf numFmtId="0" fontId="41" fillId="19" borderId="0" applyNumberFormat="0" applyBorder="0" applyProtection="0"/>
    <xf numFmtId="0" fontId="41" fillId="19" borderId="0" applyNumberFormat="0" applyBorder="0" applyAlignment="0" applyProtection="0">
      <alignment vertical="center"/>
    </xf>
    <xf numFmtId="0" fontId="86" fillId="0" borderId="0"/>
    <xf numFmtId="0" fontId="86" fillId="0" borderId="0"/>
    <xf numFmtId="0" fontId="41" fillId="19" borderId="0" applyNumberFormat="0" applyBorder="0" applyProtection="0"/>
    <xf numFmtId="0" fontId="41" fillId="19" borderId="0" applyNumberFormat="0" applyBorder="0" applyAlignment="0" applyProtection="0">
      <alignment vertical="center"/>
    </xf>
    <xf numFmtId="0" fontId="41" fillId="19" borderId="0" applyNumberFormat="0" applyBorder="0" applyProtection="0"/>
    <xf numFmtId="0" fontId="41" fillId="19" borderId="0" applyNumberFormat="0" applyBorder="0" applyAlignment="0" applyProtection="0">
      <alignment vertical="center"/>
    </xf>
    <xf numFmtId="0" fontId="41" fillId="19" borderId="0" applyNumberFormat="0" applyBorder="0" applyProtection="0"/>
    <xf numFmtId="0" fontId="41" fillId="19" borderId="0" applyNumberFormat="0" applyBorder="0" applyAlignment="0" applyProtection="0">
      <alignment vertical="center"/>
    </xf>
    <xf numFmtId="0" fontId="41" fillId="19" borderId="0" applyNumberFormat="0" applyBorder="0" applyProtection="0"/>
    <xf numFmtId="0" fontId="41" fillId="19" borderId="0" applyNumberFormat="0" applyBorder="0" applyAlignment="0" applyProtection="0">
      <alignment vertical="center"/>
    </xf>
    <xf numFmtId="0" fontId="41" fillId="19" borderId="0" applyNumberFormat="0" applyBorder="0" applyProtection="0"/>
    <xf numFmtId="0" fontId="38" fillId="24" borderId="0" applyNumberFormat="0" applyBorder="0" applyAlignment="0" applyProtection="0">
      <alignment vertical="center"/>
    </xf>
    <xf numFmtId="0" fontId="41" fillId="21" borderId="0" applyNumberFormat="0" applyBorder="0" applyAlignment="0" applyProtection="0">
      <alignment vertical="center"/>
    </xf>
    <xf numFmtId="0" fontId="42" fillId="0" borderId="9" applyNumberFormat="0" applyFill="0" applyAlignment="0" applyProtection="0">
      <alignment vertical="center"/>
    </xf>
    <xf numFmtId="0" fontId="38" fillId="24" borderId="0" applyNumberFormat="0" applyBorder="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1" fillId="21" borderId="0" applyNumberFormat="0" applyBorder="0" applyProtection="0"/>
    <xf numFmtId="0" fontId="39" fillId="0" borderId="0">
      <alignment vertical="center"/>
    </xf>
    <xf numFmtId="0" fontId="41" fillId="21" borderId="0" applyNumberFormat="0" applyBorder="0" applyAlignment="0" applyProtection="0">
      <alignment vertical="center"/>
    </xf>
    <xf numFmtId="0" fontId="39" fillId="0" borderId="0">
      <alignment vertical="center"/>
    </xf>
    <xf numFmtId="0" fontId="41" fillId="21" borderId="0" applyNumberFormat="0" applyBorder="0" applyProtection="0"/>
    <xf numFmtId="0" fontId="39" fillId="0" borderId="0">
      <alignment vertical="center"/>
    </xf>
    <xf numFmtId="0" fontId="65" fillId="22" borderId="0" applyNumberFormat="0" applyBorder="0" applyProtection="0"/>
    <xf numFmtId="0" fontId="65" fillId="22" borderId="0" applyNumberFormat="0" applyBorder="0" applyProtection="0"/>
    <xf numFmtId="0" fontId="41" fillId="21" borderId="0" applyNumberFormat="0" applyBorder="0" applyAlignment="0" applyProtection="0">
      <alignment vertical="center"/>
    </xf>
    <xf numFmtId="0" fontId="41" fillId="21" borderId="0" applyNumberFormat="0" applyBorder="0" applyProtection="0"/>
    <xf numFmtId="0" fontId="41" fillId="21" borderId="0" applyNumberFormat="0" applyBorder="0" applyAlignment="0" applyProtection="0">
      <alignment vertical="center"/>
    </xf>
    <xf numFmtId="0" fontId="41" fillId="21" borderId="0" applyNumberFormat="0" applyBorder="0" applyProtection="0"/>
    <xf numFmtId="0" fontId="41" fillId="21" borderId="0" applyNumberFormat="0" applyBorder="0" applyAlignment="0" applyProtection="0">
      <alignment vertical="center"/>
    </xf>
    <xf numFmtId="0" fontId="86" fillId="0" borderId="0"/>
    <xf numFmtId="0" fontId="86" fillId="0" borderId="0"/>
    <xf numFmtId="0" fontId="86" fillId="0" borderId="0"/>
    <xf numFmtId="0" fontId="41" fillId="21" borderId="0" applyNumberFormat="0" applyBorder="0" applyProtection="0"/>
    <xf numFmtId="0" fontId="41" fillId="21" borderId="0" applyNumberFormat="0" applyBorder="0" applyAlignment="0" applyProtection="0">
      <alignment vertical="center"/>
    </xf>
    <xf numFmtId="0" fontId="41" fillId="21" borderId="0" applyNumberFormat="0" applyBorder="0" applyProtection="0"/>
    <xf numFmtId="0" fontId="41" fillId="21" borderId="0" applyNumberFormat="0" applyBorder="0" applyAlignment="0" applyProtection="0">
      <alignment vertical="center"/>
    </xf>
    <xf numFmtId="0" fontId="41" fillId="21" borderId="0" applyNumberFormat="0" applyBorder="0" applyProtection="0"/>
    <xf numFmtId="0" fontId="41" fillId="21" borderId="0" applyNumberFormat="0" applyBorder="0" applyAlignment="0" applyProtection="0">
      <alignment vertical="center"/>
    </xf>
    <xf numFmtId="0" fontId="41" fillId="21" borderId="0" applyNumberFormat="0" applyBorder="0" applyProtection="0"/>
    <xf numFmtId="0" fontId="41" fillId="21" borderId="0" applyNumberFormat="0" applyBorder="0" applyAlignment="0" applyProtection="0">
      <alignment vertical="center"/>
    </xf>
    <xf numFmtId="0" fontId="41" fillId="21" borderId="0" applyNumberFormat="0" applyBorder="0" applyProtection="0"/>
    <xf numFmtId="0" fontId="38" fillId="23" borderId="0" applyNumberFormat="0" applyBorder="0" applyAlignment="0" applyProtection="0">
      <alignment vertical="center"/>
    </xf>
    <xf numFmtId="0" fontId="86" fillId="0" borderId="0"/>
    <xf numFmtId="0" fontId="41" fillId="26" borderId="0" applyNumberFormat="0" applyBorder="0" applyAlignment="0" applyProtection="0">
      <alignment vertical="center"/>
    </xf>
    <xf numFmtId="0" fontId="38" fillId="23" borderId="0" applyNumberFormat="0" applyBorder="0" applyProtection="0"/>
    <xf numFmtId="0" fontId="86" fillId="0" borderId="0"/>
    <xf numFmtId="0" fontId="41" fillId="26" borderId="0" applyNumberFormat="0" applyBorder="0" applyProtection="0"/>
    <xf numFmtId="0" fontId="39" fillId="0" borderId="0">
      <alignment vertical="center"/>
    </xf>
    <xf numFmtId="0" fontId="41" fillId="26" borderId="0" applyNumberFormat="0" applyBorder="0" applyAlignment="0" applyProtection="0">
      <alignment vertical="center"/>
    </xf>
    <xf numFmtId="0" fontId="41" fillId="26" borderId="0" applyNumberFormat="0" applyBorder="0" applyProtection="0"/>
    <xf numFmtId="0" fontId="65" fillId="22" borderId="0" applyNumberFormat="0" applyBorder="0" applyProtection="0"/>
    <xf numFmtId="0" fontId="65" fillId="22" borderId="0" applyNumberFormat="0" applyBorder="0" applyProtection="0"/>
    <xf numFmtId="0" fontId="41" fillId="26" borderId="0" applyNumberFormat="0" applyBorder="0" applyAlignment="0" applyProtection="0">
      <alignment vertical="center"/>
    </xf>
    <xf numFmtId="0" fontId="41" fillId="26" borderId="0" applyNumberFormat="0" applyBorder="0" applyProtection="0"/>
    <xf numFmtId="0" fontId="41" fillId="26" borderId="0" applyNumberFormat="0" applyBorder="0" applyAlignment="0" applyProtection="0">
      <alignment vertical="center"/>
    </xf>
    <xf numFmtId="0" fontId="86" fillId="0" borderId="0"/>
    <xf numFmtId="9" fontId="67" fillId="0" borderId="0" applyFont="0" applyFill="0" applyBorder="0" applyAlignment="0" applyProtection="0"/>
    <xf numFmtId="0" fontId="41" fillId="26" borderId="0" applyNumberFormat="0" applyBorder="0" applyProtection="0"/>
    <xf numFmtId="0" fontId="41" fillId="26" borderId="0" applyNumberFormat="0" applyBorder="0" applyAlignment="0" applyProtection="0">
      <alignment vertical="center"/>
    </xf>
    <xf numFmtId="0" fontId="86" fillId="0" borderId="0"/>
    <xf numFmtId="0" fontId="86" fillId="0" borderId="0"/>
    <xf numFmtId="0" fontId="86" fillId="0" borderId="0"/>
    <xf numFmtId="0" fontId="41" fillId="26" borderId="0" applyNumberFormat="0" applyBorder="0" applyProtection="0"/>
    <xf numFmtId="0" fontId="41" fillId="26" borderId="0" applyNumberFormat="0" applyBorder="0" applyAlignment="0" applyProtection="0">
      <alignment vertical="center"/>
    </xf>
    <xf numFmtId="0" fontId="41" fillId="26" borderId="0" applyNumberFormat="0" applyBorder="0" applyProtection="0"/>
    <xf numFmtId="0" fontId="41" fillId="26" borderId="0" applyNumberFormat="0" applyBorder="0" applyAlignment="0" applyProtection="0">
      <alignment vertical="center"/>
    </xf>
    <xf numFmtId="0" fontId="86" fillId="0" borderId="0"/>
    <xf numFmtId="0" fontId="41" fillId="26" borderId="0" applyNumberFormat="0" applyBorder="0" applyProtection="0"/>
    <xf numFmtId="0" fontId="41" fillId="26"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41" fillId="26" borderId="0" applyNumberFormat="0" applyBorder="0" applyProtection="0"/>
    <xf numFmtId="0" fontId="41" fillId="26" borderId="0" applyNumberFormat="0" applyBorder="0" applyAlignment="0" applyProtection="0">
      <alignment vertical="center"/>
    </xf>
    <xf numFmtId="190" fontId="5" fillId="0" borderId="0" applyNumberFormat="0" applyFill="0" applyBorder="0" applyAlignment="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1" fillId="26" borderId="0" applyNumberFormat="0" applyBorder="0" applyProtection="0"/>
    <xf numFmtId="0" fontId="41" fillId="31" borderId="0" applyNumberFormat="0" applyBorder="0" applyAlignment="0" applyProtection="0">
      <alignment vertical="center"/>
    </xf>
    <xf numFmtId="183" fontId="68" fillId="0" borderId="0" applyFont="0" applyFill="0" applyBorder="0" applyAlignment="0" applyProtection="0">
      <protection locked="0"/>
    </xf>
    <xf numFmtId="0" fontId="41" fillId="31" borderId="0" applyNumberFormat="0" applyBorder="0" applyProtection="0"/>
    <xf numFmtId="0" fontId="39"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31" borderId="0" applyNumberFormat="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1" fillId="31" borderId="0" applyNumberFormat="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5" fillId="22" borderId="0" applyNumberFormat="0" applyBorder="0" applyProtection="0"/>
    <xf numFmtId="0" fontId="65" fillId="22" borderId="0" applyNumberFormat="0" applyBorder="0" applyProtection="0"/>
    <xf numFmtId="0" fontId="41" fillId="31" borderId="0" applyNumberFormat="0" applyBorder="0" applyAlignment="0" applyProtection="0">
      <alignment vertical="center"/>
    </xf>
    <xf numFmtId="0" fontId="86" fillId="0" borderId="0"/>
    <xf numFmtId="0" fontId="86" fillId="0" borderId="0"/>
    <xf numFmtId="0" fontId="47" fillId="0" borderId="0" applyNumberFormat="0" applyFill="0" applyBorder="0" applyProtection="0"/>
    <xf numFmtId="0" fontId="47" fillId="0" borderId="0" applyNumberFormat="0" applyFill="0" applyBorder="0" applyProtection="0"/>
    <xf numFmtId="0" fontId="41" fillId="31" borderId="0" applyNumberFormat="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8" fillId="25" borderId="0" applyNumberFormat="0" applyBorder="0" applyProtection="0"/>
    <xf numFmtId="0" fontId="41" fillId="31" borderId="0" applyNumberFormat="0" applyBorder="0" applyAlignment="0" applyProtection="0">
      <alignment vertical="center"/>
    </xf>
    <xf numFmtId="0" fontId="86" fillId="0" borderId="0"/>
    <xf numFmtId="0" fontId="47" fillId="0" borderId="0" applyNumberFormat="0" applyFill="0" applyBorder="0" applyProtection="0"/>
    <xf numFmtId="0" fontId="47" fillId="0" borderId="0" applyNumberFormat="0" applyFill="0" applyBorder="0" applyProtection="0"/>
    <xf numFmtId="0" fontId="41" fillId="31" borderId="0" applyNumberFormat="0" applyBorder="0" applyProtection="0"/>
    <xf numFmtId="0" fontId="41" fillId="31" borderId="0" applyNumberFormat="0" applyBorder="0" applyAlignment="0" applyProtection="0">
      <alignment vertical="center"/>
    </xf>
    <xf numFmtId="0" fontId="39" fillId="0" borderId="0">
      <alignment vertical="center"/>
    </xf>
    <xf numFmtId="0" fontId="86" fillId="0" borderId="0"/>
    <xf numFmtId="0" fontId="86"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86" fillId="0" borderId="0"/>
    <xf numFmtId="0" fontId="47" fillId="0" borderId="0" applyNumberFormat="0" applyFill="0" applyBorder="0" applyProtection="0"/>
    <xf numFmtId="0" fontId="47" fillId="0" borderId="0" applyNumberFormat="0" applyFill="0" applyBorder="0" applyProtection="0"/>
    <xf numFmtId="0" fontId="41" fillId="31" borderId="0" applyNumberFormat="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31" borderId="0" applyNumberFormat="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1" fillId="31" borderId="0" applyNumberFormat="0" applyBorder="0" applyProtection="0"/>
    <xf numFmtId="0" fontId="86"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31" borderId="0" applyNumberFormat="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1" fillId="31" borderId="0" applyNumberFormat="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3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47" fillId="0" borderId="0" applyNumberFormat="0" applyFill="0" applyBorder="0" applyProtection="0"/>
    <xf numFmtId="0" fontId="47" fillId="0" borderId="0" applyNumberFormat="0" applyFill="0" applyBorder="0" applyProtection="0"/>
    <xf numFmtId="0" fontId="41" fillId="31" borderId="0" applyNumberFormat="0" applyBorder="0" applyProtection="0"/>
    <xf numFmtId="0" fontId="39" fillId="0" borderId="0">
      <alignment vertical="center"/>
    </xf>
    <xf numFmtId="0" fontId="86" fillId="0" borderId="0"/>
    <xf numFmtId="0" fontId="86" fillId="0" borderId="0"/>
    <xf numFmtId="0" fontId="47" fillId="0" borderId="0" applyNumberFormat="0" applyFill="0" applyBorder="0" applyProtection="0"/>
    <xf numFmtId="0" fontId="47" fillId="0" borderId="0" applyNumberFormat="0" applyFill="0" applyBorder="0" applyProtection="0"/>
    <xf numFmtId="0" fontId="41" fillId="31" borderId="0" applyNumberFormat="0" applyBorder="0" applyProtection="0"/>
    <xf numFmtId="0" fontId="39" fillId="0" borderId="0">
      <alignment vertical="center"/>
    </xf>
    <xf numFmtId="0" fontId="38" fillId="18" borderId="0" applyNumberFormat="0" applyBorder="0" applyAlignment="0" applyProtection="0">
      <alignment vertical="center"/>
    </xf>
    <xf numFmtId="0" fontId="39" fillId="0" borderId="0">
      <alignment vertical="center"/>
    </xf>
    <xf numFmtId="0" fontId="38" fillId="18" borderId="0" applyNumberFormat="0" applyBorder="0" applyProtection="0"/>
    <xf numFmtId="0" fontId="39" fillId="0" borderId="0">
      <alignment vertical="center"/>
    </xf>
    <xf numFmtId="0" fontId="38" fillId="18" borderId="0" applyNumberFormat="0" applyBorder="0" applyAlignment="0" applyProtection="0">
      <alignment vertical="center"/>
    </xf>
    <xf numFmtId="0" fontId="86" fillId="0" borderId="0"/>
    <xf numFmtId="0" fontId="86" fillId="0" borderId="0"/>
    <xf numFmtId="0" fontId="38" fillId="18" borderId="0" applyNumberFormat="0" applyBorder="0" applyProtection="0"/>
    <xf numFmtId="0" fontId="38" fillId="18" borderId="0" applyNumberFormat="0" applyBorder="0" applyAlignment="0" applyProtection="0">
      <alignment vertical="center"/>
    </xf>
    <xf numFmtId="0" fontId="86" fillId="0" borderId="0"/>
    <xf numFmtId="0" fontId="86" fillId="0" borderId="0"/>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42" fillId="0" borderId="9" applyNumberFormat="0" applyFill="0" applyAlignment="0" applyProtection="0">
      <alignment vertical="center"/>
    </xf>
    <xf numFmtId="0" fontId="86" fillId="0" borderId="0"/>
    <xf numFmtId="0" fontId="86"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38" fillId="18" borderId="0" applyNumberFormat="0" applyBorder="0" applyProtection="0"/>
    <xf numFmtId="0" fontId="38" fillId="18" borderId="0" applyNumberFormat="0" applyBorder="0" applyProtection="0"/>
    <xf numFmtId="0" fontId="86"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86" fillId="0" borderId="0"/>
    <xf numFmtId="0" fontId="86" fillId="0" borderId="0"/>
    <xf numFmtId="0" fontId="51" fillId="0" borderId="12" applyNumberFormat="0" applyFill="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86" fillId="0" borderId="0"/>
    <xf numFmtId="0" fontId="86"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86" fillId="0" borderId="0"/>
    <xf numFmtId="0" fontId="86"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38" fillId="28" borderId="0" applyNumberFormat="0" applyBorder="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38" fillId="18" borderId="0" applyNumberFormat="0" applyBorder="0" applyAlignment="0" applyProtection="0">
      <alignment vertical="center"/>
    </xf>
    <xf numFmtId="0" fontId="86" fillId="0" borderId="0"/>
    <xf numFmtId="0" fontId="86" fillId="0" borderId="0"/>
    <xf numFmtId="0" fontId="38" fillId="18" borderId="0" applyNumberFormat="0" applyBorder="0" applyProtection="0"/>
    <xf numFmtId="0" fontId="86" fillId="0" borderId="0"/>
    <xf numFmtId="0" fontId="86"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Protection="0"/>
    <xf numFmtId="0" fontId="86" fillId="0" borderId="0"/>
    <xf numFmtId="0" fontId="86" fillId="0" borderId="0"/>
    <xf numFmtId="0" fontId="39"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9" fillId="0" borderId="0">
      <alignment vertical="center"/>
    </xf>
    <xf numFmtId="0" fontId="38" fillId="18" borderId="0" applyNumberFormat="0" applyBorder="0" applyProtection="0"/>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Protection="0"/>
    <xf numFmtId="0" fontId="39"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8" fillId="18" borderId="0" applyNumberFormat="0" applyBorder="0" applyProtection="0"/>
    <xf numFmtId="0" fontId="38" fillId="18" borderId="0" applyNumberFormat="0" applyBorder="0" applyAlignment="0" applyProtection="0">
      <alignment vertical="center"/>
    </xf>
    <xf numFmtId="0" fontId="39" fillId="0" borderId="0">
      <alignment vertical="center"/>
    </xf>
    <xf numFmtId="0" fontId="39" fillId="0" borderId="0">
      <alignment vertical="center"/>
    </xf>
    <xf numFmtId="0" fontId="38" fillId="18" borderId="0" applyNumberFormat="0" applyBorder="0" applyProtection="0"/>
    <xf numFmtId="0" fontId="38" fillId="18" borderId="0" applyNumberFormat="0" applyBorder="0" applyAlignment="0" applyProtection="0">
      <alignment vertical="center"/>
    </xf>
    <xf numFmtId="0" fontId="86" fillId="0" borderId="0"/>
    <xf numFmtId="0" fontId="86" fillId="0" borderId="0"/>
    <xf numFmtId="0" fontId="38" fillId="18" borderId="0" applyNumberFormat="0" applyBorder="0" applyProtection="0"/>
    <xf numFmtId="0" fontId="38" fillId="28"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8" fillId="28" borderId="0" applyNumberFormat="0" applyBorder="0" applyProtection="0"/>
    <xf numFmtId="0" fontId="38" fillId="28" borderId="0" applyNumberFormat="0" applyBorder="0" applyAlignment="0" applyProtection="0">
      <alignment vertical="center"/>
    </xf>
    <xf numFmtId="0" fontId="38" fillId="28" borderId="0" applyNumberFormat="0" applyBorder="0" applyProtection="0"/>
    <xf numFmtId="0" fontId="38" fillId="28" borderId="0" applyNumberFormat="0" applyBorder="0" applyProtection="0"/>
    <xf numFmtId="0" fontId="38" fillId="28" borderId="0" applyNumberFormat="0" applyBorder="0" applyAlignment="0" applyProtection="0">
      <alignment vertical="center"/>
    </xf>
    <xf numFmtId="0" fontId="38" fillId="28" borderId="0" applyNumberFormat="0" applyBorder="0" applyProtection="0"/>
    <xf numFmtId="0" fontId="38" fillId="28" borderId="0" applyNumberFormat="0" applyBorder="0" applyAlignment="0" applyProtection="0">
      <alignment vertical="center"/>
    </xf>
    <xf numFmtId="0" fontId="38" fillId="28" borderId="0" applyNumberFormat="0" applyBorder="0" applyProtection="0"/>
    <xf numFmtId="0" fontId="38" fillId="28" borderId="0" applyNumberFormat="0" applyBorder="0" applyAlignment="0" applyProtection="0">
      <alignment vertical="center"/>
    </xf>
    <xf numFmtId="0" fontId="38" fillId="28" borderId="0" applyNumberFormat="0" applyBorder="0" applyProtection="0"/>
    <xf numFmtId="0" fontId="38" fillId="28" borderId="0" applyNumberFormat="0" applyBorder="0" applyAlignment="0" applyProtection="0">
      <alignment vertical="center"/>
    </xf>
    <xf numFmtId="0" fontId="38" fillId="28" borderId="0" applyNumberFormat="0" applyBorder="0" applyProtection="0"/>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86" fillId="0" borderId="0"/>
    <xf numFmtId="0" fontId="38" fillId="19"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86" fillId="0" borderId="0"/>
    <xf numFmtId="0" fontId="86" fillId="0" borderId="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4" borderId="0" applyNumberFormat="0" applyBorder="0" applyAlignment="0" applyProtection="0">
      <alignment vertical="center"/>
    </xf>
    <xf numFmtId="0" fontId="42" fillId="0" borderId="9" applyNumberFormat="0" applyFill="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3" borderId="0" applyNumberFormat="0" applyBorder="0" applyAlignment="0" applyProtection="0">
      <alignment vertical="center"/>
    </xf>
    <xf numFmtId="0" fontId="86" fillId="0" borderId="0"/>
    <xf numFmtId="0" fontId="38" fillId="23" borderId="0" applyNumberFormat="0" applyBorder="0" applyProtection="0"/>
    <xf numFmtId="0" fontId="86" fillId="0" borderId="0"/>
    <xf numFmtId="0" fontId="38" fillId="23" borderId="0" applyNumberFormat="0" applyBorder="0" applyAlignment="0" applyProtection="0">
      <alignment vertical="center"/>
    </xf>
    <xf numFmtId="0" fontId="38" fillId="23" borderId="0" applyNumberFormat="0" applyBorder="0" applyProtection="0"/>
    <xf numFmtId="0" fontId="38" fillId="23" borderId="0" applyNumberFormat="0" applyBorder="0" applyAlignment="0" applyProtection="0">
      <alignment vertical="center"/>
    </xf>
    <xf numFmtId="0" fontId="38" fillId="23" borderId="0" applyNumberFormat="0" applyBorder="0" applyProtection="0"/>
    <xf numFmtId="0" fontId="38" fillId="23" borderId="0" applyNumberFormat="0" applyBorder="0" applyAlignment="0" applyProtection="0">
      <alignment vertical="center"/>
    </xf>
    <xf numFmtId="0" fontId="38" fillId="23" borderId="0" applyNumberFormat="0" applyBorder="0" applyProtection="0"/>
    <xf numFmtId="0" fontId="86" fillId="0" borderId="0"/>
    <xf numFmtId="0" fontId="86" fillId="0" borderId="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Protection="0"/>
    <xf numFmtId="0" fontId="38" fillId="23" borderId="0" applyNumberFormat="0" applyBorder="0" applyAlignment="0" applyProtection="0">
      <alignment vertical="center"/>
    </xf>
    <xf numFmtId="0" fontId="86" fillId="0" borderId="0"/>
    <xf numFmtId="0" fontId="38" fillId="23" borderId="0" applyNumberFormat="0" applyBorder="0" applyProtection="0"/>
    <xf numFmtId="0" fontId="38" fillId="23" borderId="0" applyNumberFormat="0" applyBorder="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38" fillId="23" borderId="0" applyNumberFormat="0" applyBorder="0" applyProtection="0"/>
    <xf numFmtId="0" fontId="38" fillId="23" borderId="0" applyNumberFormat="0" applyBorder="0" applyAlignment="0" applyProtection="0">
      <alignment vertical="center"/>
    </xf>
    <xf numFmtId="0" fontId="38" fillId="23" borderId="0" applyNumberFormat="0" applyBorder="0" applyProtection="0"/>
    <xf numFmtId="0" fontId="69" fillId="0" borderId="0" applyNumberFormat="0" applyAlignment="0"/>
    <xf numFmtId="19" fontId="58" fillId="0" borderId="0" applyFont="0" applyFill="0" applyBorder="0" applyAlignment="0" applyProtection="0"/>
    <xf numFmtId="0" fontId="86" fillId="0" borderId="0"/>
    <xf numFmtId="197" fontId="58" fillId="0" borderId="0" applyFont="0" applyFill="0" applyBorder="0" applyAlignment="0" applyProtection="0"/>
    <xf numFmtId="0" fontId="70" fillId="0" borderId="0" applyNumberFormat="0" applyFill="0" applyBorder="0" applyAlignment="0" applyProtection="0"/>
    <xf numFmtId="0" fontId="5" fillId="0" borderId="0" applyNumberFormat="0" applyFill="0" applyBorder="0" applyAlignment="0"/>
    <xf numFmtId="0" fontId="63" fillId="33" borderId="18" applyNumberFormat="0" applyAlignment="0" applyProtection="0">
      <alignment vertical="center"/>
    </xf>
    <xf numFmtId="0" fontId="63" fillId="33" borderId="18" applyNumberFormat="0" applyAlignment="0" applyProtection="0">
      <alignment vertical="center"/>
    </xf>
    <xf numFmtId="0" fontId="71" fillId="0" borderId="1" applyNumberFormat="0" applyFill="0" applyBorder="0" applyAlignment="0" applyProtection="0">
      <alignment vertical="center"/>
    </xf>
    <xf numFmtId="0" fontId="62" fillId="0" borderId="1"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86" fillId="0" borderId="0"/>
    <xf numFmtId="0" fontId="86" fillId="0" borderId="0"/>
    <xf numFmtId="43" fontId="60" fillId="0" borderId="0" applyFont="0" applyFill="0" applyBorder="0" applyAlignment="0" applyProtection="0"/>
    <xf numFmtId="0" fontId="39" fillId="0" borderId="0">
      <alignment vertical="center"/>
    </xf>
    <xf numFmtId="41" fontId="60" fillId="0" borderId="0" applyFont="0" applyFill="0" applyBorder="0" applyAlignmen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86" fillId="0" borderId="0"/>
    <xf numFmtId="41" fontId="60" fillId="0" borderId="0" applyFont="0" applyFill="0" applyBorder="0" applyAlignment="0" applyProtection="0"/>
    <xf numFmtId="0" fontId="46" fillId="0" borderId="11" applyNumberFormat="0" applyFill="0" applyProtection="0"/>
    <xf numFmtId="0" fontId="86" fillId="0" borderId="0"/>
    <xf numFmtId="0" fontId="86" fillId="0" borderId="0"/>
    <xf numFmtId="43" fontId="60" fillId="0" borderId="0" applyFont="0" applyFill="0" applyBorder="0" applyAlignment="0" applyProtection="0"/>
    <xf numFmtId="0" fontId="86" fillId="0" borderId="0"/>
    <xf numFmtId="0" fontId="86" fillId="0" borderId="0"/>
    <xf numFmtId="43" fontId="60" fillId="0" borderId="0" applyFont="0" applyFill="0" applyBorder="0" applyAlignment="0" applyProtection="0"/>
    <xf numFmtId="193" fontId="60" fillId="0" borderId="0" applyFont="0" applyFill="0" applyBorder="0" applyAlignment="0" applyProtection="0"/>
    <xf numFmtId="180" fontId="60" fillId="0" borderId="0" applyFont="0" applyFill="0" applyBorder="0" applyAlignment="0" applyProtection="0"/>
    <xf numFmtId="193" fontId="60" fillId="0" borderId="0" applyFont="0" applyFill="0" applyBorder="0" applyAlignment="0" applyProtection="0"/>
    <xf numFmtId="200" fontId="60" fillId="0" borderId="0" applyFont="0" applyFill="0" applyBorder="0" applyAlignment="0" applyProtection="0"/>
    <xf numFmtId="189" fontId="59" fillId="0" borderId="0" applyFont="0" applyFill="0" applyBorder="0" applyAlignment="0" applyProtection="0"/>
    <xf numFmtId="183" fontId="68" fillId="0" borderId="0" applyFont="0" applyFill="0" applyBorder="0" applyAlignment="0">
      <protection locked="0"/>
    </xf>
    <xf numFmtId="39" fontId="43" fillId="0" borderId="0" applyFont="0" applyFill="0" applyBorder="0" applyAlignment="0" applyProtection="0"/>
    <xf numFmtId="0" fontId="49" fillId="0" borderId="0" applyNumberFormat="0" applyFill="0" applyBorder="0" applyProtection="0"/>
    <xf numFmtId="199" fontId="72" fillId="0" borderId="0" applyFont="0" applyFill="0" applyBorder="0" applyAlignment="0"/>
    <xf numFmtId="0" fontId="86" fillId="0" borderId="0"/>
    <xf numFmtId="0" fontId="86" fillId="0" borderId="0"/>
    <xf numFmtId="0" fontId="46" fillId="0" borderId="11" applyNumberFormat="0" applyFill="0" applyProtection="0"/>
    <xf numFmtId="0" fontId="46" fillId="0" borderId="11" applyNumberFormat="0" applyFill="0" applyProtection="0"/>
    <xf numFmtId="38" fontId="69" fillId="33" borderId="0" applyNumberFormat="0" applyBorder="0" applyAlignment="0" applyProtection="0"/>
    <xf numFmtId="0" fontId="69" fillId="33" borderId="0" applyNumberFormat="0" applyBorder="0" applyAlignment="0" applyProtection="0"/>
    <xf numFmtId="0" fontId="86" fillId="0" borderId="0"/>
    <xf numFmtId="0" fontId="86" fillId="0" borderId="0"/>
    <xf numFmtId="0" fontId="73" fillId="0" borderId="19" applyNumberFormat="0" applyAlignment="0" applyProtection="0">
      <alignment horizontal="left" vertical="center"/>
    </xf>
    <xf numFmtId="0" fontId="73" fillId="0" borderId="19" applyNumberFormat="0" applyProtection="0"/>
    <xf numFmtId="0" fontId="86" fillId="0" borderId="0"/>
    <xf numFmtId="0" fontId="73" fillId="0" borderId="20">
      <alignment horizontal="left" vertical="center"/>
    </xf>
    <xf numFmtId="37" fontId="74" fillId="0" borderId="0" applyFill="0" applyBorder="0" applyAlignment="0">
      <protection locked="0"/>
    </xf>
    <xf numFmtId="196" fontId="74" fillId="0" borderId="21" applyFill="0" applyBorder="0" applyAlignment="0">
      <alignment horizontal="center"/>
      <protection locked="0"/>
    </xf>
    <xf numFmtId="196" fontId="74" fillId="0" borderId="21" applyFill="0" applyBorder="0">
      <protection locked="0"/>
    </xf>
    <xf numFmtId="10" fontId="69" fillId="37" borderId="1" applyNumberFormat="0" applyBorder="0" applyAlignment="0" applyProtection="0"/>
    <xf numFmtId="0" fontId="69" fillId="37" borderId="1" applyNumberFormat="0" applyBorder="0" applyAlignment="0" applyProtection="0"/>
    <xf numFmtId="183" fontId="74" fillId="0" borderId="0" applyFill="0" applyBorder="0" applyAlignment="0">
      <protection locked="0"/>
    </xf>
    <xf numFmtId="0" fontId="39" fillId="0" borderId="0">
      <alignment vertical="center"/>
    </xf>
    <xf numFmtId="199" fontId="74" fillId="0" borderId="0" applyFill="0" applyBorder="0" applyAlignment="0" applyProtection="0">
      <protection locked="0"/>
    </xf>
    <xf numFmtId="0" fontId="39" fillId="0" borderId="0">
      <alignment vertical="center"/>
    </xf>
    <xf numFmtId="199" fontId="74" fillId="0" borderId="0" applyFill="0" applyBorder="0" applyAlignment="0">
      <protection locked="0"/>
    </xf>
    <xf numFmtId="0" fontId="86" fillId="0" borderId="0"/>
    <xf numFmtId="38" fontId="50" fillId="0" borderId="0" applyFont="0" applyFill="0" applyBorder="0" applyAlignment="0" applyProtection="0"/>
    <xf numFmtId="0" fontId="86" fillId="0" borderId="0"/>
    <xf numFmtId="0" fontId="86" fillId="0" borderId="0"/>
    <xf numFmtId="40" fontId="50" fillId="0" borderId="0" applyFont="0" applyFill="0" applyBorder="0" applyAlignment="0" applyProtection="0"/>
    <xf numFmtId="192" fontId="50" fillId="0" borderId="0" applyFont="0" applyFill="0" applyBorder="0" applyAlignment="0" applyProtection="0"/>
    <xf numFmtId="188" fontId="50" fillId="0" borderId="0" applyFont="0" applyFill="0" applyBorder="0" applyAlignment="0" applyProtection="0"/>
    <xf numFmtId="0" fontId="86" fillId="0" borderId="0"/>
    <xf numFmtId="192" fontId="50" fillId="0" borderId="0" applyFont="0" applyFill="0" applyBorder="0" applyAlignment="0" applyProtection="0"/>
    <xf numFmtId="188" fontId="50" fillId="0" borderId="0" applyFont="0" applyFill="0" applyBorder="0" applyAlignment="0" applyProtection="0"/>
    <xf numFmtId="37" fontId="75" fillId="0" borderId="0"/>
    <xf numFmtId="0" fontId="86" fillId="0" borderId="0"/>
    <xf numFmtId="179" fontId="60" fillId="0" borderId="0"/>
    <xf numFmtId="190" fontId="9" fillId="0" borderId="0" applyFill="0" applyBorder="0" applyAlignment="0"/>
    <xf numFmtId="0" fontId="47"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60" fillId="0" borderId="0"/>
    <xf numFmtId="0" fontId="86" fillId="0" borderId="0"/>
    <xf numFmtId="0" fontId="86" fillId="0" borderId="0"/>
    <xf numFmtId="0" fontId="60" fillId="0" borderId="0"/>
    <xf numFmtId="9" fontId="60" fillId="0" borderId="0" applyFont="0" applyFill="0" applyBorder="0" applyAlignment="0" applyProtection="0"/>
    <xf numFmtId="203" fontId="72" fillId="0" borderId="8" applyFont="0" applyFill="0" applyBorder="0" applyAlignment="0" applyProtection="0">
      <alignment horizontal="right"/>
    </xf>
    <xf numFmtId="203" fontId="72" fillId="0" borderId="8" applyFont="0" applyFill="0" applyBorder="0" applyProtection="0"/>
    <xf numFmtId="0" fontId="86" fillId="0" borderId="0"/>
    <xf numFmtId="0" fontId="86" fillId="0" borderId="0"/>
    <xf numFmtId="10" fontId="60" fillId="0" borderId="0" applyFont="0" applyFill="0" applyBorder="0" applyAlignment="0" applyProtection="0"/>
    <xf numFmtId="178" fontId="66" fillId="0" borderId="0" applyFont="0" applyFill="0" applyBorder="0" applyAlignment="0" applyProtection="0"/>
    <xf numFmtId="9" fontId="50" fillId="0" borderId="13" applyNumberFormat="0" applyBorder="0"/>
    <xf numFmtId="0" fontId="60" fillId="0" borderId="0" applyNumberFormat="0" applyFill="0" applyBorder="0" applyAlignment="0" applyProtection="0">
      <alignment vertical="center"/>
    </xf>
    <xf numFmtId="38" fontId="76" fillId="0" borderId="0" applyFill="0" applyBorder="0" applyAlignment="0" applyProtection="0"/>
    <xf numFmtId="186" fontId="77" fillId="0" borderId="0" applyFill="0" applyBorder="0" applyAlignment="0" applyProtection="0"/>
    <xf numFmtId="0" fontId="86" fillId="0" borderId="0"/>
    <xf numFmtId="0" fontId="86" fillId="0" borderId="0"/>
    <xf numFmtId="18" fontId="68" fillId="0" borderId="0" applyFont="0" applyFill="0" applyBorder="0" applyAlignment="0" applyProtection="0">
      <alignment horizontal="left"/>
    </xf>
    <xf numFmtId="18" fontId="68" fillId="0" borderId="0" applyFont="0" applyFill="0" applyBorder="0" applyProtection="0"/>
    <xf numFmtId="10" fontId="66" fillId="0" borderId="22" applyNumberFormat="0" applyFont="0" applyFill="0" applyAlignment="0" applyProtection="0"/>
    <xf numFmtId="0" fontId="43" fillId="0" borderId="0"/>
    <xf numFmtId="0" fontId="86" fillId="0" borderId="0"/>
    <xf numFmtId="0" fontId="86" fillId="0" borderId="0"/>
    <xf numFmtId="0" fontId="66" fillId="0" borderId="22" applyNumberFormat="0" applyFont="0" applyFill="0" applyAlignment="0" applyProtection="0"/>
    <xf numFmtId="195" fontId="78" fillId="0" borderId="20" applyFont="0" applyFill="0" applyBorder="0" applyAlignment="0" applyProtection="0"/>
    <xf numFmtId="41" fontId="79" fillId="0" borderId="0" applyFont="0" applyFill="0" applyBorder="0" applyAlignment="0" applyProtection="0"/>
    <xf numFmtId="43" fontId="79" fillId="0" borderId="0" applyFont="0" applyFill="0" applyBorder="0" applyAlignment="0" applyProtection="0"/>
    <xf numFmtId="0" fontId="86" fillId="0" borderId="0"/>
    <xf numFmtId="0" fontId="86" fillId="0" borderId="0"/>
    <xf numFmtId="0" fontId="86" fillId="0" borderId="0"/>
    <xf numFmtId="198" fontId="79" fillId="0" borderId="0" applyFont="0" applyFill="0" applyBorder="0" applyAlignment="0" applyProtection="0"/>
    <xf numFmtId="0" fontId="39" fillId="0" borderId="0">
      <alignment vertical="center"/>
    </xf>
    <xf numFmtId="191" fontId="79" fillId="0" borderId="0" applyFont="0" applyFill="0" applyBorder="0" applyAlignment="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79" fillId="0" borderId="0"/>
    <xf numFmtId="0" fontId="46" fillId="0" borderId="11" applyNumberFormat="0" applyFill="0" applyAlignment="0" applyProtection="0">
      <alignment vertical="center"/>
    </xf>
    <xf numFmtId="0" fontId="86" fillId="0" borderId="0"/>
    <xf numFmtId="0" fontId="46" fillId="0" borderId="11" applyNumberFormat="0" applyFill="0" applyAlignment="0" applyProtection="0">
      <alignment vertical="center"/>
    </xf>
    <xf numFmtId="0" fontId="39" fillId="0" borderId="0">
      <alignment vertical="center"/>
    </xf>
    <xf numFmtId="0" fontId="86" fillId="0" borderId="0"/>
    <xf numFmtId="0" fontId="86" fillId="0" borderId="0"/>
    <xf numFmtId="0" fontId="46" fillId="0" borderId="11" applyNumberFormat="0" applyFill="0" applyAlignment="0" applyProtection="0">
      <alignment vertical="center"/>
    </xf>
    <xf numFmtId="0" fontId="86" fillId="0" borderId="0"/>
    <xf numFmtId="0" fontId="86" fillId="0" borderId="0"/>
    <xf numFmtId="0" fontId="86" fillId="0" borderId="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7" fillId="0" borderId="0" applyNumberFormat="0" applyFill="0" applyBorder="0" applyAlignment="0" applyProtection="0">
      <alignment vertical="center"/>
    </xf>
    <xf numFmtId="0" fontId="86" fillId="0" borderId="0"/>
    <xf numFmtId="0" fontId="43"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86" fillId="0" borderId="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46" fillId="0" borderId="11" applyNumberFormat="0" applyFill="0" applyAlignment="0" applyProtection="0">
      <alignment vertical="center"/>
    </xf>
    <xf numFmtId="0" fontId="86" fillId="0" borderId="0"/>
    <xf numFmtId="0" fontId="86" fillId="0" borderId="0"/>
    <xf numFmtId="0" fontId="86" fillId="0" borderId="0"/>
    <xf numFmtId="0" fontId="86" fillId="0" borderId="0"/>
    <xf numFmtId="0" fontId="46" fillId="0" borderId="11" applyNumberFormat="0" applyFill="0" applyProtection="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86" fillId="0" borderId="0"/>
    <xf numFmtId="0" fontId="86" fillId="0" borderId="0"/>
    <xf numFmtId="0" fontId="86" fillId="0" borderId="0"/>
    <xf numFmtId="0" fontId="46" fillId="0" borderId="11" applyNumberFormat="0" applyFill="0" applyProtection="0"/>
    <xf numFmtId="0" fontId="86" fillId="0" borderId="0"/>
    <xf numFmtId="0" fontId="86" fillId="0" borderId="0"/>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Protection="0"/>
    <xf numFmtId="0" fontId="86" fillId="0" borderId="0"/>
    <xf numFmtId="0" fontId="86" fillId="0" borderId="0"/>
    <xf numFmtId="0" fontId="86" fillId="0" borderId="0"/>
    <xf numFmtId="0" fontId="46" fillId="0" borderId="11" applyNumberFormat="0" applyFill="0" applyAlignment="0" applyProtection="0">
      <alignment vertical="center"/>
    </xf>
    <xf numFmtId="0" fontId="86" fillId="0" borderId="0"/>
    <xf numFmtId="0" fontId="86" fillId="0" borderId="0"/>
    <xf numFmtId="0" fontId="46" fillId="0" borderId="11" applyNumberFormat="0" applyFill="0" applyAlignment="0" applyProtection="0">
      <alignment vertical="center"/>
    </xf>
    <xf numFmtId="0" fontId="64" fillId="0" borderId="0" applyNumberFormat="0" applyFill="0" applyBorder="0" applyAlignment="0" applyProtection="0">
      <alignment vertical="center"/>
    </xf>
    <xf numFmtId="0" fontId="86" fillId="0" borderId="0"/>
    <xf numFmtId="0" fontId="86" fillId="0" borderId="0"/>
    <xf numFmtId="0" fontId="46" fillId="0" borderId="11" applyNumberFormat="0" applyFill="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86" fillId="0" borderId="0"/>
    <xf numFmtId="0" fontId="51" fillId="0" borderId="12" applyNumberFormat="0" applyFill="0" applyAlignment="0" applyProtection="0">
      <alignment vertical="center"/>
    </xf>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86" fillId="0" borderId="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51" fillId="0" borderId="12" applyNumberFormat="0" applyFill="0" applyAlignment="0" applyProtection="0">
      <alignment vertical="center"/>
    </xf>
    <xf numFmtId="0" fontId="86" fillId="0" borderId="0"/>
    <xf numFmtId="0" fontId="51" fillId="0" borderId="12" applyNumberFormat="0" applyFill="0" applyProtection="0"/>
    <xf numFmtId="0" fontId="86" fillId="0" borderId="0"/>
    <xf numFmtId="0" fontId="86" fillId="0" borderId="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49" fillId="0" borderId="0" applyNumberFormat="0" applyFill="0" applyBorder="0" applyProtection="0"/>
    <xf numFmtId="0" fontId="49" fillId="0" borderId="0" applyNumberFormat="0" applyFill="0" applyBorder="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56" fillId="35" borderId="15" applyNumberFormat="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64" fillId="0" borderId="0" applyNumberFormat="0" applyFill="0" applyBorder="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51" fillId="0" borderId="12" applyNumberFormat="0" applyFill="0" applyProtection="0"/>
    <xf numFmtId="0" fontId="86" fillId="0" borderId="0"/>
    <xf numFmtId="0" fontId="86" fillId="0" borderId="0"/>
    <xf numFmtId="0" fontId="86" fillId="0" borderId="0"/>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86" fillId="0" borderId="0"/>
    <xf numFmtId="0" fontId="51" fillId="0" borderId="12" applyNumberFormat="0" applyFill="0" applyAlignment="0" applyProtection="0">
      <alignment vertical="center"/>
    </xf>
    <xf numFmtId="0" fontId="86" fillId="0" borderId="0"/>
    <xf numFmtId="0" fontId="86" fillId="0" borderId="0"/>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86" fillId="0" borderId="0"/>
    <xf numFmtId="0" fontId="86" fillId="0" borderId="0"/>
    <xf numFmtId="0" fontId="51" fillId="0" borderId="12" applyNumberFormat="0" applyFill="0" applyAlignment="0" applyProtection="0">
      <alignment vertical="center"/>
    </xf>
    <xf numFmtId="0" fontId="86" fillId="0" borderId="0"/>
    <xf numFmtId="0" fontId="86" fillId="0" borderId="0"/>
    <xf numFmtId="0" fontId="51" fillId="0" borderId="12" applyNumberFormat="0" applyFill="0" applyProtection="0"/>
    <xf numFmtId="0" fontId="86" fillId="0" borderId="0"/>
    <xf numFmtId="0" fontId="51" fillId="0" borderId="12" applyNumberFormat="0" applyFill="0" applyAlignment="0" applyProtection="0">
      <alignment vertical="center"/>
    </xf>
    <xf numFmtId="0" fontId="86" fillId="0" borderId="0"/>
    <xf numFmtId="0" fontId="51" fillId="0" borderId="12" applyNumberFormat="0" applyFill="0" applyProtection="0"/>
    <xf numFmtId="0" fontId="51" fillId="0" borderId="12" applyNumberFormat="0" applyFill="0" applyAlignment="0" applyProtection="0">
      <alignment vertical="center"/>
    </xf>
    <xf numFmtId="0" fontId="51" fillId="0" borderId="12" applyNumberFormat="0" applyFill="0" applyProtection="0"/>
    <xf numFmtId="0" fontId="51" fillId="0" borderId="12" applyNumberFormat="0" applyFill="0" applyProtection="0"/>
    <xf numFmtId="0" fontId="51" fillId="0" borderId="12" applyNumberFormat="0" applyFill="0" applyAlignment="0" applyProtection="0">
      <alignment vertical="center"/>
    </xf>
    <xf numFmtId="0" fontId="86" fillId="0" borderId="0"/>
    <xf numFmtId="0" fontId="49" fillId="0" borderId="14" applyNumberFormat="0" applyFill="0" applyAlignment="0" applyProtection="0">
      <alignment vertical="center"/>
    </xf>
    <xf numFmtId="0" fontId="86" fillId="0" borderId="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0" fillId="17" borderId="0" applyNumberFormat="0" applyBorder="0" applyProtection="0"/>
    <xf numFmtId="0" fontId="86" fillId="0" borderId="0"/>
    <xf numFmtId="0" fontId="86" fillId="0" borderId="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Protection="0"/>
    <xf numFmtId="0" fontId="49" fillId="0" borderId="14" applyNumberFormat="0" applyFill="0" applyProtection="0"/>
    <xf numFmtId="0" fontId="49" fillId="0" borderId="14" applyNumberFormat="0" applyFill="0" applyAlignment="0" applyProtection="0">
      <alignment vertical="center"/>
    </xf>
    <xf numFmtId="0" fontId="49" fillId="0" borderId="14" applyNumberFormat="0" applyFill="0" applyProtection="0"/>
    <xf numFmtId="0" fontId="86" fillId="0" borderId="0"/>
    <xf numFmtId="0" fontId="86" fillId="0" borderId="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49" fillId="0" borderId="0" applyNumberFormat="0" applyFill="0" applyBorder="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49" fillId="0" borderId="14" applyNumberFormat="0" applyFill="0" applyAlignment="0" applyProtection="0">
      <alignment vertical="center"/>
    </xf>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39" fillId="0" borderId="0">
      <alignment vertical="center"/>
    </xf>
    <xf numFmtId="0" fontId="39" fillId="0" borderId="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86" fillId="0" borderId="0"/>
    <xf numFmtId="0" fontId="86" fillId="0" borderId="0"/>
    <xf numFmtId="0" fontId="49" fillId="0" borderId="14" applyNumberFormat="0" applyFill="0" applyProtection="0"/>
    <xf numFmtId="0" fontId="49" fillId="0" borderId="14" applyNumberFormat="0" applyFill="0" applyProtection="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43"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39" fillId="0" borderId="0">
      <alignment vertical="center"/>
    </xf>
    <xf numFmtId="0" fontId="39" fillId="0" borderId="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86" fillId="0" borderId="0"/>
    <xf numFmtId="0" fontId="86" fillId="0" borderId="0"/>
    <xf numFmtId="0" fontId="86" fillId="0" borderId="0"/>
    <xf numFmtId="0" fontId="86"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Protection="0"/>
    <xf numFmtId="0" fontId="49" fillId="0" borderId="14" applyNumberFormat="0" applyFill="0" applyAlignment="0" applyProtection="0">
      <alignment vertical="center"/>
    </xf>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86" fillId="0" borderId="0"/>
    <xf numFmtId="0" fontId="86" fillId="0" borderId="0"/>
    <xf numFmtId="0" fontId="49" fillId="0" borderId="14" applyNumberFormat="0" applyFill="0" applyAlignment="0" applyProtection="0">
      <alignment vertical="center"/>
    </xf>
    <xf numFmtId="0" fontId="86" fillId="0" borderId="0"/>
    <xf numFmtId="0" fontId="86" fillId="0" borderId="0"/>
    <xf numFmtId="0" fontId="49" fillId="0" borderId="14" applyNumberFormat="0" applyFill="0" applyProtection="0"/>
    <xf numFmtId="0" fontId="49" fillId="0" borderId="14" applyNumberFormat="0" applyFill="0" applyAlignment="0" applyProtection="0">
      <alignment vertical="center"/>
    </xf>
    <xf numFmtId="0" fontId="49" fillId="0" borderId="14" applyNumberFormat="0" applyFill="0" applyProtection="0"/>
    <xf numFmtId="0" fontId="49" fillId="0" borderId="14" applyNumberFormat="0" applyFill="0" applyAlignment="0" applyProtection="0">
      <alignment vertical="center"/>
    </xf>
    <xf numFmtId="0" fontId="49" fillId="0" borderId="14" applyNumberFormat="0" applyFill="0" applyProtection="0"/>
    <xf numFmtId="0" fontId="49" fillId="0" borderId="14" applyNumberFormat="0" applyFill="0" applyAlignment="0" applyProtection="0">
      <alignment vertical="center"/>
    </xf>
    <xf numFmtId="0" fontId="49" fillId="0" borderId="14" applyNumberFormat="0" applyFill="0" applyProtection="0"/>
    <xf numFmtId="0" fontId="49" fillId="0" borderId="14" applyNumberFormat="0" applyFill="0" applyAlignment="0" applyProtection="0">
      <alignment vertical="center"/>
    </xf>
    <xf numFmtId="0" fontId="39"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7" fillId="0" borderId="0" applyNumberFormat="0" applyFill="0" applyBorder="0" applyProtection="0"/>
    <xf numFmtId="0" fontId="47" fillId="0" borderId="0" applyNumberFormat="0" applyFill="0" applyBorder="0" applyProtection="0"/>
    <xf numFmtId="0" fontId="86" fillId="0" borderId="0"/>
    <xf numFmtId="0" fontId="86" fillId="0" borderId="0"/>
    <xf numFmtId="0" fontId="47" fillId="0" borderId="0" applyNumberFormat="0" applyFill="0" applyBorder="0" applyProtection="0"/>
    <xf numFmtId="0" fontId="47"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0" fillId="17" borderId="0" applyNumberFormat="0" applyBorder="0" applyProtection="0"/>
    <xf numFmtId="0" fontId="40" fillId="17" borderId="0" applyNumberFormat="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39" fillId="0" borderId="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86" fillId="0" borderId="0"/>
    <xf numFmtId="0" fontId="86"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0" borderId="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39"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0" borderId="0">
      <alignment vertical="center"/>
    </xf>
    <xf numFmtId="0" fontId="49" fillId="0" borderId="0" applyNumberFormat="0" applyFill="0" applyBorder="0" applyProtection="0"/>
    <xf numFmtId="0" fontId="49" fillId="0" borderId="0" applyNumberFormat="0" applyFill="0" applyBorder="0" applyProtection="0"/>
    <xf numFmtId="0" fontId="39"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0" fontId="39" fillId="0" borderId="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39"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86" fillId="0" borderId="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86" fillId="0" borderId="0"/>
    <xf numFmtId="0" fontId="49" fillId="0" borderId="0" applyNumberFormat="0" applyFill="0" applyBorder="0" applyProtection="0"/>
    <xf numFmtId="0" fontId="49" fillId="0" borderId="0" applyNumberFormat="0" applyFill="0" applyBorder="0" applyAlignment="0" applyProtection="0">
      <alignment vertical="center"/>
    </xf>
    <xf numFmtId="0" fontId="86" fillId="0" borderId="0"/>
    <xf numFmtId="0" fontId="86" fillId="0" borderId="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Protection="0"/>
    <xf numFmtId="0" fontId="86" fillId="0" borderId="0"/>
    <xf numFmtId="0" fontId="86" fillId="0" borderId="0"/>
    <xf numFmtId="0" fontId="47" fillId="0" borderId="0" applyNumberFormat="0" applyFill="0" applyBorder="0" applyProtection="0"/>
    <xf numFmtId="0" fontId="47" fillId="0" borderId="0" applyNumberFormat="0" applyFill="0" applyBorder="0" applyProtection="0"/>
    <xf numFmtId="0" fontId="86" fillId="0" borderId="0"/>
    <xf numFmtId="0" fontId="86"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86" fillId="0" borderId="0"/>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Alignment="0" applyProtection="0">
      <alignment vertical="center"/>
    </xf>
    <xf numFmtId="0" fontId="86" fillId="0" borderId="0"/>
    <xf numFmtId="0" fontId="86" fillId="0" borderId="0"/>
    <xf numFmtId="0" fontId="47" fillId="0" borderId="0" applyNumberFormat="0" applyFill="0" applyBorder="0" applyProtection="0"/>
    <xf numFmtId="0" fontId="47"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47" fillId="0" borderId="0" applyNumberFormat="0" applyFill="0" applyBorder="0" applyProtection="0"/>
    <xf numFmtId="0" fontId="86" fillId="0" borderId="0"/>
    <xf numFmtId="0" fontId="47" fillId="0" borderId="0" applyNumberFormat="0" applyFill="0" applyBorder="0" applyAlignment="0" applyProtection="0">
      <alignment vertical="center"/>
    </xf>
    <xf numFmtId="0" fontId="86" fillId="0" borderId="0"/>
    <xf numFmtId="0" fontId="86" fillId="0" borderId="0"/>
    <xf numFmtId="0" fontId="86" fillId="0" borderId="0"/>
    <xf numFmtId="0" fontId="47" fillId="0" borderId="0" applyNumberFormat="0" applyFill="0" applyBorder="0" applyProtection="0"/>
    <xf numFmtId="0" fontId="86"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Protection="0"/>
    <xf numFmtId="0" fontId="47" fillId="0" borderId="0" applyNumberFormat="0" applyFill="0" applyBorder="0" applyAlignment="0" applyProtection="0">
      <alignment vertical="center"/>
    </xf>
    <xf numFmtId="0" fontId="86" fillId="0" borderId="0"/>
    <xf numFmtId="0" fontId="47" fillId="0" borderId="0" applyNumberFormat="0" applyFill="0" applyBorder="0" applyProtection="0"/>
    <xf numFmtId="0" fontId="47" fillId="0" borderId="0" applyNumberFormat="0" applyFill="0" applyBorder="0" applyAlignment="0" applyProtection="0">
      <alignment vertical="center"/>
    </xf>
    <xf numFmtId="0" fontId="39" fillId="0" borderId="0">
      <alignment vertical="center"/>
    </xf>
    <xf numFmtId="0" fontId="47" fillId="0" borderId="0" applyNumberFormat="0" applyFill="0" applyBorder="0" applyProtection="0"/>
    <xf numFmtId="0" fontId="57" fillId="0" borderId="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86" fillId="0" borderId="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Protection="0"/>
    <xf numFmtId="0" fontId="40" fillId="17" borderId="0" applyNumberFormat="0" applyBorder="0" applyProtection="0"/>
    <xf numFmtId="0" fontId="86" fillId="0" borderId="0"/>
    <xf numFmtId="0" fontId="86" fillId="0" borderId="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39" fillId="0" borderId="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39" fillId="0" borderId="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86" fillId="0" borderId="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38" fillId="16" borderId="0" applyNumberFormat="0" applyBorder="0" applyAlignment="0" applyProtection="0">
      <alignment vertical="center"/>
    </xf>
    <xf numFmtId="0" fontId="40" fillId="17" borderId="0" applyNumberFormat="0" applyBorder="0" applyProtection="0"/>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38" fillId="32"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86" fillId="0" borderId="0"/>
    <xf numFmtId="0" fontId="38" fillId="36"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38" fillId="25" borderId="0" applyNumberFormat="0" applyBorder="0" applyAlignment="0" applyProtection="0">
      <alignment vertical="center"/>
    </xf>
    <xf numFmtId="0" fontId="40" fillId="17" borderId="0" applyNumberFormat="0" applyBorder="0" applyProtection="0"/>
    <xf numFmtId="0" fontId="86" fillId="0" borderId="0"/>
    <xf numFmtId="0" fontId="40" fillId="17" borderId="0" applyNumberFormat="0" applyBorder="0" applyAlignment="0" applyProtection="0">
      <alignment vertical="center"/>
    </xf>
    <xf numFmtId="0" fontId="38" fillId="24"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40" fillId="17" borderId="0" applyNumberFormat="0" applyBorder="0" applyAlignment="0" applyProtection="0">
      <alignment vertical="center"/>
    </xf>
    <xf numFmtId="0" fontId="40" fillId="17"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45" fillId="0" borderId="0"/>
    <xf numFmtId="0" fontId="86" fillId="0" borderId="0"/>
    <xf numFmtId="0" fontId="86" fillId="0" borderId="0"/>
    <xf numFmtId="0" fontId="39" fillId="0" borderId="0">
      <alignment vertical="center"/>
    </xf>
    <xf numFmtId="0" fontId="86" fillId="0" borderId="0"/>
    <xf numFmtId="0" fontId="42" fillId="0" borderId="9" applyNumberFormat="0" applyFill="0" applyAlignment="0" applyProtection="0">
      <alignment vertical="center"/>
    </xf>
    <xf numFmtId="0" fontId="86" fillId="0" borderId="0"/>
    <xf numFmtId="0" fontId="45" fillId="0" borderId="0"/>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39" fillId="0" borderId="0">
      <alignment vertical="center"/>
    </xf>
    <xf numFmtId="0" fontId="86" fillId="0" borderId="0"/>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86" fillId="0" borderId="0"/>
    <xf numFmtId="0" fontId="39" fillId="0" borderId="0">
      <alignment vertical="center"/>
    </xf>
    <xf numFmtId="0" fontId="86" fillId="0" borderId="0"/>
    <xf numFmtId="0" fontId="39" fillId="0" borderId="0">
      <alignment vertical="center"/>
    </xf>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39" fillId="0" borderId="0">
      <alignment vertical="center"/>
    </xf>
    <xf numFmtId="0" fontId="86" fillId="0" borderId="0"/>
    <xf numFmtId="0" fontId="39" fillId="0" borderId="0">
      <alignment vertical="center"/>
    </xf>
    <xf numFmtId="0" fontId="86" fillId="0" borderId="0"/>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37" borderId="17" applyNumberFormat="0" applyFont="0" applyProtection="0"/>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45" fillId="0" borderId="0"/>
    <xf numFmtId="0" fontId="86" fillId="0" borderId="0"/>
    <xf numFmtId="0" fontId="65" fillId="22" borderId="0" applyNumberFormat="0" applyBorder="0" applyProtection="0"/>
    <xf numFmtId="0" fontId="65" fillId="22" borderId="0" applyNumberFormat="0" applyBorder="0" applyProtection="0"/>
    <xf numFmtId="0" fontId="86" fillId="0" borderId="0"/>
    <xf numFmtId="0" fontId="86" fillId="0" borderId="0"/>
    <xf numFmtId="0" fontId="39" fillId="0" borderId="0">
      <alignment vertical="center"/>
    </xf>
    <xf numFmtId="0" fontId="86" fillId="0" borderId="0"/>
    <xf numFmtId="0" fontId="39" fillId="0" borderId="0">
      <alignment vertical="center"/>
    </xf>
    <xf numFmtId="0" fontId="39" fillId="0" borderId="0">
      <alignment vertical="center"/>
    </xf>
    <xf numFmtId="0" fontId="60" fillId="0" borderId="0"/>
    <xf numFmtId="0" fontId="39" fillId="0" borderId="0">
      <alignment vertical="center"/>
    </xf>
    <xf numFmtId="0" fontId="86" fillId="0" borderId="0"/>
    <xf numFmtId="0" fontId="39" fillId="0" borderId="0">
      <alignment vertical="center"/>
    </xf>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39" fillId="0" borderId="0">
      <alignment vertical="center"/>
    </xf>
    <xf numFmtId="0" fontId="86" fillId="0" borderId="0"/>
    <xf numFmtId="0" fontId="39" fillId="0" borderId="0">
      <alignment vertical="center"/>
    </xf>
    <xf numFmtId="0" fontId="86" fillId="0" borderId="0"/>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41" fillId="0" borderId="0">
      <alignment vertical="center"/>
    </xf>
    <xf numFmtId="0" fontId="86" fillId="0" borderId="0"/>
    <xf numFmtId="0" fontId="86" fillId="0" borderId="0"/>
    <xf numFmtId="0" fontId="86" fillId="0" borderId="0"/>
    <xf numFmtId="0" fontId="86" fillId="0" borderId="0"/>
    <xf numFmtId="0" fontId="86" fillId="0" borderId="0"/>
    <xf numFmtId="0" fontId="41" fillId="0" borderId="0">
      <alignment vertical="center"/>
    </xf>
    <xf numFmtId="0" fontId="39" fillId="0" borderId="0">
      <alignment vertical="center"/>
    </xf>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43" fillId="0" borderId="0"/>
    <xf numFmtId="0" fontId="39" fillId="0" borderId="0">
      <alignment vertical="center"/>
    </xf>
    <xf numFmtId="0" fontId="86" fillId="0" borderId="0"/>
    <xf numFmtId="0" fontId="86" fillId="0" borderId="0"/>
    <xf numFmtId="0" fontId="86" fillId="0" borderId="0"/>
    <xf numFmtId="0" fontId="43" fillId="0" borderId="0"/>
    <xf numFmtId="0" fontId="86" fillId="0" borderId="0"/>
    <xf numFmtId="0" fontId="86" fillId="0" borderId="0"/>
    <xf numFmtId="0" fontId="43"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43" fillId="0" borderId="0"/>
    <xf numFmtId="0" fontId="86" fillId="0" borderId="0"/>
    <xf numFmtId="0" fontId="43"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2" fillId="0" borderId="9"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0" fillId="0" borderId="0"/>
    <xf numFmtId="0" fontId="60" fillId="0" borderId="0"/>
    <xf numFmtId="0" fontId="86" fillId="0" borderId="0"/>
    <xf numFmtId="0" fontId="86" fillId="0" borderId="0"/>
    <xf numFmtId="0" fontId="60" fillId="0" borderId="0"/>
    <xf numFmtId="0" fontId="60" fillId="0" borderId="0"/>
    <xf numFmtId="0" fontId="39" fillId="0" borderId="0">
      <alignment vertical="center"/>
    </xf>
    <xf numFmtId="0" fontId="86" fillId="0" borderId="0"/>
    <xf numFmtId="0" fontId="86" fillId="0" borderId="0"/>
    <xf numFmtId="0" fontId="86" fillId="0" borderId="0"/>
    <xf numFmtId="0" fontId="44" fillId="27" borderId="10" applyNumberFormat="0" applyAlignment="0" applyProtection="0">
      <alignment vertical="center"/>
    </xf>
    <xf numFmtId="0" fontId="86" fillId="0" borderId="0"/>
    <xf numFmtId="0" fontId="44" fillId="27" borderId="10" applyNumberFormat="0" applyProtection="0"/>
    <xf numFmtId="0" fontId="86" fillId="0" borderId="0"/>
    <xf numFmtId="0" fontId="44" fillId="27" borderId="10" applyNumberFormat="0" applyAlignment="0" applyProtection="0">
      <alignment vertical="center"/>
    </xf>
    <xf numFmtId="0" fontId="86" fillId="0" borderId="0"/>
    <xf numFmtId="0" fontId="44" fillId="27" borderId="10" applyNumberFormat="0" applyProtection="0"/>
    <xf numFmtId="0" fontId="86" fillId="0" borderId="0"/>
    <xf numFmtId="0" fontId="39" fillId="0" borderId="0">
      <alignment vertical="center"/>
    </xf>
    <xf numFmtId="0" fontId="39" fillId="0" borderId="0">
      <alignment vertical="center"/>
    </xf>
    <xf numFmtId="0" fontId="39" fillId="0" borderId="0">
      <alignment vertical="center"/>
    </xf>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39" fillId="0" borderId="0">
      <alignment vertical="center"/>
    </xf>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6" fillId="35" borderId="15" applyNumberFormat="0" applyProtection="0"/>
    <xf numFmtId="0" fontId="56" fillId="35" borderId="15"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8" fillId="32"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lignment vertical="center"/>
    </xf>
    <xf numFmtId="0" fontId="39" fillId="0" borderId="0">
      <alignment vertical="center"/>
    </xf>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5"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45"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5"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38" fillId="32"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8" fillId="32"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4"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1" fillId="0" borderId="16" applyNumberFormat="0" applyFill="0" applyAlignment="0" applyProtection="0">
      <alignment vertical="center"/>
    </xf>
    <xf numFmtId="0" fontId="86" fillId="0" borderId="0"/>
    <xf numFmtId="0" fontId="86" fillId="0" borderId="0"/>
    <xf numFmtId="0" fontId="86" fillId="0" borderId="0"/>
    <xf numFmtId="0" fontId="86" fillId="0" borderId="0"/>
    <xf numFmtId="0" fontId="61" fillId="0" borderId="16"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8"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48"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4" fillId="27" borderId="10" applyNumberFormat="0" applyAlignment="0" applyProtection="0">
      <alignment vertical="center"/>
    </xf>
    <xf numFmtId="0" fontId="44" fillId="27" borderId="10" applyNumberFormat="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63" fillId="33" borderId="18" applyNumberFormat="0" applyAlignment="0" applyProtection="0">
      <alignment vertical="center"/>
    </xf>
    <xf numFmtId="0" fontId="86" fillId="0" borderId="0"/>
    <xf numFmtId="0" fontId="86" fillId="0" borderId="0"/>
    <xf numFmtId="0" fontId="86" fillId="0" borderId="0"/>
    <xf numFmtId="0" fontId="86" fillId="0" borderId="0"/>
    <xf numFmtId="0" fontId="63" fillId="33" borderId="18" applyNumberFormat="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3" fillId="33" borderId="10" applyNumberFormat="0" applyProtection="0"/>
    <xf numFmtId="0" fontId="53" fillId="33" borderId="10"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2"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5" fillId="0" borderId="0"/>
    <xf numFmtId="0" fontId="45" fillId="0" borderId="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45"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5" fillId="0" borderId="0"/>
    <xf numFmtId="0" fontId="45" fillId="0" borderId="0"/>
    <xf numFmtId="0" fontId="45" fillId="0" borderId="0"/>
    <xf numFmtId="0" fontId="45" fillId="0" borderId="0"/>
    <xf numFmtId="0" fontId="45" fillId="0" borderId="0"/>
    <xf numFmtId="0" fontId="8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45" fillId="0" borderId="0"/>
    <xf numFmtId="0" fontId="45"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6" fillId="35" borderId="15" applyNumberFormat="0" applyAlignment="0" applyProtection="0">
      <alignment vertical="center"/>
    </xf>
    <xf numFmtId="0" fontId="56" fillId="35" borderId="15" applyNumberFormat="0" applyAlignment="0" applyProtection="0">
      <alignment vertical="center"/>
    </xf>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4" fillId="27" borderId="10" applyNumberFormat="0" applyAlignment="0" applyProtection="0">
      <alignment vertical="center"/>
    </xf>
    <xf numFmtId="0" fontId="44" fillId="27" borderId="10" applyNumberFormat="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5" fillId="22" borderId="0" applyNumberFormat="0" applyBorder="0" applyProtection="0"/>
    <xf numFmtId="0" fontId="65" fillId="22" borderId="0" applyNumberFormat="0" applyBorder="0" applyProtection="0"/>
    <xf numFmtId="0" fontId="86" fillId="0" borderId="0"/>
    <xf numFmtId="0" fontId="39" fillId="0" borderId="0">
      <alignment vertical="center"/>
    </xf>
    <xf numFmtId="0" fontId="86" fillId="0" borderId="0"/>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39" fillId="0" borderId="0">
      <alignment vertical="center"/>
    </xf>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61" fillId="0" borderId="16"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8"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8" fillId="34" borderId="0" applyNumberFormat="0" applyBorder="0" applyProtection="0"/>
    <xf numFmtId="0" fontId="38" fillId="34" borderId="0" applyNumberFormat="0" applyBorder="0" applyProtection="0"/>
    <xf numFmtId="0" fontId="39" fillId="0" borderId="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8" fillId="16" borderId="0" applyNumberFormat="0" applyBorder="0" applyProtection="0"/>
    <xf numFmtId="0" fontId="38" fillId="16" borderId="0" applyNumberFormat="0" applyBorder="0" applyProtection="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8" fillId="16" borderId="0" applyNumberFormat="0" applyBorder="0" applyProtection="0"/>
    <xf numFmtId="0" fontId="38" fillId="16" borderId="0" applyNumberFormat="0" applyBorder="0" applyProtection="0"/>
    <xf numFmtId="0" fontId="39" fillId="0" borderId="0">
      <alignment vertical="center"/>
    </xf>
    <xf numFmtId="0" fontId="39" fillId="0" borderId="0">
      <alignment vertical="center"/>
    </xf>
    <xf numFmtId="0" fontId="38" fillId="16" borderId="0" applyNumberFormat="0" applyBorder="0" applyProtection="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38" fillId="32"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8" fillId="32" borderId="0" applyNumberFormat="0" applyBorder="0" applyProtection="0"/>
    <xf numFmtId="0" fontId="38" fillId="32" borderId="0" applyNumberFormat="0" applyBorder="0" applyProtection="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8" fillId="32" borderId="0" applyNumberFormat="0" applyBorder="0" applyProtection="0"/>
    <xf numFmtId="0" fontId="38" fillId="32" borderId="0" applyNumberFormat="0" applyBorder="0" applyProtection="0"/>
    <xf numFmtId="0" fontId="39" fillId="0" borderId="0">
      <alignment vertical="center"/>
    </xf>
    <xf numFmtId="0" fontId="38" fillId="16" borderId="0" applyNumberFormat="0" applyBorder="0" applyProtection="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8" fillId="16" borderId="0" applyNumberFormat="0" applyBorder="0" applyProtection="0"/>
    <xf numFmtId="0" fontId="39" fillId="0" borderId="0">
      <alignment vertical="center"/>
    </xf>
    <xf numFmtId="0" fontId="39" fillId="0" borderId="0">
      <alignment vertical="center"/>
    </xf>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0" fillId="0" borderId="0" applyNumberFormat="0" applyFill="0" applyBorder="0" applyAlignment="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86" fillId="0" borderId="0"/>
    <xf numFmtId="0" fontId="86" fillId="0" borderId="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5" fillId="22" borderId="0" applyNumberFormat="0" applyBorder="0" applyAlignment="0" applyProtection="0">
      <alignment vertical="center"/>
    </xf>
    <xf numFmtId="0" fontId="65" fillId="22" borderId="0" applyNumberFormat="0" applyBorder="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86" fillId="0" borderId="0"/>
    <xf numFmtId="0" fontId="86" fillId="0" borderId="0"/>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86" fillId="0" borderId="0"/>
    <xf numFmtId="0" fontId="86" fillId="0" borderId="0"/>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61" fillId="0" borderId="16" applyNumberFormat="0" applyFill="0" applyAlignment="0" applyProtection="0">
      <alignment vertical="center"/>
    </xf>
    <xf numFmtId="0" fontId="61" fillId="0" borderId="16" applyNumberFormat="0" applyFill="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86" fillId="0" borderId="0"/>
    <xf numFmtId="0" fontId="86" fillId="0" borderId="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48" fillId="30" borderId="0" applyNumberFormat="0" applyBorder="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86" fillId="0" borderId="0"/>
    <xf numFmtId="0" fontId="86" fillId="0" borderId="0"/>
    <xf numFmtId="0" fontId="53" fillId="33" borderId="10" applyNumberFormat="0" applyAlignment="0" applyProtection="0">
      <alignment vertical="center"/>
    </xf>
    <xf numFmtId="0" fontId="53" fillId="33" borderId="10" applyNumberFormat="0" applyAlignment="0" applyProtection="0">
      <alignment vertical="center"/>
    </xf>
    <xf numFmtId="0" fontId="53" fillId="33" borderId="10" applyNumberFormat="0" applyProtection="0"/>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3" fillId="33" borderId="10" applyNumberFormat="0" applyAlignment="0" applyProtection="0">
      <alignment vertical="center"/>
    </xf>
    <xf numFmtId="0" fontId="53" fillId="33" borderId="10"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Alignment="0" applyProtection="0">
      <alignment vertical="center"/>
    </xf>
    <xf numFmtId="0" fontId="56" fillId="35" borderId="15" applyNumberFormat="0" applyProtection="0"/>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63" fillId="33" borderId="18"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56" fillId="35" borderId="15" applyNumberFormat="0" applyAlignment="0" applyProtection="0">
      <alignment vertical="center"/>
    </xf>
    <xf numFmtId="0" fontId="56" fillId="35" borderId="15" applyNumberFormat="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86" fillId="37" borderId="17" applyNumberFormat="0" applyFont="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86" fillId="37" borderId="17" applyNumberFormat="0" applyFont="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64" fillId="0" borderId="0" applyNumberFormat="0" applyFill="0" applyBorder="0" applyAlignment="0" applyProtection="0">
      <alignment vertical="center"/>
    </xf>
    <xf numFmtId="0" fontId="64"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55" fillId="0" borderId="0" applyNumberFormat="0" applyFill="0" applyBorder="0" applyAlignment="0" applyProtection="0">
      <alignment vertical="center"/>
    </xf>
    <xf numFmtId="0" fontId="55" fillId="0" borderId="0" applyNumberFormat="0" applyFill="0" applyBorder="0" applyProtection="0"/>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Alignment="0" applyProtection="0">
      <alignment vertical="center"/>
    </xf>
    <xf numFmtId="0" fontId="42" fillId="0" borderId="9" applyNumberFormat="0" applyFill="0" applyProtection="0"/>
    <xf numFmtId="0" fontId="42" fillId="0" borderId="9" applyNumberFormat="0" applyFill="0" applyProtection="0"/>
    <xf numFmtId="0" fontId="80" fillId="0" borderId="0"/>
    <xf numFmtId="41" fontId="80" fillId="0" borderId="0" applyFont="0" applyFill="0" applyBorder="0" applyAlignment="0" applyProtection="0"/>
    <xf numFmtId="43" fontId="80" fillId="0" borderId="0" applyFont="0" applyFill="0" applyBorder="0" applyAlignment="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Protection="0"/>
    <xf numFmtId="0" fontId="38" fillId="32" borderId="0" applyNumberFormat="0" applyBorder="0" applyProtection="0"/>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Protection="0"/>
    <xf numFmtId="0" fontId="38" fillId="32" borderId="0" applyNumberFormat="0" applyBorder="0" applyProtection="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36" borderId="0" applyNumberFormat="0" applyBorder="0" applyAlignment="0" applyProtection="0">
      <alignment vertical="center"/>
    </xf>
    <xf numFmtId="0" fontId="38" fillId="36"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5" borderId="0" applyNumberFormat="0" applyBorder="0" applyAlignment="0" applyProtection="0">
      <alignment vertical="center"/>
    </xf>
    <xf numFmtId="0" fontId="38" fillId="25"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24" borderId="0" applyNumberFormat="0" applyBorder="0" applyProtection="0"/>
    <xf numFmtId="0" fontId="38" fillId="24" borderId="0" applyNumberFormat="0" applyBorder="0" applyAlignment="0" applyProtection="0">
      <alignment vertical="center"/>
    </xf>
    <xf numFmtId="0" fontId="86" fillId="0" borderId="0"/>
    <xf numFmtId="0" fontId="86" fillId="0" borderId="0"/>
    <xf numFmtId="0" fontId="86" fillId="0" borderId="0"/>
    <xf numFmtId="0" fontId="38" fillId="24" borderId="0" applyNumberFormat="0" applyBorder="0" applyProtection="0"/>
    <xf numFmtId="0" fontId="38" fillId="24" borderId="0" applyNumberFormat="0" applyBorder="0" applyAlignment="0" applyProtection="0">
      <alignment vertical="center"/>
    </xf>
    <xf numFmtId="0" fontId="38" fillId="2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Protection="0"/>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63" fillId="33" borderId="18" applyNumberFormat="0" applyAlignment="0" applyProtection="0">
      <alignment vertical="center"/>
    </xf>
    <xf numFmtId="0" fontId="63" fillId="33" borderId="18"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Alignment="0" applyProtection="0">
      <alignment vertical="center"/>
    </xf>
    <xf numFmtId="0" fontId="44" fillId="27" borderId="10" applyNumberFormat="0" applyProtection="0"/>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86" fillId="37" borderId="17" applyNumberFormat="0" applyFon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44" fillId="27" borderId="10" applyNumberFormat="0" applyAlignment="0" applyProtection="0">
      <alignment vertical="center"/>
    </xf>
    <xf numFmtId="0" fontId="44" fillId="27" borderId="10"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Protection="0"/>
    <xf numFmtId="0" fontId="86" fillId="37" borderId="17" applyNumberFormat="0" applyFont="0" applyProtection="0"/>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6" fillId="37" borderId="17" applyNumberFormat="0" applyFont="0" applyAlignment="0" applyProtection="0">
      <alignment vertical="center"/>
    </xf>
    <xf numFmtId="0" fontId="86" fillId="37" borderId="17" applyNumberFormat="0" applyFont="0" applyProtection="0"/>
    <xf numFmtId="0" fontId="81" fillId="0" borderId="0"/>
    <xf numFmtId="202" fontId="58" fillId="0" borderId="0" applyFont="0" applyFill="0" applyBorder="0" applyAlignment="0" applyProtection="0"/>
    <xf numFmtId="182" fontId="58" fillId="0" borderId="0" applyFont="0" applyFill="0" applyBorder="0" applyAlignment="0" applyProtection="0"/>
    <xf numFmtId="0" fontId="82" fillId="0" borderId="0"/>
  </cellStyleXfs>
  <cellXfs count="296">
    <xf numFmtId="0" fontId="0" fillId="0" borderId="0" xfId="0" applyAlignment="1">
      <alignment vertical="center"/>
    </xf>
    <xf numFmtId="0" fontId="1" fillId="2" borderId="0" xfId="4007" applyFont="1" applyFill="1" applyAlignment="1">
      <alignment horizontal="center" vertical="center"/>
    </xf>
    <xf numFmtId="0" fontId="2" fillId="2" borderId="0" xfId="4007" applyFont="1" applyFill="1" applyAlignment="1">
      <alignment horizontal="center" vertical="center"/>
    </xf>
    <xf numFmtId="0" fontId="1" fillId="2" borderId="1" xfId="4007" applyFont="1" applyFill="1" applyBorder="1" applyAlignment="1">
      <alignment horizontal="center" vertical="center"/>
    </xf>
    <xf numFmtId="0" fontId="1" fillId="3" borderId="1" xfId="4007" applyFont="1" applyFill="1" applyBorder="1" applyAlignment="1">
      <alignment horizontal="center" vertical="center" wrapText="1"/>
    </xf>
    <xf numFmtId="0" fontId="1" fillId="2" borderId="1" xfId="4007" applyFont="1" applyFill="1" applyBorder="1" applyAlignment="1">
      <alignment horizontal="center" vertical="center" wrapText="1"/>
    </xf>
    <xf numFmtId="0" fontId="3" fillId="2" borderId="1" xfId="4007" applyFont="1" applyFill="1" applyBorder="1" applyAlignment="1">
      <alignment horizontal="center" vertical="center" wrapText="1"/>
    </xf>
    <xf numFmtId="0" fontId="3" fillId="2" borderId="1" xfId="4007" applyFont="1" applyFill="1" applyBorder="1" applyAlignment="1">
      <alignment horizontal="center" vertical="center"/>
    </xf>
    <xf numFmtId="185" fontId="1" fillId="4" borderId="1" xfId="4007" applyNumberFormat="1" applyFont="1" applyFill="1" applyBorder="1" applyAlignment="1">
      <alignment horizontal="center" vertical="center" wrapText="1"/>
    </xf>
    <xf numFmtId="185" fontId="1" fillId="2" borderId="1" xfId="4007" applyNumberFormat="1" applyFont="1" applyFill="1" applyBorder="1" applyAlignment="1">
      <alignment horizontal="center" vertical="center"/>
    </xf>
    <xf numFmtId="49" fontId="1" fillId="2" borderId="1" xfId="4007" applyNumberFormat="1" applyFont="1" applyFill="1" applyBorder="1" applyAlignment="1">
      <alignment horizontal="center" vertical="center" wrapText="1"/>
    </xf>
    <xf numFmtId="185" fontId="1" fillId="4" borderId="1" xfId="4007" applyNumberFormat="1" applyFont="1" applyFill="1" applyBorder="1" applyAlignment="1">
      <alignment horizontal="center" vertical="center"/>
    </xf>
    <xf numFmtId="0" fontId="4" fillId="0" borderId="1" xfId="9710" applyNumberFormat="1" applyFont="1" applyFill="1" applyBorder="1" applyAlignment="1" applyProtection="1">
      <alignment horizontal="left" vertical="center" wrapText="1"/>
      <protection locked="0"/>
    </xf>
    <xf numFmtId="0" fontId="0" fillId="0" borderId="1" xfId="0" applyFill="1" applyBorder="1" applyAlignment="1">
      <alignment horizontal="left" vertical="center"/>
    </xf>
    <xf numFmtId="0" fontId="5" fillId="0" borderId="1" xfId="9710" applyNumberFormat="1" applyFont="1" applyFill="1" applyBorder="1" applyAlignment="1" applyProtection="1">
      <alignment horizontal="left" vertical="center" wrapText="1"/>
      <protection locked="0"/>
    </xf>
    <xf numFmtId="0" fontId="4" fillId="0" borderId="0" xfId="9710" applyNumberFormat="1" applyFont="1" applyFill="1" applyBorder="1" applyAlignment="1" applyProtection="1">
      <alignment vertical="center" wrapText="1"/>
      <protection locked="0"/>
    </xf>
    <xf numFmtId="0" fontId="4" fillId="5" borderId="0" xfId="9710" applyNumberFormat="1" applyFont="1" applyFill="1" applyBorder="1" applyAlignment="1" applyProtection="1">
      <alignment vertical="center" wrapText="1"/>
      <protection locked="0"/>
    </xf>
    <xf numFmtId="0" fontId="4" fillId="5" borderId="0" xfId="9710" applyNumberFormat="1" applyFont="1" applyFill="1" applyBorder="1" applyAlignment="1" applyProtection="1">
      <alignment horizontal="center" vertical="center" wrapText="1"/>
      <protection locked="0"/>
    </xf>
    <xf numFmtId="0" fontId="4" fillId="0" borderId="0" xfId="9710" applyNumberFormat="1" applyFont="1" applyFill="1" applyBorder="1" applyAlignment="1" applyProtection="1">
      <alignment horizontal="center" vertical="center" wrapText="1"/>
      <protection locked="0"/>
    </xf>
    <xf numFmtId="0" fontId="5" fillId="0" borderId="0" xfId="9710" applyNumberFormat="1" applyFont="1" applyFill="1" applyBorder="1" applyAlignment="1" applyProtection="1">
      <alignment horizontal="center" vertical="center" wrapText="1"/>
      <protection locked="0"/>
    </xf>
    <xf numFmtId="0" fontId="5" fillId="5" borderId="0" xfId="9710" applyNumberFormat="1" applyFont="1" applyFill="1" applyBorder="1" applyAlignment="1" applyProtection="1">
      <alignment horizontal="center" vertical="center" wrapText="1"/>
      <protection locked="0"/>
    </xf>
    <xf numFmtId="0" fontId="6" fillId="0" borderId="0" xfId="9709" applyNumberFormat="1" applyFont="1" applyFill="1" applyBorder="1" applyAlignment="1" applyProtection="1">
      <alignment horizontal="center" vertical="center" wrapText="1"/>
      <protection locked="0"/>
    </xf>
    <xf numFmtId="0" fontId="6" fillId="0" borderId="0" xfId="1870" applyFont="1" applyFill="1" applyBorder="1" applyAlignment="1" applyProtection="1">
      <alignment horizontal="center" vertical="center" wrapText="1"/>
      <protection locked="0"/>
    </xf>
    <xf numFmtId="0" fontId="7" fillId="0" borderId="0" xfId="971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8" fillId="0" borderId="0" xfId="9710" applyNumberFormat="1" applyFont="1" applyFill="1" applyBorder="1" applyAlignment="1" applyProtection="1">
      <alignment horizontal="center" vertical="center" wrapText="1"/>
      <protection locked="0"/>
    </xf>
    <xf numFmtId="0" fontId="7" fillId="6" borderId="0" xfId="0" applyFont="1" applyFill="1" applyAlignment="1">
      <alignment horizontal="center" vertical="center" wrapText="1"/>
    </xf>
    <xf numFmtId="0" fontId="9" fillId="0" borderId="0" xfId="9710" applyNumberFormat="1" applyFont="1" applyFill="1" applyBorder="1" applyAlignment="1" applyProtection="1">
      <alignment horizontal="center" vertical="center" wrapText="1"/>
      <protection locked="0"/>
    </xf>
    <xf numFmtId="0" fontId="9" fillId="3" borderId="0" xfId="9710" applyNumberFormat="1" applyFont="1" applyFill="1" applyBorder="1" applyAlignment="1" applyProtection="1">
      <alignment horizontal="center" vertical="center" wrapText="1"/>
      <protection locked="0"/>
    </xf>
    <xf numFmtId="0" fontId="10" fillId="0" borderId="0" xfId="9710" applyNumberFormat="1" applyFont="1" applyFill="1" applyBorder="1" applyAlignment="1" applyProtection="1">
      <alignment horizontal="center" vertical="center" wrapText="1"/>
      <protection locked="0"/>
    </xf>
    <xf numFmtId="0" fontId="11" fillId="0" borderId="0" xfId="9710" applyNumberFormat="1" applyFont="1" applyFill="1" applyBorder="1" applyAlignment="1" applyProtection="1">
      <alignment horizontal="center" vertical="center" wrapText="1"/>
      <protection locked="0"/>
    </xf>
    <xf numFmtId="49" fontId="9" fillId="0" borderId="0" xfId="9710" applyNumberFormat="1" applyFont="1" applyFill="1" applyBorder="1" applyAlignment="1" applyProtection="1">
      <alignment horizontal="center" vertical="center" wrapText="1"/>
      <protection locked="0"/>
    </xf>
    <xf numFmtId="0" fontId="9" fillId="0" borderId="0" xfId="9710" applyNumberFormat="1" applyFont="1" applyFill="1" applyBorder="1" applyAlignment="1" applyProtection="1">
      <alignment horizontal="left" vertical="center" wrapText="1"/>
      <protection locked="0"/>
    </xf>
    <xf numFmtId="0" fontId="9" fillId="0" borderId="0" xfId="9710" applyFont="1" applyFill="1" applyBorder="1" applyAlignment="1" applyProtection="1">
      <alignment horizontal="center" vertical="center" wrapText="1"/>
      <protection locked="0"/>
    </xf>
    <xf numFmtId="0" fontId="9" fillId="5" borderId="0" xfId="9710" applyNumberFormat="1" applyFont="1" applyFill="1" applyBorder="1" applyAlignment="1" applyProtection="1">
      <alignment horizontal="center" vertical="center" wrapText="1"/>
      <protection locked="0"/>
    </xf>
    <xf numFmtId="0" fontId="12" fillId="0" borderId="0" xfId="9710" applyNumberFormat="1" applyFont="1" applyFill="1" applyBorder="1" applyAlignment="1" applyProtection="1">
      <alignment horizontal="left" vertical="center"/>
      <protection locked="0"/>
    </xf>
    <xf numFmtId="49" fontId="5" fillId="0" borderId="0" xfId="9710" applyNumberFormat="1" applyFont="1" applyFill="1" applyBorder="1" applyAlignment="1" applyProtection="1">
      <alignment horizontal="center" vertical="center" wrapText="1"/>
      <protection locked="0"/>
    </xf>
    <xf numFmtId="0" fontId="6" fillId="0" borderId="1" xfId="9709" applyNumberFormat="1" applyFont="1" applyFill="1" applyBorder="1" applyAlignment="1" applyProtection="1">
      <alignment horizontal="center" vertical="center" wrapText="1"/>
      <protection locked="0"/>
    </xf>
    <xf numFmtId="0" fontId="6" fillId="0" borderId="1" xfId="9710" applyFont="1" applyFill="1" applyBorder="1" applyAlignment="1" applyProtection="1">
      <alignment horizontal="center" vertical="center" wrapText="1"/>
      <protection locked="0"/>
    </xf>
    <xf numFmtId="0" fontId="7" fillId="0" borderId="1" xfId="9710" applyFont="1" applyFill="1" applyBorder="1" applyAlignment="1" applyProtection="1">
      <alignment horizontal="center" vertical="center" wrapText="1"/>
      <protection locked="0"/>
    </xf>
    <xf numFmtId="0" fontId="7" fillId="0" borderId="1" xfId="971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5" borderId="1" xfId="2757" applyFont="1" applyFill="1" applyBorder="1" applyAlignment="1">
      <alignment horizontal="center" vertical="center" wrapText="1"/>
    </xf>
    <xf numFmtId="0" fontId="7" fillId="0" borderId="1" xfId="2757" applyFont="1" applyFill="1" applyBorder="1" applyAlignment="1">
      <alignment horizontal="center" vertical="center" wrapText="1"/>
    </xf>
    <xf numFmtId="0" fontId="5" fillId="0" borderId="0" xfId="9710" applyNumberFormat="1" applyFont="1" applyFill="1" applyBorder="1" applyAlignment="1" applyProtection="1">
      <alignment horizontal="left" vertical="center" wrapText="1"/>
      <protection locked="0"/>
    </xf>
    <xf numFmtId="0" fontId="5" fillId="0" borderId="0" xfId="9710" applyFont="1" applyFill="1" applyBorder="1" applyAlignment="1" applyProtection="1">
      <alignment horizontal="center" vertical="center" wrapText="1"/>
      <protection locked="0"/>
    </xf>
    <xf numFmtId="49" fontId="6" fillId="0" borderId="1" xfId="1870" applyNumberFormat="1" applyFont="1" applyFill="1" applyBorder="1" applyAlignment="1" applyProtection="1">
      <alignment horizontal="center" vertical="center" wrapText="1"/>
      <protection locked="0"/>
    </xf>
    <xf numFmtId="49" fontId="7" fillId="0" borderId="1" xfId="1870" applyNumberFormat="1" applyFont="1" applyFill="1" applyBorder="1" applyAlignment="1" applyProtection="1">
      <alignment horizontal="center" vertical="center" wrapText="1"/>
      <protection locked="0"/>
    </xf>
    <xf numFmtId="49" fontId="7" fillId="0" borderId="1" xfId="2693" applyNumberFormat="1" applyFont="1" applyFill="1" applyBorder="1" applyAlignment="1" applyProtection="1">
      <alignment horizontal="center" vertical="center" wrapText="1"/>
      <protection locked="0"/>
    </xf>
    <xf numFmtId="49" fontId="7" fillId="0" borderId="4" xfId="1870" applyNumberFormat="1" applyFont="1" applyFill="1" applyBorder="1" applyAlignment="1" applyProtection="1">
      <alignment horizontal="center" vertical="center" wrapText="1"/>
      <protection locked="0"/>
    </xf>
    <xf numFmtId="49" fontId="15" fillId="0" borderId="1" xfId="5200" applyNumberFormat="1" applyFont="1" applyFill="1" applyBorder="1" applyAlignment="1">
      <alignment horizontal="center" vertical="center" wrapText="1"/>
    </xf>
    <xf numFmtId="0" fontId="7" fillId="0" borderId="1" xfId="9711" applyFont="1" applyFill="1" applyBorder="1" applyAlignment="1" applyProtection="1">
      <alignment horizontal="center" vertical="center" wrapText="1"/>
      <protection locked="0"/>
    </xf>
    <xf numFmtId="0" fontId="7" fillId="0" borderId="1" xfId="1870" applyFont="1" applyFill="1" applyBorder="1" applyAlignment="1" applyProtection="1">
      <alignment horizontal="center" vertical="center" wrapText="1"/>
      <protection locked="0"/>
    </xf>
    <xf numFmtId="0" fontId="15" fillId="0" borderId="1" xfId="33" applyNumberFormat="1" applyFont="1" applyFill="1" applyBorder="1" applyAlignment="1">
      <alignment horizontal="center" vertical="center" wrapText="1"/>
    </xf>
    <xf numFmtId="0" fontId="7" fillId="0" borderId="1" xfId="9709" applyNumberFormat="1" applyFont="1" applyFill="1" applyBorder="1" applyAlignment="1" applyProtection="1">
      <alignment horizontal="center" vertical="center" wrapText="1"/>
      <protection locked="0"/>
    </xf>
    <xf numFmtId="49" fontId="7" fillId="0" borderId="1" xfId="9709" applyNumberFormat="1" applyFont="1" applyFill="1" applyBorder="1" applyAlignment="1" applyProtection="1">
      <alignment horizontal="center" vertical="center" wrapText="1"/>
      <protection locked="0"/>
    </xf>
    <xf numFmtId="0" fontId="7" fillId="0" borderId="1" xfId="2693" applyFont="1" applyFill="1" applyBorder="1" applyAlignment="1" applyProtection="1">
      <alignment horizontal="center" vertical="center" wrapText="1"/>
      <protection locked="0"/>
    </xf>
    <xf numFmtId="0" fontId="15" fillId="0" borderId="1" xfId="4985" applyNumberFormat="1" applyFont="1" applyFill="1" applyBorder="1" applyAlignment="1">
      <alignment horizontal="center" vertical="center" wrapText="1"/>
    </xf>
    <xf numFmtId="0" fontId="7" fillId="0" borderId="1" xfId="9711" applyNumberFormat="1" applyFont="1" applyFill="1" applyBorder="1" applyAlignment="1" applyProtection="1">
      <alignment horizontal="center" vertical="center" wrapText="1"/>
      <protection locked="0"/>
    </xf>
    <xf numFmtId="0" fontId="15" fillId="0" borderId="1" xfId="3979" applyNumberFormat="1" applyFont="1" applyFill="1" applyBorder="1" applyAlignment="1">
      <alignment horizontal="center" vertical="center" wrapText="1"/>
    </xf>
    <xf numFmtId="49" fontId="7" fillId="0" borderId="1" xfId="9711" applyNumberFormat="1" applyFont="1" applyFill="1" applyBorder="1" applyAlignment="1" applyProtection="1">
      <alignment horizontal="center" vertical="center" wrapText="1"/>
      <protection locked="0"/>
    </xf>
    <xf numFmtId="0" fontId="16" fillId="0" borderId="1" xfId="9710" applyNumberFormat="1" applyFont="1" applyFill="1" applyBorder="1" applyAlignment="1" applyProtection="1">
      <alignment horizontal="center" vertical="center" wrapText="1"/>
      <protection locked="0"/>
    </xf>
    <xf numFmtId="0" fontId="16" fillId="0" borderId="1" xfId="5199" applyNumberFormat="1" applyFont="1" applyFill="1" applyBorder="1" applyAlignment="1">
      <alignment horizontal="center" vertical="center" wrapText="1"/>
    </xf>
    <xf numFmtId="0" fontId="16" fillId="0" borderId="1" xfId="5203" applyNumberFormat="1" applyFont="1" applyFill="1" applyBorder="1" applyAlignment="1">
      <alignment horizontal="center" vertical="center" wrapText="1"/>
    </xf>
    <xf numFmtId="0" fontId="6" fillId="0" borderId="0" xfId="9710" applyNumberFormat="1" applyFont="1" applyFill="1" applyBorder="1" applyAlignment="1" applyProtection="1">
      <alignment vertical="center" wrapText="1"/>
      <protection locked="0"/>
    </xf>
    <xf numFmtId="0" fontId="6" fillId="5" borderId="0" xfId="9710" applyNumberFormat="1" applyFont="1" applyFill="1" applyBorder="1" applyAlignment="1" applyProtection="1">
      <alignment vertical="center" wrapText="1"/>
      <protection locked="0"/>
    </xf>
    <xf numFmtId="0" fontId="6" fillId="0" borderId="5" xfId="9710" applyNumberFormat="1" applyFont="1" applyFill="1" applyBorder="1" applyAlignment="1" applyProtection="1">
      <alignment vertical="center" wrapText="1"/>
      <protection locked="0"/>
    </xf>
    <xf numFmtId="0" fontId="6" fillId="5" borderId="5" xfId="9710" applyNumberFormat="1" applyFont="1" applyFill="1" applyBorder="1" applyAlignment="1" applyProtection="1">
      <alignment vertical="center" wrapText="1"/>
      <protection locked="0"/>
    </xf>
    <xf numFmtId="0" fontId="6" fillId="0" borderId="1" xfId="9710" applyNumberFormat="1" applyFont="1" applyFill="1" applyBorder="1" applyAlignment="1" applyProtection="1">
      <alignment horizontal="center" vertical="center" wrapText="1"/>
      <protection locked="0"/>
    </xf>
    <xf numFmtId="0" fontId="6" fillId="5" borderId="6" xfId="9710" applyNumberFormat="1" applyFont="1" applyFill="1" applyBorder="1" applyAlignment="1" applyProtection="1">
      <alignment horizontal="center" vertical="center" wrapText="1"/>
      <protection locked="0"/>
    </xf>
    <xf numFmtId="0" fontId="6" fillId="5" borderId="1" xfId="9710" applyNumberFormat="1" applyFont="1" applyFill="1" applyBorder="1" applyAlignment="1" applyProtection="1">
      <alignment horizontal="center" vertical="center" wrapText="1"/>
      <protection locked="0"/>
    </xf>
    <xf numFmtId="0" fontId="6" fillId="5" borderId="1" xfId="9710" applyFont="1" applyFill="1" applyBorder="1" applyAlignment="1" applyProtection="1">
      <alignment horizontal="center" vertical="center" wrapText="1"/>
      <protection locked="0"/>
    </xf>
    <xf numFmtId="0" fontId="17" fillId="0" borderId="1" xfId="0" applyFont="1" applyBorder="1" applyAlignment="1">
      <alignment horizontal="center" vertical="center"/>
    </xf>
    <xf numFmtId="0" fontId="8" fillId="5" borderId="4" xfId="0" applyFont="1" applyFill="1" applyBorder="1" applyAlignment="1">
      <alignment horizontal="center" vertical="center"/>
    </xf>
    <xf numFmtId="0" fontId="17" fillId="0" borderId="4" xfId="0" applyFont="1" applyBorder="1" applyAlignment="1">
      <alignment horizontal="center" vertical="center"/>
    </xf>
    <xf numFmtId="49" fontId="15" fillId="0" borderId="1" xfId="5204" applyNumberFormat="1" applyFont="1" applyFill="1" applyBorder="1" applyAlignment="1">
      <alignment horizontal="center" vertical="center" wrapText="1"/>
    </xf>
    <xf numFmtId="0" fontId="17" fillId="0" borderId="4" xfId="0" applyFont="1" applyFill="1" applyBorder="1" applyAlignment="1">
      <alignment horizontal="center" vertical="center"/>
    </xf>
    <xf numFmtId="0" fontId="18" fillId="5" borderId="4" xfId="0" applyFont="1" applyFill="1" applyBorder="1" applyAlignment="1">
      <alignment horizontal="center" vertical="center"/>
    </xf>
    <xf numFmtId="0" fontId="8" fillId="5" borderId="1" xfId="0" applyFont="1" applyFill="1" applyBorder="1" applyAlignment="1">
      <alignment horizontal="center" vertical="center"/>
    </xf>
    <xf numFmtId="49" fontId="8" fillId="0" borderId="1" xfId="1870" applyNumberFormat="1" applyFont="1" applyFill="1" applyBorder="1" applyAlignment="1" applyProtection="1">
      <alignment horizontal="center" vertical="center" wrapText="1"/>
      <protection locked="0"/>
    </xf>
    <xf numFmtId="49" fontId="8" fillId="5" borderId="1" xfId="1870" applyNumberFormat="1" applyFont="1" applyFill="1" applyBorder="1" applyAlignment="1" applyProtection="1">
      <alignment horizontal="center" vertical="center" wrapText="1"/>
      <protection locked="0"/>
    </xf>
    <xf numFmtId="194" fontId="8" fillId="5" borderId="1" xfId="1870"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xf>
    <xf numFmtId="0" fontId="20" fillId="5" borderId="1" xfId="0" applyFont="1" applyFill="1" applyBorder="1" applyAlignment="1">
      <alignment horizontal="center" vertical="center"/>
    </xf>
    <xf numFmtId="0" fontId="19" fillId="0" borderId="4" xfId="0" applyFont="1" applyBorder="1" applyAlignment="1">
      <alignment horizontal="center" vertical="center"/>
    </xf>
    <xf numFmtId="0" fontId="20" fillId="5" borderId="4" xfId="0" applyFont="1" applyFill="1" applyBorder="1" applyAlignment="1">
      <alignment horizontal="center" vertical="center"/>
    </xf>
    <xf numFmtId="0" fontId="21" fillId="0" borderId="4" xfId="0" applyFont="1" applyBorder="1" applyAlignment="1">
      <alignment horizontal="center" vertical="center"/>
    </xf>
    <xf numFmtId="0" fontId="19" fillId="0" borderId="4" xfId="0" applyFont="1" applyFill="1" applyBorder="1" applyAlignment="1">
      <alignment horizontal="center" vertical="center"/>
    </xf>
    <xf numFmtId="0" fontId="6" fillId="0" borderId="0" xfId="9710" applyNumberFormat="1" applyFont="1" applyFill="1" applyBorder="1" applyAlignment="1" applyProtection="1">
      <alignment horizontal="center" vertical="center" wrapText="1"/>
      <protection locked="0"/>
    </xf>
    <xf numFmtId="0" fontId="6" fillId="0" borderId="6" xfId="9710" applyNumberFormat="1" applyFont="1" applyFill="1" applyBorder="1" applyAlignment="1" applyProtection="1">
      <alignment horizontal="center" vertical="center" wrapText="1"/>
      <protection locked="0"/>
    </xf>
    <xf numFmtId="0" fontId="22" fillId="3" borderId="1" xfId="3647" applyNumberFormat="1" applyFont="1" applyFill="1" applyBorder="1" applyAlignment="1">
      <alignment horizontal="center" vertical="center" wrapText="1"/>
    </xf>
    <xf numFmtId="0" fontId="22" fillId="5" borderId="1" xfId="3647" applyNumberFormat="1" applyFont="1" applyFill="1" applyBorder="1" applyAlignment="1">
      <alignment horizontal="center" vertical="center" wrapText="1"/>
    </xf>
    <xf numFmtId="0" fontId="6" fillId="3" borderId="1" xfId="3647" applyFont="1" applyFill="1" applyBorder="1" applyAlignment="1">
      <alignment horizontal="center" vertical="center" wrapText="1"/>
    </xf>
    <xf numFmtId="0" fontId="6" fillId="5" borderId="1" xfId="3647" applyFont="1" applyFill="1" applyBorder="1" applyAlignment="1">
      <alignment horizontal="center" vertical="center" wrapText="1"/>
    </xf>
    <xf numFmtId="49" fontId="6" fillId="3" borderId="1" xfId="1870" applyNumberFormat="1" applyFont="1" applyFill="1" applyBorder="1" applyAlignment="1" applyProtection="1">
      <alignment horizontal="center" vertical="center" wrapText="1"/>
      <protection locked="0"/>
    </xf>
    <xf numFmtId="49" fontId="6" fillId="5" borderId="1" xfId="1870" applyNumberFormat="1"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18" fillId="0" borderId="4"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18" fillId="5" borderId="4" xfId="0" applyNumberFormat="1" applyFont="1" applyFill="1" applyBorder="1" applyAlignment="1">
      <alignment horizontal="center" vertical="center"/>
    </xf>
    <xf numFmtId="0" fontId="8" fillId="5"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8" fillId="0" borderId="1"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Border="1" applyAlignment="1">
      <alignment horizontal="center" vertical="center"/>
    </xf>
    <xf numFmtId="0" fontId="23" fillId="0" borderId="1" xfId="0" applyNumberFormat="1" applyFont="1" applyFill="1" applyBorder="1" applyAlignment="1">
      <alignment horizontal="center" vertical="center"/>
    </xf>
    <xf numFmtId="0" fontId="23" fillId="0" borderId="4" xfId="0" applyNumberFormat="1" applyFont="1" applyFill="1" applyBorder="1" applyAlignment="1">
      <alignment horizontal="center" vertical="center"/>
    </xf>
    <xf numFmtId="0" fontId="7" fillId="0" borderId="1" xfId="0" applyFont="1" applyFill="1" applyBorder="1" applyAlignment="1">
      <alignment vertical="center" wrapText="1"/>
    </xf>
    <xf numFmtId="0" fontId="8" fillId="0" borderId="1" xfId="0" applyFont="1" applyBorder="1" applyAlignment="1">
      <alignment horizontal="center" vertical="center" wrapText="1"/>
    </xf>
    <xf numFmtId="0" fontId="24" fillId="0" borderId="1" xfId="0" applyFont="1" applyFill="1" applyBorder="1" applyAlignment="1">
      <alignment horizontal="center" vertical="center"/>
    </xf>
    <xf numFmtId="0" fontId="0" fillId="0" borderId="4" xfId="0" applyFont="1" applyBorder="1" applyAlignment="1">
      <alignment horizontal="center" vertical="center"/>
    </xf>
    <xf numFmtId="0" fontId="23" fillId="0" borderId="1" xfId="0" applyFont="1" applyFill="1" applyBorder="1" applyAlignment="1">
      <alignment horizontal="center" vertical="center"/>
    </xf>
    <xf numFmtId="49" fontId="0" fillId="0" borderId="1" xfId="1870" applyNumberFormat="1"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3" fillId="0" borderId="1" xfId="3942" applyFont="1" applyFill="1" applyBorder="1" applyAlignment="1">
      <alignment horizontal="center" vertical="center"/>
    </xf>
    <xf numFmtId="0" fontId="6" fillId="5" borderId="0" xfId="9710" applyNumberFormat="1" applyFont="1" applyFill="1" applyBorder="1" applyAlignment="1" applyProtection="1">
      <alignment horizontal="center" vertical="center" wrapText="1"/>
      <protection locked="0"/>
    </xf>
    <xf numFmtId="0" fontId="23" fillId="0" borderId="1" xfId="3942" applyFont="1" applyFill="1" applyBorder="1" applyAlignment="1">
      <alignment horizontal="center" vertical="center" wrapText="1"/>
    </xf>
    <xf numFmtId="0" fontId="6" fillId="0" borderId="5" xfId="9710" applyNumberFormat="1" applyFont="1" applyFill="1" applyBorder="1" applyAlignment="1" applyProtection="1">
      <alignment horizontal="center" vertical="center" wrapText="1"/>
      <protection locked="0"/>
    </xf>
    <xf numFmtId="0" fontId="6" fillId="5" borderId="5" xfId="9710" applyNumberFormat="1" applyFont="1" applyFill="1" applyBorder="1" applyAlignment="1" applyProtection="1">
      <alignment horizontal="center" vertical="center" wrapText="1"/>
      <protection locked="0"/>
    </xf>
    <xf numFmtId="0" fontId="22" fillId="0" borderId="1" xfId="3647" applyNumberFormat="1" applyFont="1" applyFill="1" applyBorder="1" applyAlignment="1">
      <alignment horizontal="center" vertical="center" wrapText="1"/>
    </xf>
    <xf numFmtId="0" fontId="8" fillId="0" borderId="1" xfId="0" applyNumberFormat="1" applyFont="1" applyFill="1" applyBorder="1" applyAlignment="1">
      <alignment horizontal="right" vertical="center"/>
    </xf>
    <xf numFmtId="0" fontId="23" fillId="0" borderId="7" xfId="3942" applyFont="1" applyFill="1" applyBorder="1" applyAlignment="1">
      <alignment horizontal="center" vertical="center" wrapText="1"/>
    </xf>
    <xf numFmtId="0" fontId="23" fillId="0" borderId="7" xfId="0" applyFont="1" applyFill="1" applyBorder="1" applyAlignment="1">
      <alignment horizontal="center" vertical="center"/>
    </xf>
    <xf numFmtId="0" fontId="22" fillId="7" borderId="1" xfId="3647" applyNumberFormat="1" applyFont="1" applyFill="1" applyBorder="1" applyAlignment="1">
      <alignment horizontal="center" vertical="center" wrapText="1"/>
    </xf>
    <xf numFmtId="49" fontId="6" fillId="7" borderId="1" xfId="1870" applyNumberFormat="1" applyFont="1" applyFill="1" applyBorder="1" applyAlignment="1" applyProtection="1">
      <alignment horizontal="center" vertical="center" wrapText="1"/>
      <protection locked="0"/>
    </xf>
    <xf numFmtId="0" fontId="8" fillId="0" borderId="1" xfId="9710"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0" fontId="23" fillId="0" borderId="7" xfId="0" applyFont="1" applyFill="1" applyBorder="1" applyAlignment="1">
      <alignment vertical="center" wrapText="1"/>
    </xf>
    <xf numFmtId="0" fontId="22" fillId="8" borderId="1" xfId="3647" applyNumberFormat="1" applyFont="1" applyFill="1" applyBorder="1" applyAlignment="1">
      <alignment horizontal="center" vertical="center" wrapText="1"/>
    </xf>
    <xf numFmtId="0" fontId="6" fillId="8" borderId="1" xfId="3647" applyFont="1" applyFill="1" applyBorder="1" applyAlignment="1">
      <alignment horizontal="center" vertical="center" wrapText="1"/>
    </xf>
    <xf numFmtId="0" fontId="23" fillId="3" borderId="7" xfId="0" applyFont="1" applyFill="1" applyBorder="1" applyAlignment="1">
      <alignment horizontal="center" vertical="center"/>
    </xf>
    <xf numFmtId="0" fontId="22" fillId="9" borderId="1" xfId="3647" applyNumberFormat="1" applyFont="1" applyFill="1" applyBorder="1" applyAlignment="1">
      <alignment horizontal="center" vertical="center" wrapText="1"/>
    </xf>
    <xf numFmtId="0" fontId="6" fillId="9" borderId="1" xfId="3647" applyFont="1" applyFill="1" applyBorder="1" applyAlignment="1">
      <alignment horizontal="center" vertical="center" wrapText="1"/>
    </xf>
    <xf numFmtId="0" fontId="22" fillId="10" borderId="1" xfId="3647" applyNumberFormat="1" applyFont="1" applyFill="1" applyBorder="1" applyAlignment="1">
      <alignment horizontal="center" vertical="center" wrapText="1"/>
    </xf>
    <xf numFmtId="0" fontId="6" fillId="10" borderId="1" xfId="3647" applyFont="1" applyFill="1" applyBorder="1" applyAlignment="1">
      <alignment horizontal="center" vertical="center" wrapText="1"/>
    </xf>
    <xf numFmtId="0" fontId="22" fillId="11" borderId="1" xfId="3647" applyNumberFormat="1" applyFont="1" applyFill="1" applyBorder="1" applyAlignment="1">
      <alignment horizontal="center" vertical="center" wrapText="1"/>
    </xf>
    <xf numFmtId="0" fontId="6" fillId="11" borderId="1" xfId="3647" applyFont="1" applyFill="1" applyBorder="1" applyAlignment="1">
      <alignment horizontal="center" vertical="center" wrapText="1"/>
    </xf>
    <xf numFmtId="0" fontId="8" fillId="5" borderId="1" xfId="0" applyNumberFormat="1" applyFont="1" applyFill="1" applyBorder="1" applyAlignment="1">
      <alignment horizontal="center" vertical="center"/>
    </xf>
    <xf numFmtId="0" fontId="23" fillId="3"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26" fillId="6" borderId="1" xfId="5203" applyNumberFormat="1" applyFont="1" applyFill="1" applyBorder="1" applyAlignment="1">
      <alignment horizontal="center" vertical="center" wrapText="1"/>
    </xf>
    <xf numFmtId="0" fontId="7" fillId="6" borderId="1" xfId="971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28" fillId="0" borderId="1" xfId="971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9" fillId="0" borderId="1" xfId="9710" applyNumberFormat="1" applyFont="1" applyFill="1" applyBorder="1" applyAlignment="1" applyProtection="1">
      <alignment horizontal="center" vertical="center" wrapText="1"/>
      <protection locked="0"/>
    </xf>
    <xf numFmtId="0" fontId="28" fillId="3" borderId="1" xfId="9710" applyNumberFormat="1" applyFont="1" applyFill="1" applyBorder="1" applyAlignment="1" applyProtection="1">
      <alignment horizontal="center" vertical="center" wrapText="1"/>
      <protection locked="0"/>
    </xf>
    <xf numFmtId="0" fontId="9" fillId="3" borderId="1" xfId="9710" applyNumberFormat="1"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xf>
    <xf numFmtId="49" fontId="10" fillId="0" borderId="0" xfId="9710" applyNumberFormat="1" applyFont="1" applyFill="1" applyBorder="1" applyAlignment="1" applyProtection="1">
      <alignment horizontal="center" vertical="center" wrapText="1"/>
      <protection locked="0"/>
    </xf>
    <xf numFmtId="49" fontId="11" fillId="0" borderId="0" xfId="9710" applyNumberFormat="1" applyFont="1" applyFill="1" applyBorder="1" applyAlignment="1" applyProtection="1">
      <alignment horizontal="center" vertical="center" wrapText="1"/>
      <protection locked="0"/>
    </xf>
    <xf numFmtId="0" fontId="29" fillId="6" borderId="1" xfId="9711" applyNumberFormat="1" applyFont="1" applyFill="1" applyBorder="1" applyAlignment="1" applyProtection="1">
      <alignment horizontal="center" vertical="center" wrapText="1"/>
      <protection locked="0"/>
    </xf>
    <xf numFmtId="0" fontId="29" fillId="6" borderId="1" xfId="2757" applyFont="1" applyFill="1" applyBorder="1" applyAlignment="1">
      <alignment horizontal="center" vertical="center" wrapText="1"/>
    </xf>
    <xf numFmtId="49" fontId="29" fillId="6" borderId="1" xfId="9711" applyNumberFormat="1" applyFont="1" applyFill="1" applyBorder="1" applyAlignment="1" applyProtection="1">
      <alignment horizontal="center" vertical="center" wrapText="1"/>
      <protection locked="0"/>
    </xf>
    <xf numFmtId="201" fontId="30" fillId="5" borderId="1" xfId="4020" applyNumberFormat="1" applyFont="1" applyFill="1" applyBorder="1" applyAlignment="1">
      <alignment horizontal="center" vertical="center" wrapText="1"/>
    </xf>
    <xf numFmtId="49" fontId="29" fillId="6" borderId="1" xfId="2693" applyNumberFormat="1" applyFont="1" applyFill="1" applyBorder="1" applyAlignment="1" applyProtection="1">
      <alignment horizontal="center" vertical="center" wrapText="1"/>
      <protection locked="0"/>
    </xf>
    <xf numFmtId="49" fontId="7" fillId="6" borderId="1" xfId="2693" applyNumberFormat="1" applyFont="1" applyFill="1" applyBorder="1" applyAlignment="1" applyProtection="1">
      <alignment horizontal="center" vertical="center" wrapText="1"/>
      <protection locked="0"/>
    </xf>
    <xf numFmtId="0" fontId="8" fillId="5" borderId="7" xfId="9710" applyNumberFormat="1" applyFont="1" applyFill="1" applyBorder="1" applyAlignment="1" applyProtection="1">
      <alignment horizontal="center" vertical="center" wrapText="1"/>
      <protection locked="0"/>
    </xf>
    <xf numFmtId="0" fontId="9" fillId="5" borderId="8" xfId="9710" applyNumberFormat="1" applyFont="1" applyFill="1" applyBorder="1" applyAlignment="1" applyProtection="1">
      <alignment horizontal="center" vertical="center" wrapText="1"/>
      <protection locked="0"/>
    </xf>
    <xf numFmtId="0" fontId="9" fillId="5" borderId="1" xfId="9710" applyNumberFormat="1" applyFont="1" applyFill="1" applyBorder="1" applyAlignment="1" applyProtection="1">
      <alignment horizontal="center" vertical="center" wrapText="1"/>
      <protection locked="0"/>
    </xf>
    <xf numFmtId="0" fontId="10" fillId="5" borderId="1" xfId="9710" applyNumberFormat="1" applyFont="1" applyFill="1" applyBorder="1" applyAlignment="1" applyProtection="1">
      <alignment horizontal="center" vertical="center" wrapText="1"/>
      <protection locked="0"/>
    </xf>
    <xf numFmtId="0" fontId="10" fillId="5" borderId="0" xfId="9710" applyNumberFormat="1" applyFont="1" applyFill="1" applyBorder="1" applyAlignment="1" applyProtection="1">
      <alignment horizontal="center" vertical="center" wrapText="1"/>
      <protection locked="0"/>
    </xf>
    <xf numFmtId="0" fontId="11" fillId="5" borderId="0" xfId="9710" applyNumberFormat="1" applyFont="1" applyFill="1" applyBorder="1" applyAlignment="1" applyProtection="1">
      <alignment horizontal="center" vertical="center" wrapText="1"/>
      <protection locked="0"/>
    </xf>
    <xf numFmtId="0" fontId="23" fillId="6" borderId="1" xfId="0" applyNumberFormat="1" applyFont="1" applyFill="1" applyBorder="1" applyAlignment="1">
      <alignment horizontal="center" vertical="center"/>
    </xf>
    <xf numFmtId="181" fontId="23" fillId="6" borderId="1" xfId="0" applyNumberFormat="1" applyFont="1" applyFill="1" applyBorder="1" applyAlignment="1">
      <alignment horizontal="center" vertical="center"/>
    </xf>
    <xf numFmtId="0" fontId="23" fillId="6" borderId="1" xfId="3942" applyFont="1" applyFill="1" applyBorder="1" applyAlignment="1">
      <alignment horizontal="center" vertical="center"/>
    </xf>
    <xf numFmtId="0" fontId="8" fillId="6" borderId="4" xfId="0" applyNumberFormat="1" applyFont="1" applyFill="1" applyBorder="1" applyAlignment="1">
      <alignment horizontal="center" vertical="center"/>
    </xf>
    <xf numFmtId="0" fontId="8" fillId="0" borderId="7" xfId="9710" applyNumberFormat="1"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xf>
    <xf numFmtId="0" fontId="8" fillId="5" borderId="7" xfId="0" applyFont="1" applyFill="1" applyBorder="1" applyAlignment="1">
      <alignment horizontal="center" vertical="center"/>
    </xf>
    <xf numFmtId="0" fontId="9" fillId="0" borderId="8" xfId="9710" applyNumberFormat="1" applyFont="1" applyFill="1" applyBorder="1" applyAlignment="1" applyProtection="1">
      <alignment horizontal="center" vertical="center" wrapText="1"/>
      <protection locked="0"/>
    </xf>
    <xf numFmtId="0" fontId="8" fillId="0" borderId="8" xfId="0" applyFont="1" applyFill="1" applyBorder="1" applyAlignment="1">
      <alignment horizontal="center" vertical="center"/>
    </xf>
    <xf numFmtId="205" fontId="8" fillId="0" borderId="7" xfId="0" applyNumberFormat="1" applyFont="1" applyFill="1" applyBorder="1" applyAlignment="1">
      <alignment horizontal="center" vertical="center"/>
    </xf>
    <xf numFmtId="205" fontId="8" fillId="5" borderId="8" xfId="0" applyNumberFormat="1" applyFont="1" applyFill="1" applyBorder="1" applyAlignment="1">
      <alignment horizontal="center" vertical="center"/>
    </xf>
    <xf numFmtId="0" fontId="8" fillId="5" borderId="8" xfId="0" applyFont="1" applyFill="1" applyBorder="1" applyAlignment="1">
      <alignment horizontal="center" vertical="center"/>
    </xf>
    <xf numFmtId="0" fontId="31" fillId="0" borderId="1" xfId="9710" applyNumberFormat="1" applyFont="1" applyFill="1" applyBorder="1" applyAlignment="1" applyProtection="1">
      <alignment horizontal="center" vertical="center" wrapText="1"/>
      <protection locked="0"/>
    </xf>
    <xf numFmtId="181" fontId="9" fillId="0" borderId="1" xfId="9710" applyNumberFormat="1" applyFont="1" applyFill="1" applyBorder="1" applyAlignment="1" applyProtection="1">
      <alignment horizontal="center" vertical="center" wrapText="1"/>
      <protection locked="0"/>
    </xf>
    <xf numFmtId="181" fontId="9" fillId="5" borderId="1" xfId="9710" applyNumberFormat="1" applyFont="1" applyFill="1" applyBorder="1" applyAlignment="1" applyProtection="1">
      <alignment horizontal="center" vertical="center" wrapText="1"/>
      <protection locked="0"/>
    </xf>
    <xf numFmtId="206" fontId="9" fillId="0" borderId="1" xfId="9710" applyNumberFormat="1" applyFont="1" applyFill="1" applyBorder="1" applyAlignment="1" applyProtection="1">
      <alignment horizontal="center" vertical="center" wrapText="1"/>
      <protection locked="0"/>
    </xf>
    <xf numFmtId="206" fontId="9" fillId="5" borderId="1" xfId="9710" applyNumberFormat="1" applyFont="1" applyFill="1" applyBorder="1" applyAlignment="1" applyProtection="1">
      <alignment horizontal="center" vertical="center" wrapText="1"/>
      <protection locked="0"/>
    </xf>
    <xf numFmtId="207" fontId="9" fillId="0" borderId="1" xfId="9710" applyNumberFormat="1" applyFont="1" applyFill="1" applyBorder="1" applyAlignment="1" applyProtection="1">
      <alignment horizontal="center" vertical="center" wrapText="1"/>
      <protection locked="0"/>
    </xf>
    <xf numFmtId="207" fontId="9" fillId="5" borderId="1" xfId="9710" applyNumberFormat="1" applyFont="1" applyFill="1" applyBorder="1" applyAlignment="1" applyProtection="1">
      <alignment horizontal="center" vertical="center" wrapText="1"/>
      <protection locked="0"/>
    </xf>
    <xf numFmtId="181" fontId="9" fillId="3" borderId="1" xfId="9710" applyNumberFormat="1" applyFont="1" applyFill="1" applyBorder="1" applyAlignment="1" applyProtection="1">
      <alignment horizontal="center" vertical="center" wrapText="1"/>
      <protection locked="0"/>
    </xf>
    <xf numFmtId="205" fontId="9" fillId="0" borderId="1" xfId="9710" applyNumberFormat="1" applyFont="1" applyFill="1" applyBorder="1" applyAlignment="1" applyProtection="1">
      <alignment horizontal="center" vertical="center" wrapText="1"/>
      <protection locked="0"/>
    </xf>
    <xf numFmtId="205" fontId="9" fillId="5" borderId="1" xfId="9710" applyNumberFormat="1" applyFont="1" applyFill="1" applyBorder="1" applyAlignment="1" applyProtection="1">
      <alignment horizontal="center" vertical="center" wrapText="1"/>
      <protection locked="0"/>
    </xf>
    <xf numFmtId="0" fontId="31" fillId="0" borderId="0" xfId="9710" applyNumberFormat="1" applyFont="1" applyFill="1" applyBorder="1" applyAlignment="1" applyProtection="1">
      <alignment horizontal="center" vertical="center" wrapText="1"/>
      <protection locked="0"/>
    </xf>
    <xf numFmtId="0" fontId="32" fillId="0" borderId="0" xfId="9710" applyNumberFormat="1" applyFont="1" applyFill="1" applyBorder="1" applyAlignment="1" applyProtection="1">
      <alignment horizontal="center" vertical="center" wrapText="1"/>
      <protection locked="0"/>
    </xf>
    <xf numFmtId="0" fontId="33" fillId="0" borderId="0" xfId="9710" applyNumberFormat="1" applyFont="1" applyFill="1" applyBorder="1" applyAlignment="1" applyProtection="1">
      <alignment horizontal="right" vertical="center"/>
      <protection locked="0"/>
    </xf>
    <xf numFmtId="205" fontId="11" fillId="0" borderId="0" xfId="9710" applyNumberFormat="1" applyFont="1" applyFill="1" applyBorder="1" applyAlignment="1" applyProtection="1">
      <alignment horizontal="center" vertical="center" wrapText="1"/>
      <protection locked="0"/>
    </xf>
    <xf numFmtId="205" fontId="10" fillId="0" borderId="0" xfId="9710" applyNumberFormat="1" applyFont="1" applyFill="1" applyBorder="1" applyAlignment="1" applyProtection="1">
      <alignment horizontal="center" vertical="center" wrapText="1"/>
      <protection locked="0"/>
    </xf>
    <xf numFmtId="205" fontId="11" fillId="5" borderId="0" xfId="9710" applyNumberFormat="1" applyFont="1" applyFill="1" applyBorder="1" applyAlignment="1" applyProtection="1">
      <alignment horizontal="center" vertical="center" wrapText="1"/>
      <protection locked="0"/>
    </xf>
    <xf numFmtId="0" fontId="23" fillId="6" borderId="1" xfId="3942" applyFont="1" applyFill="1" applyBorder="1" applyAlignment="1">
      <alignment horizontal="center" vertical="center" wrapText="1"/>
    </xf>
    <xf numFmtId="181" fontId="8" fillId="0" borderId="7" xfId="0" applyNumberFormat="1" applyFont="1" applyFill="1" applyBorder="1" applyAlignment="1">
      <alignment horizontal="center" vertical="center"/>
    </xf>
    <xf numFmtId="205" fontId="10" fillId="5" borderId="0" xfId="9710" applyNumberFormat="1" applyFont="1" applyFill="1" applyBorder="1" applyAlignment="1" applyProtection="1">
      <alignment horizontal="center" vertical="center" wrapText="1"/>
      <protection locked="0"/>
    </xf>
    <xf numFmtId="0" fontId="7" fillId="6" borderId="1" xfId="0" applyFont="1" applyFill="1" applyBorder="1" applyAlignment="1">
      <alignment horizontal="center" vertical="center" wrapText="1"/>
    </xf>
    <xf numFmtId="49" fontId="8" fillId="5" borderId="4" xfId="0" applyNumberFormat="1" applyFont="1" applyFill="1" applyBorder="1" applyAlignment="1">
      <alignment horizontal="center" vertical="center"/>
    </xf>
    <xf numFmtId="181" fontId="9" fillId="15" borderId="1" xfId="971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Fill="1" applyAlignment="1">
      <alignment horizontal="center" vertical="center"/>
    </xf>
    <xf numFmtId="0" fontId="1" fillId="0" borderId="1" xfId="0" applyFont="1" applyBorder="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6" fillId="0" borderId="1" xfId="9710" applyNumberFormat="1" applyFont="1" applyFill="1" applyBorder="1" applyAlignment="1" applyProtection="1">
      <alignment horizontal="center" vertical="center" wrapText="1"/>
      <protection locked="0"/>
    </xf>
    <xf numFmtId="0" fontId="36" fillId="6" borderId="1" xfId="9710" applyNumberFormat="1" applyFont="1" applyFill="1" applyBorder="1" applyAlignment="1" applyProtection="1">
      <alignment horizontal="center" vertical="center" wrapText="1"/>
      <protection locked="0"/>
    </xf>
    <xf numFmtId="0" fontId="36" fillId="4" borderId="1" xfId="9710" applyNumberFormat="1" applyFont="1" applyFill="1" applyBorder="1" applyAlignment="1" applyProtection="1">
      <alignment horizontal="center" vertical="center" wrapText="1"/>
      <protection locked="0"/>
    </xf>
    <xf numFmtId="204" fontId="37" fillId="3" borderId="1" xfId="3647"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37" fillId="3" borderId="1" xfId="3647" applyNumberFormat="1" applyFont="1" applyFill="1" applyBorder="1" applyAlignment="1">
      <alignment horizontal="center" vertical="center" wrapText="1"/>
    </xf>
    <xf numFmtId="208" fontId="1" fillId="6" borderId="1" xfId="0" applyNumberFormat="1" applyFont="1" applyFill="1" applyBorder="1" applyAlignment="1">
      <alignment horizontal="center" vertical="center"/>
    </xf>
    <xf numFmtId="208" fontId="1" fillId="4" borderId="1" xfId="0" applyNumberFormat="1" applyFont="1" applyFill="1" applyBorder="1" applyAlignment="1">
      <alignment horizontal="center" vertical="center"/>
    </xf>
    <xf numFmtId="0" fontId="1" fillId="7" borderId="1" xfId="9710" applyNumberFormat="1" applyFont="1" applyFill="1" applyBorder="1" applyAlignment="1" applyProtection="1">
      <alignment horizontal="center" vertical="center" wrapText="1"/>
      <protection locked="0"/>
    </xf>
    <xf numFmtId="204" fontId="37" fillId="8" borderId="1" xfId="3647" applyNumberFormat="1" applyFont="1" applyFill="1" applyBorder="1" applyAlignment="1">
      <alignment horizontal="center" vertical="center" wrapText="1"/>
    </xf>
    <xf numFmtId="204" fontId="37" fillId="9" borderId="1" xfId="3647" applyNumberFormat="1" applyFont="1" applyFill="1" applyBorder="1" applyAlignment="1">
      <alignment horizontal="center" vertical="center" wrapText="1"/>
    </xf>
    <xf numFmtId="204" fontId="37" fillId="10" borderId="1" xfId="3647" applyNumberFormat="1" applyFont="1" applyFill="1" applyBorder="1" applyAlignment="1">
      <alignment horizontal="center" vertical="center" wrapText="1"/>
    </xf>
    <xf numFmtId="204" fontId="37" fillId="11" borderId="1" xfId="3647" applyNumberFormat="1" applyFont="1" applyFill="1" applyBorder="1" applyAlignment="1">
      <alignment horizontal="center" vertical="center" wrapText="1"/>
    </xf>
    <xf numFmtId="208" fontId="1" fillId="6" borderId="0" xfId="0" applyNumberFormat="1" applyFont="1" applyFill="1" applyAlignment="1">
      <alignment horizontal="center" vertical="center"/>
    </xf>
    <xf numFmtId="208" fontId="1" fillId="4" borderId="0" xfId="0" applyNumberFormat="1" applyFont="1" applyFill="1" applyAlignment="1">
      <alignment horizontal="center" vertical="center"/>
    </xf>
    <xf numFmtId="0" fontId="35" fillId="5" borderId="1" xfId="0" applyFont="1" applyFill="1" applyBorder="1" applyAlignment="1">
      <alignment horizontal="center" vertical="center" wrapText="1"/>
    </xf>
    <xf numFmtId="0" fontId="0" fillId="0" borderId="0" xfId="0" applyFill="1" applyAlignment="1">
      <alignment vertical="center"/>
    </xf>
    <xf numFmtId="208" fontId="1" fillId="5" borderId="1" xfId="0" applyNumberFormat="1" applyFont="1" applyFill="1" applyBorder="1" applyAlignment="1">
      <alignment horizontal="center" vertical="center"/>
    </xf>
    <xf numFmtId="181" fontId="1" fillId="15" borderId="1" xfId="0" applyNumberFormat="1" applyFont="1" applyFill="1" applyBorder="1" applyAlignment="1">
      <alignment horizontal="center" vertical="center"/>
    </xf>
    <xf numFmtId="10" fontId="1" fillId="15" borderId="1" xfId="59" applyNumberFormat="1" applyFont="1" applyFill="1" applyBorder="1" applyAlignment="1">
      <alignment horizontal="center" vertical="center"/>
    </xf>
    <xf numFmtId="208" fontId="1" fillId="5" borderId="0" xfId="0" applyNumberFormat="1" applyFont="1" applyFill="1" applyAlignment="1">
      <alignment horizontal="center" vertical="center"/>
    </xf>
    <xf numFmtId="208" fontId="1" fillId="0" borderId="0" xfId="0" applyNumberFormat="1" applyFont="1" applyAlignment="1">
      <alignment horizontal="center" vertical="center"/>
    </xf>
    <xf numFmtId="196" fontId="0" fillId="0" borderId="0" xfId="0" applyNumberFormat="1" applyAlignment="1">
      <alignment vertical="center"/>
    </xf>
    <xf numFmtId="0" fontId="0" fillId="0" borderId="0" xfId="0" applyFont="1" applyFill="1" applyAlignment="1">
      <alignment vertical="center"/>
    </xf>
    <xf numFmtId="0" fontId="34" fillId="0" borderId="5" xfId="0" applyFont="1" applyBorder="1" applyAlignment="1">
      <alignment horizontal="center" vertical="center"/>
    </xf>
    <xf numFmtId="0" fontId="0" fillId="0" borderId="0" xfId="0" applyAlignment="1">
      <alignment horizontal="center" vertical="center"/>
    </xf>
    <xf numFmtId="0" fontId="4" fillId="0" borderId="0" xfId="9710" applyNumberFormat="1" applyFont="1" applyFill="1" applyBorder="1" applyAlignment="1" applyProtection="1">
      <alignment horizontal="center" vertical="center" wrapText="1"/>
      <protection locked="0"/>
    </xf>
    <xf numFmtId="0" fontId="4" fillId="5" borderId="0" xfId="9710" applyNumberFormat="1" applyFont="1" applyFill="1" applyBorder="1" applyAlignment="1" applyProtection="1">
      <alignment horizontal="center" vertical="center" wrapText="1"/>
      <protection locked="0"/>
    </xf>
    <xf numFmtId="204" fontId="22" fillId="3" borderId="6" xfId="3647" applyNumberFormat="1" applyFont="1" applyFill="1" applyBorder="1" applyAlignment="1">
      <alignment horizontal="center" vertical="center" wrapText="1"/>
    </xf>
    <xf numFmtId="204" fontId="22" fillId="3" borderId="7" xfId="3647" applyNumberFormat="1" applyFont="1" applyFill="1" applyBorder="1" applyAlignment="1">
      <alignment horizontal="center" vertical="center" wrapText="1"/>
    </xf>
    <xf numFmtId="204" fontId="22" fillId="5" borderId="6" xfId="3647" applyNumberFormat="1" applyFont="1" applyFill="1" applyBorder="1" applyAlignment="1">
      <alignment horizontal="center" vertical="center" wrapText="1"/>
    </xf>
    <xf numFmtId="204" fontId="22" fillId="5" borderId="7" xfId="3647" applyNumberFormat="1" applyFont="1" applyFill="1" applyBorder="1" applyAlignment="1">
      <alignment horizontal="center" vertical="center" wrapText="1"/>
    </xf>
    <xf numFmtId="0" fontId="25" fillId="7" borderId="6" xfId="9710" applyNumberFormat="1" applyFont="1" applyFill="1" applyBorder="1" applyAlignment="1" applyProtection="1">
      <alignment horizontal="center" vertical="center" wrapText="1"/>
      <protection locked="0"/>
    </xf>
    <xf numFmtId="0" fontId="25" fillId="7" borderId="7" xfId="9710" applyNumberFormat="1" applyFont="1" applyFill="1" applyBorder="1" applyAlignment="1" applyProtection="1">
      <alignment horizontal="center" vertical="center" wrapText="1"/>
      <protection locked="0"/>
    </xf>
    <xf numFmtId="0" fontId="25" fillId="5" borderId="6" xfId="9710" applyNumberFormat="1" applyFont="1" applyFill="1" applyBorder="1" applyAlignment="1" applyProtection="1">
      <alignment horizontal="center" vertical="center" wrapText="1"/>
      <protection locked="0"/>
    </xf>
    <xf numFmtId="0" fontId="25" fillId="5" borderId="7" xfId="9710" applyNumberFormat="1" applyFont="1" applyFill="1" applyBorder="1" applyAlignment="1" applyProtection="1">
      <alignment horizontal="center" vertical="center" wrapText="1"/>
      <protection locked="0"/>
    </xf>
    <xf numFmtId="204" fontId="22" fillId="8" borderId="6" xfId="3647" applyNumberFormat="1" applyFont="1" applyFill="1" applyBorder="1" applyAlignment="1">
      <alignment horizontal="center" vertical="center" wrapText="1"/>
    </xf>
    <xf numFmtId="204" fontId="22" fillId="8" borderId="7" xfId="3647" applyNumberFormat="1" applyFont="1" applyFill="1" applyBorder="1" applyAlignment="1">
      <alignment horizontal="center" vertical="center" wrapText="1"/>
    </xf>
    <xf numFmtId="204" fontId="22" fillId="9" borderId="6" xfId="3647" applyNumberFormat="1" applyFont="1" applyFill="1" applyBorder="1" applyAlignment="1">
      <alignment horizontal="center" vertical="center" wrapText="1"/>
    </xf>
    <xf numFmtId="204" fontId="22" fillId="9" borderId="7" xfId="3647" applyNumberFormat="1" applyFont="1" applyFill="1" applyBorder="1" applyAlignment="1">
      <alignment horizontal="center" vertical="center" wrapText="1"/>
    </xf>
    <xf numFmtId="204" fontId="22" fillId="10" borderId="6" xfId="3647" applyNumberFormat="1" applyFont="1" applyFill="1" applyBorder="1" applyAlignment="1">
      <alignment horizontal="center" vertical="center" wrapText="1"/>
    </xf>
    <xf numFmtId="204" fontId="22" fillId="10" borderId="7" xfId="3647" applyNumberFormat="1" applyFont="1" applyFill="1" applyBorder="1" applyAlignment="1">
      <alignment horizontal="center" vertical="center" wrapText="1"/>
    </xf>
    <xf numFmtId="204" fontId="22" fillId="11" borderId="6" xfId="3647" applyNumberFormat="1" applyFont="1" applyFill="1" applyBorder="1" applyAlignment="1">
      <alignment horizontal="center" vertical="center" wrapText="1"/>
    </xf>
    <xf numFmtId="204" fontId="22" fillId="11" borderId="7" xfId="3647" applyNumberFormat="1" applyFont="1" applyFill="1" applyBorder="1" applyAlignment="1">
      <alignment horizontal="center" vertical="center" wrapText="1"/>
    </xf>
    <xf numFmtId="204" fontId="22" fillId="11" borderId="1" xfId="3647" applyNumberFormat="1" applyFont="1" applyFill="1" applyBorder="1" applyAlignment="1">
      <alignment horizontal="center" vertical="center" wrapText="1"/>
    </xf>
    <xf numFmtId="204" fontId="22" fillId="5" borderId="1" xfId="3647" applyNumberFormat="1"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13" fillId="0" borderId="1" xfId="9710" applyFont="1" applyFill="1" applyBorder="1" applyAlignment="1" applyProtection="1">
      <alignment horizontal="left" vertical="center" wrapText="1"/>
      <protection locked="0"/>
    </xf>
    <xf numFmtId="0" fontId="13" fillId="0" borderId="1" xfId="9710" applyFont="1" applyFill="1" applyBorder="1" applyAlignment="1" applyProtection="1">
      <alignment horizontal="center" vertical="center" wrapText="1"/>
      <protection locked="0"/>
    </xf>
    <xf numFmtId="0" fontId="13" fillId="0" borderId="1" xfId="9710" applyFont="1" applyFill="1" applyBorder="1" applyAlignment="1" applyProtection="1">
      <alignment horizontal="center" vertical="top" wrapText="1"/>
      <protection locked="0"/>
    </xf>
    <xf numFmtId="0" fontId="22" fillId="3" borderId="6" xfId="3647" applyNumberFormat="1" applyFont="1" applyFill="1" applyBorder="1" applyAlignment="1">
      <alignment horizontal="center" vertical="center" wrapText="1"/>
    </xf>
    <xf numFmtId="0" fontId="22" fillId="3" borderId="7" xfId="3647" applyNumberFormat="1" applyFont="1" applyFill="1" applyBorder="1" applyAlignment="1">
      <alignment horizontal="center" vertical="center" wrapText="1"/>
    </xf>
    <xf numFmtId="0" fontId="22" fillId="5" borderId="6" xfId="3647" applyNumberFormat="1" applyFont="1" applyFill="1" applyBorder="1" applyAlignment="1">
      <alignment horizontal="center" vertical="center" wrapText="1"/>
    </xf>
    <xf numFmtId="0" fontId="22" fillId="5" borderId="7" xfId="3647" applyNumberFormat="1" applyFont="1" applyFill="1" applyBorder="1" applyAlignment="1">
      <alignment horizontal="center" vertical="center" wrapText="1"/>
    </xf>
    <xf numFmtId="0" fontId="6" fillId="0" borderId="1" xfId="9709" applyNumberFormat="1" applyFont="1" applyFill="1" applyBorder="1" applyAlignment="1" applyProtection="1">
      <alignment horizontal="center" vertical="center" wrapText="1"/>
      <protection locked="0"/>
    </xf>
    <xf numFmtId="0" fontId="27" fillId="12" borderId="1"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0" borderId="1" xfId="9710" applyNumberFormat="1" applyFont="1" applyFill="1" applyBorder="1" applyAlignment="1" applyProtection="1">
      <alignment horizontal="center" vertical="center" wrapText="1"/>
      <protection locked="0"/>
    </xf>
    <xf numFmtId="0" fontId="27" fillId="0" borderId="6" xfId="9710" applyNumberFormat="1" applyFont="1" applyFill="1" applyBorder="1" applyAlignment="1" applyProtection="1">
      <alignment horizontal="center" vertical="center" wrapText="1"/>
      <protection locked="0"/>
    </xf>
    <xf numFmtId="0" fontId="27" fillId="0" borderId="7" xfId="9710" applyNumberFormat="1" applyFont="1" applyFill="1" applyBorder="1" applyAlignment="1" applyProtection="1">
      <alignment horizontal="center" vertical="center" wrapText="1"/>
      <protection locked="0"/>
    </xf>
    <xf numFmtId="0" fontId="27" fillId="0" borderId="6" xfId="9710" applyNumberFormat="1" applyFont="1" applyFill="1" applyBorder="1" applyAlignment="1" applyProtection="1">
      <alignment horizontal="left" vertical="center" wrapText="1"/>
      <protection locked="0"/>
    </xf>
    <xf numFmtId="0" fontId="27" fillId="0" borderId="7" xfId="9710" applyNumberFormat="1" applyFont="1" applyFill="1" applyBorder="1" applyAlignment="1" applyProtection="1">
      <alignment horizontal="left" vertical="center" wrapText="1"/>
      <protection locked="0"/>
    </xf>
    <xf numFmtId="0" fontId="27" fillId="13" borderId="1" xfId="0" applyFont="1" applyFill="1" applyBorder="1" applyAlignment="1">
      <alignment horizontal="center" vertical="center" wrapText="1"/>
    </xf>
    <xf numFmtId="0" fontId="27" fillId="3" borderId="6" xfId="9710" applyNumberFormat="1" applyFont="1" applyFill="1" applyBorder="1" applyAlignment="1" applyProtection="1">
      <alignment horizontal="center" vertical="center" wrapText="1"/>
      <protection locked="0"/>
    </xf>
    <xf numFmtId="0" fontId="27" fillId="3" borderId="7" xfId="9710" applyNumberFormat="1" applyFont="1" applyFill="1" applyBorder="1" applyAlignment="1" applyProtection="1">
      <alignment horizontal="center" vertical="center" wrapText="1"/>
      <protection locked="0"/>
    </xf>
    <xf numFmtId="0" fontId="27" fillId="14" borderId="1" xfId="0" applyFont="1" applyFill="1" applyBorder="1" applyAlignment="1">
      <alignment horizontal="center" vertical="center" wrapText="1"/>
    </xf>
    <xf numFmtId="0" fontId="6" fillId="0" borderId="1" xfId="1870" applyNumberFormat="1" applyFont="1" applyFill="1" applyBorder="1" applyAlignment="1" applyProtection="1">
      <alignment horizontal="center" vertical="center" wrapText="1"/>
      <protection locked="0"/>
    </xf>
    <xf numFmtId="49" fontId="6" fillId="0" borderId="1" xfId="9709" applyNumberFormat="1" applyFont="1" applyFill="1" applyBorder="1" applyAlignment="1" applyProtection="1">
      <alignment horizontal="center" vertical="center" wrapText="1"/>
      <protection locked="0"/>
    </xf>
    <xf numFmtId="0" fontId="6" fillId="0" borderId="1" xfId="9709" applyNumberFormat="1" applyFont="1" applyFill="1" applyBorder="1" applyAlignment="1" applyProtection="1">
      <alignment vertical="center" wrapText="1"/>
      <protection locked="0"/>
    </xf>
    <xf numFmtId="49" fontId="6" fillId="0" borderId="1" xfId="1870" applyNumberFormat="1" applyFont="1" applyFill="1" applyBorder="1" applyAlignment="1" applyProtection="1">
      <alignment horizontal="center" vertical="center" wrapText="1"/>
      <protection locked="0"/>
    </xf>
    <xf numFmtId="49" fontId="7" fillId="0" borderId="2" xfId="1870" applyNumberFormat="1" applyFont="1" applyFill="1" applyBorder="1" applyAlignment="1" applyProtection="1">
      <alignment horizontal="center" vertical="center" wrapText="1"/>
      <protection locked="0"/>
    </xf>
    <xf numFmtId="49" fontId="7" fillId="0" borderId="3" xfId="1870" applyNumberFormat="1" applyFont="1" applyFill="1" applyBorder="1" applyAlignment="1" applyProtection="1">
      <alignment horizontal="center" vertical="center" wrapText="1"/>
      <protection locked="0"/>
    </xf>
    <xf numFmtId="49" fontId="7" fillId="0" borderId="4" xfId="187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9709" applyFont="1" applyFill="1" applyBorder="1" applyAlignment="1" applyProtection="1">
      <alignment horizontal="center" vertical="center" wrapText="1"/>
      <protection locked="0"/>
    </xf>
    <xf numFmtId="0" fontId="6" fillId="0" borderId="1" xfId="1870" applyFont="1" applyFill="1" applyBorder="1" applyAlignment="1" applyProtection="1">
      <alignment horizontal="center" vertical="center" wrapText="1" shrinkToFit="1"/>
      <protection locked="0"/>
    </xf>
    <xf numFmtId="0" fontId="6" fillId="0" borderId="2" xfId="1870" applyFont="1" applyFill="1" applyBorder="1" applyAlignment="1" applyProtection="1">
      <alignment horizontal="center" vertical="center" wrapText="1" shrinkToFit="1"/>
      <protection locked="0"/>
    </xf>
    <xf numFmtId="0" fontId="6" fillId="0" borderId="4" xfId="1870" applyFont="1" applyFill="1" applyBorder="1" applyAlignment="1" applyProtection="1">
      <alignment horizontal="center" vertical="center" wrapText="1" shrinkToFit="1"/>
      <protection locked="0"/>
    </xf>
    <xf numFmtId="0" fontId="6" fillId="5" borderId="2" xfId="1870" applyFont="1" applyFill="1" applyBorder="1" applyAlignment="1" applyProtection="1">
      <alignment horizontal="center" vertical="center" wrapText="1" shrinkToFit="1"/>
      <protection locked="0"/>
    </xf>
    <xf numFmtId="0" fontId="6" fillId="5" borderId="4" xfId="1870" applyFont="1" applyFill="1" applyBorder="1" applyAlignment="1" applyProtection="1">
      <alignment horizontal="center" vertical="center" wrapText="1" shrinkToFit="1"/>
      <protection locked="0"/>
    </xf>
    <xf numFmtId="0" fontId="6" fillId="0" borderId="2" xfId="9709" applyNumberFormat="1" applyFont="1" applyFill="1" applyBorder="1" applyAlignment="1" applyProtection="1">
      <alignment horizontal="center" vertical="center" wrapText="1"/>
      <protection locked="0"/>
    </xf>
    <xf numFmtId="0" fontId="6" fillId="0" borderId="4" xfId="9709" applyNumberFormat="1" applyFont="1" applyFill="1" applyBorder="1" applyAlignment="1" applyProtection="1">
      <alignment horizontal="center" vertical="center" wrapText="1"/>
      <protection locked="0"/>
    </xf>
    <xf numFmtId="0" fontId="6" fillId="5" borderId="1" xfId="9709" applyNumberFormat="1" applyFont="1" applyFill="1" applyBorder="1" applyAlignment="1" applyProtection="1">
      <alignment horizontal="center" vertical="center" wrapText="1"/>
      <protection locked="0"/>
    </xf>
    <xf numFmtId="0" fontId="6" fillId="5" borderId="2" xfId="9709" applyNumberFormat="1" applyFont="1" applyFill="1" applyBorder="1" applyAlignment="1" applyProtection="1">
      <alignment horizontal="center" vertical="center" wrapText="1"/>
      <protection locked="0"/>
    </xf>
    <xf numFmtId="0" fontId="6" fillId="5" borderId="4" xfId="9709" applyNumberFormat="1" applyFont="1" applyFill="1" applyBorder="1" applyAlignment="1" applyProtection="1">
      <alignment horizontal="center" vertical="center" wrapText="1"/>
      <protection locked="0"/>
    </xf>
    <xf numFmtId="0" fontId="13" fillId="0" borderId="1" xfId="9710" applyFont="1" applyFill="1" applyBorder="1" applyAlignment="1" applyProtection="1">
      <alignment horizontal="left" vertical="top" wrapText="1"/>
      <protection locked="0"/>
    </xf>
    <xf numFmtId="0" fontId="14" fillId="0" borderId="1" xfId="9710" applyNumberFormat="1" applyFont="1" applyFill="1" applyBorder="1" applyAlignment="1" applyProtection="1">
      <alignment horizontal="center" vertical="center" wrapText="1"/>
      <protection locked="0"/>
    </xf>
  </cellXfs>
  <cellStyles count="10340">
    <cellStyle name="20% - 强调文字颜色 1 10" xfId="248" xr:uid="{00000000-0005-0000-0000-000027010000}"/>
    <cellStyle name="20% - 强调文字颜色 1 10 2" xfId="251" xr:uid="{00000000-0005-0000-0000-00002A010000}"/>
    <cellStyle name="20% - 强调文字颜色 1 11" xfId="58" xr:uid="{00000000-0005-0000-0000-000044000000}"/>
    <cellStyle name="20% - 强调文字颜色 1 11 2" xfId="218" xr:uid="{00000000-0005-0000-0000-000009010000}"/>
    <cellStyle name="20% - 强调文字颜色 1 12" xfId="260" xr:uid="{00000000-0005-0000-0000-000033010000}"/>
    <cellStyle name="20% - 强调文字颜色 1 12 2" xfId="263" xr:uid="{00000000-0005-0000-0000-000036010000}"/>
    <cellStyle name="20% - 强调文字颜色 1 13" xfId="232" xr:uid="{00000000-0005-0000-0000-000017010000}"/>
    <cellStyle name="20% - 强调文字颜色 1 13 2" xfId="19" xr:uid="{00000000-0005-0000-0000-000015000000}"/>
    <cellStyle name="20% - 强调文字颜色 1 14" xfId="233" xr:uid="{00000000-0005-0000-0000-000018010000}"/>
    <cellStyle name="20% - 强调文字颜色 1 14 2" xfId="268" xr:uid="{00000000-0005-0000-0000-00003B010000}"/>
    <cellStyle name="20% - 强调文字颜色 1 15" xfId="5" xr:uid="{00000000-0005-0000-0000-000006000000}"/>
    <cellStyle name="20% - 强调文字颜色 1 15 2" xfId="274" xr:uid="{00000000-0005-0000-0000-000041010000}"/>
    <cellStyle name="20% - 强调文字颜色 1 16" xfId="245" xr:uid="{00000000-0005-0000-0000-000024010000}"/>
    <cellStyle name="20% - 强调文字颜色 1 16 2" xfId="280" xr:uid="{00000000-0005-0000-0000-000047010000}"/>
    <cellStyle name="20% - 强调文字颜色 1 17" xfId="228" xr:uid="{00000000-0005-0000-0000-000013010000}"/>
    <cellStyle name="20% - 强调文字颜色 1 17 2" xfId="286" xr:uid="{00000000-0005-0000-0000-00004D010000}"/>
    <cellStyle name="20% - 强调文字颜色 1 18" xfId="300" xr:uid="{00000000-0005-0000-0000-00005B010000}"/>
    <cellStyle name="20% - 强调文字颜色 1 18 2" xfId="314" xr:uid="{00000000-0005-0000-0000-000069010000}"/>
    <cellStyle name="20% - 强调文字颜色 1 19" xfId="321" xr:uid="{00000000-0005-0000-0000-000070010000}"/>
    <cellStyle name="20% - 强调文字颜色 1 19 2" xfId="327" xr:uid="{00000000-0005-0000-0000-000076010000}"/>
    <cellStyle name="20% - 强调文字颜色 1 2" xfId="328" xr:uid="{00000000-0005-0000-0000-000077010000}"/>
    <cellStyle name="20% - 强调文字颜色 1 2 2" xfId="329" xr:uid="{00000000-0005-0000-0000-000078010000}"/>
    <cellStyle name="20% - 强调文字颜色 1 20" xfId="6" xr:uid="{00000000-0005-0000-0000-000007000000}"/>
    <cellStyle name="20% - 强调文字颜色 1 20 2" xfId="273" xr:uid="{00000000-0005-0000-0000-000040010000}"/>
    <cellStyle name="20% - 强调文字颜色 1 21" xfId="244" xr:uid="{00000000-0005-0000-0000-000023010000}"/>
    <cellStyle name="20% - 强调文字颜色 1 21 2" xfId="279" xr:uid="{00000000-0005-0000-0000-000046010000}"/>
    <cellStyle name="20% - 强调文字颜色 1 22" xfId="227" xr:uid="{00000000-0005-0000-0000-000012010000}"/>
    <cellStyle name="20% - 强调文字颜色 1 22 2" xfId="285" xr:uid="{00000000-0005-0000-0000-00004C010000}"/>
    <cellStyle name="20% - 强调文字颜色 1 23" xfId="299" xr:uid="{00000000-0005-0000-0000-00005A010000}"/>
    <cellStyle name="20% - 强调文字颜色 1 23 2" xfId="313" xr:uid="{00000000-0005-0000-0000-000068010000}"/>
    <cellStyle name="20% - 强调文字颜色 1 24" xfId="320" xr:uid="{00000000-0005-0000-0000-00006F010000}"/>
    <cellStyle name="20% - 强调文字颜色 1 24 2" xfId="326" xr:uid="{00000000-0005-0000-0000-000075010000}"/>
    <cellStyle name="20% - 强调文字颜色 1 25" xfId="337" xr:uid="{00000000-0005-0000-0000-000080010000}"/>
    <cellStyle name="20% - 强调文字颜色 1 25 2" xfId="343" xr:uid="{00000000-0005-0000-0000-000086010000}"/>
    <cellStyle name="20% - 强调文字颜色 1 26" xfId="350" xr:uid="{00000000-0005-0000-0000-00008D010000}"/>
    <cellStyle name="20% - 强调文字颜色 1 26 2" xfId="356" xr:uid="{00000000-0005-0000-0000-000093010000}"/>
    <cellStyle name="20% - 强调文字颜色 1 27" xfId="362" xr:uid="{00000000-0005-0000-0000-000099010000}"/>
    <cellStyle name="20% - 强调文字颜色 1 27 2" xfId="368" xr:uid="{00000000-0005-0000-0000-00009F010000}"/>
    <cellStyle name="20% - 强调文字颜色 1 28" xfId="375" xr:uid="{00000000-0005-0000-0000-0000A6010000}"/>
    <cellStyle name="20% - 强调文字颜色 1 28 2" xfId="382" xr:uid="{00000000-0005-0000-0000-0000AD010000}"/>
    <cellStyle name="20% - 强调文字颜色 1 29" xfId="388" xr:uid="{00000000-0005-0000-0000-0000B3010000}"/>
    <cellStyle name="20% - 强调文字颜色 1 29 2" xfId="398" xr:uid="{00000000-0005-0000-0000-0000BD010000}"/>
    <cellStyle name="20% - 强调文字颜色 1 3" xfId="399" xr:uid="{00000000-0005-0000-0000-0000BE010000}"/>
    <cellStyle name="20% - 强调文字颜色 1 3 2" xfId="404" xr:uid="{00000000-0005-0000-0000-0000C3010000}"/>
    <cellStyle name="20% - 强调文字颜色 1 30" xfId="336" xr:uid="{00000000-0005-0000-0000-00007F010000}"/>
    <cellStyle name="20% - 强调文字颜色 1 30 2" xfId="342" xr:uid="{00000000-0005-0000-0000-000085010000}"/>
    <cellStyle name="20% - 强调文字颜色 1 31" xfId="349" xr:uid="{00000000-0005-0000-0000-00008C010000}"/>
    <cellStyle name="20% - 强调文字颜色 1 31 2" xfId="355" xr:uid="{00000000-0005-0000-0000-000092010000}"/>
    <cellStyle name="20% - 强调文字颜色 1 32" xfId="361" xr:uid="{00000000-0005-0000-0000-000098010000}"/>
    <cellStyle name="20% - 强调文字颜色 1 32 2" xfId="367" xr:uid="{00000000-0005-0000-0000-00009E010000}"/>
    <cellStyle name="20% - 强调文字颜色 1 33" xfId="374" xr:uid="{00000000-0005-0000-0000-0000A5010000}"/>
    <cellStyle name="20% - 强调文字颜色 1 33 2" xfId="381" xr:uid="{00000000-0005-0000-0000-0000AC010000}"/>
    <cellStyle name="20% - 强调文字颜色 1 34" xfId="387" xr:uid="{00000000-0005-0000-0000-0000B2010000}"/>
    <cellStyle name="20% - 强调文字颜色 1 34 2" xfId="397" xr:uid="{00000000-0005-0000-0000-0000BC010000}"/>
    <cellStyle name="20% - 强调文字颜色 1 35" xfId="412" xr:uid="{00000000-0005-0000-0000-0000CB010000}"/>
    <cellStyle name="20% - 强调文字颜色 1 35 2" xfId="418" xr:uid="{00000000-0005-0000-0000-0000D1010000}"/>
    <cellStyle name="20% - 强调文字颜色 1 36" xfId="424" xr:uid="{00000000-0005-0000-0000-0000D7010000}"/>
    <cellStyle name="20% - 强调文字颜色 1 36 2" xfId="431" xr:uid="{00000000-0005-0000-0000-0000DE010000}"/>
    <cellStyle name="20% - 强调文字颜色 1 37" xfId="438" xr:uid="{00000000-0005-0000-0000-0000E5010000}"/>
    <cellStyle name="20% - 强调文字颜色 1 37 2" xfId="445" xr:uid="{00000000-0005-0000-0000-0000EC010000}"/>
    <cellStyle name="20% - 强调文字颜色 1 38" xfId="454" xr:uid="{00000000-0005-0000-0000-0000F5010000}"/>
    <cellStyle name="20% - 强调文字颜色 1 38 2" xfId="95" xr:uid="{00000000-0005-0000-0000-00006E000000}"/>
    <cellStyle name="20% - 强调文字颜色 1 39" xfId="70" xr:uid="{00000000-0005-0000-0000-000051000000}"/>
    <cellStyle name="20% - 强调文字颜色 1 39 2" xfId="456" xr:uid="{00000000-0005-0000-0000-0000F7010000}"/>
    <cellStyle name="20% - 强调文字颜色 1 4" xfId="471" xr:uid="{00000000-0005-0000-0000-000006020000}"/>
    <cellStyle name="20% - 强调文字颜色 1 4 2" xfId="472" xr:uid="{00000000-0005-0000-0000-000007020000}"/>
    <cellStyle name="20% - 强调文字颜色 1 40" xfId="411" xr:uid="{00000000-0005-0000-0000-0000CA010000}"/>
    <cellStyle name="20% - 强调文字颜色 1 40 2" xfId="417" xr:uid="{00000000-0005-0000-0000-0000D0010000}"/>
    <cellStyle name="20% - 强调文字颜色 1 41" xfId="423" xr:uid="{00000000-0005-0000-0000-0000D6010000}"/>
    <cellStyle name="20% - 强调文字颜色 1 41 2" xfId="430" xr:uid="{00000000-0005-0000-0000-0000DD010000}"/>
    <cellStyle name="20% - 强调文字颜色 1 42" xfId="437" xr:uid="{00000000-0005-0000-0000-0000E4010000}"/>
    <cellStyle name="20% - 强调文字颜色 1 42 2" xfId="444" xr:uid="{00000000-0005-0000-0000-0000EB010000}"/>
    <cellStyle name="20% - 强调文字颜色 1 43" xfId="453" xr:uid="{00000000-0005-0000-0000-0000F4010000}"/>
    <cellStyle name="20% - 强调文字颜色 1 43 2" xfId="94" xr:uid="{00000000-0005-0000-0000-00006D000000}"/>
    <cellStyle name="20% - 强调文字颜色 1 44" xfId="69" xr:uid="{00000000-0005-0000-0000-000050000000}"/>
    <cellStyle name="20% - 强调文字颜色 1 44 2" xfId="457" xr:uid="{00000000-0005-0000-0000-0000F8010000}"/>
    <cellStyle name="20% - 强调文字颜色 1 45" xfId="478" xr:uid="{00000000-0005-0000-0000-00000D020000}"/>
    <cellStyle name="20% - 强调文字颜色 1 45 2" xfId="485" xr:uid="{00000000-0005-0000-0000-000014020000}"/>
    <cellStyle name="20% - 强调文字颜色 1 46" xfId="492" xr:uid="{00000000-0005-0000-0000-00001B020000}"/>
    <cellStyle name="20% - 强调文字颜色 1 46 2" xfId="153" xr:uid="{00000000-0005-0000-0000-0000B8000000}"/>
    <cellStyle name="20% - 强调文字颜色 1 47" xfId="502" xr:uid="{00000000-0005-0000-0000-000025020000}"/>
    <cellStyle name="20% - 强调文字颜色 1 47 2" xfId="513" xr:uid="{00000000-0005-0000-0000-000030020000}"/>
    <cellStyle name="20% - 强调文字颜色 1 48" xfId="519" xr:uid="{00000000-0005-0000-0000-000036020000}"/>
    <cellStyle name="20% - 强调文字颜色 1 48 2" xfId="528" xr:uid="{00000000-0005-0000-0000-00003F020000}"/>
    <cellStyle name="20% - 强调文字颜色 1 49" xfId="392" xr:uid="{00000000-0005-0000-0000-0000B7010000}"/>
    <cellStyle name="20% - 强调文字颜色 1 49 2" xfId="537" xr:uid="{00000000-0005-0000-0000-000048020000}"/>
    <cellStyle name="20% - 强调文字颜色 1 5" xfId="539" xr:uid="{00000000-0005-0000-0000-00004A020000}"/>
    <cellStyle name="20% - 强调文字颜色 1 5 2" xfId="540" xr:uid="{00000000-0005-0000-0000-00004B020000}"/>
    <cellStyle name="20% - 强调文字颜色 1 50" xfId="477" xr:uid="{00000000-0005-0000-0000-00000C020000}"/>
    <cellStyle name="20% - 强调文字颜色 1 50 2" xfId="484" xr:uid="{00000000-0005-0000-0000-000013020000}"/>
    <cellStyle name="20% - 强调文字颜色 1 51" xfId="491" xr:uid="{00000000-0005-0000-0000-00001A020000}"/>
    <cellStyle name="20% - 强调文字颜色 1 51 2" xfId="152" xr:uid="{00000000-0005-0000-0000-0000B7000000}"/>
    <cellStyle name="20% - 强调文字颜色 1 52" xfId="501" xr:uid="{00000000-0005-0000-0000-000024020000}"/>
    <cellStyle name="20% - 强调文字颜色 1 52 2" xfId="512" xr:uid="{00000000-0005-0000-0000-00002F020000}"/>
    <cellStyle name="20% - 强调文字颜色 1 53" xfId="518" xr:uid="{00000000-0005-0000-0000-000035020000}"/>
    <cellStyle name="20% - 强调文字颜色 1 53 2" xfId="527" xr:uid="{00000000-0005-0000-0000-00003E020000}"/>
    <cellStyle name="20% - 强调文字颜色 1 54" xfId="391" xr:uid="{00000000-0005-0000-0000-0000B6010000}"/>
    <cellStyle name="20% - 强调文字颜色 1 54 2" xfId="536" xr:uid="{00000000-0005-0000-0000-000047020000}"/>
    <cellStyle name="20% - 强调文字颜色 1 55" xfId="544" xr:uid="{00000000-0005-0000-0000-00004F020000}"/>
    <cellStyle name="20% - 强调文字颜色 1 55 2" xfId="547" xr:uid="{00000000-0005-0000-0000-000052020000}"/>
    <cellStyle name="20% - 强调文字颜色 1 56" xfId="550" xr:uid="{00000000-0005-0000-0000-000055020000}"/>
    <cellStyle name="20% - 强调文字颜色 1 56 2" xfId="557" xr:uid="{00000000-0005-0000-0000-00005C020000}"/>
    <cellStyle name="20% - 强调文字颜色 1 57" xfId="565" xr:uid="{00000000-0005-0000-0000-000064020000}"/>
    <cellStyle name="20% - 强调文字颜色 1 57 2" xfId="572" xr:uid="{00000000-0005-0000-0000-00006B020000}"/>
    <cellStyle name="20% - 强调文字颜色 1 58" xfId="573" xr:uid="{00000000-0005-0000-0000-00006C020000}"/>
    <cellStyle name="20% - 强调文字颜色 1 58 2" xfId="574" xr:uid="{00000000-0005-0000-0000-00006D020000}"/>
    <cellStyle name="20% - 强调文字颜色 1 6" xfId="575" xr:uid="{00000000-0005-0000-0000-00006E020000}"/>
    <cellStyle name="20% - 强调文字颜色 1 6 2" xfId="576" xr:uid="{00000000-0005-0000-0000-00006F020000}"/>
    <cellStyle name="20% - 强调文字颜色 1 7" xfId="584" xr:uid="{00000000-0005-0000-0000-000077020000}"/>
    <cellStyle name="20% - 强调文字颜色 1 7 2" xfId="586" xr:uid="{00000000-0005-0000-0000-000079020000}"/>
    <cellStyle name="20% - 强调文字颜色 1 8" xfId="587" xr:uid="{00000000-0005-0000-0000-00007A020000}"/>
    <cellStyle name="20% - 强调文字颜色 1 8 2" xfId="596" xr:uid="{00000000-0005-0000-0000-000083020000}"/>
    <cellStyle name="20% - 强调文字颜色 1 9" xfId="602" xr:uid="{00000000-0005-0000-0000-000089020000}"/>
    <cellStyle name="20% - 强调文字颜色 1 9 2" xfId="604" xr:uid="{00000000-0005-0000-0000-00008B020000}"/>
    <cellStyle name="20% - 强调文字颜色 2 10" xfId="607" xr:uid="{00000000-0005-0000-0000-00008E020000}"/>
    <cellStyle name="20% - 强调文字颜色 2 10 2" xfId="610" xr:uid="{00000000-0005-0000-0000-000091020000}"/>
    <cellStyle name="20% - 强调文字颜色 2 11" xfId="613" xr:uid="{00000000-0005-0000-0000-000094020000}"/>
    <cellStyle name="20% - 强调文字颜色 2 11 2" xfId="624" xr:uid="{00000000-0005-0000-0000-00009F020000}"/>
    <cellStyle name="20% - 强调文字颜色 2 12" xfId="634" xr:uid="{00000000-0005-0000-0000-0000A9020000}"/>
    <cellStyle name="20% - 强调文字颜色 2 12 2" xfId="637" xr:uid="{00000000-0005-0000-0000-0000AC020000}"/>
    <cellStyle name="20% - 强调文字颜色 2 13" xfId="641" xr:uid="{00000000-0005-0000-0000-0000B0020000}"/>
    <cellStyle name="20% - 强调文字颜色 2 13 2" xfId="645" xr:uid="{00000000-0005-0000-0000-0000B4020000}"/>
    <cellStyle name="20% - 强调文字颜色 2 14" xfId="646" xr:uid="{00000000-0005-0000-0000-0000B5020000}"/>
    <cellStyle name="20% - 强调文字颜色 2 14 2" xfId="657" xr:uid="{00000000-0005-0000-0000-0000C0020000}"/>
    <cellStyle name="20% - 强调文字颜色 2 15" xfId="659" xr:uid="{00000000-0005-0000-0000-0000C2020000}"/>
    <cellStyle name="20% - 强调文字颜色 2 15 2" xfId="677" xr:uid="{00000000-0005-0000-0000-0000D4020000}"/>
    <cellStyle name="20% - 强调文字颜色 2 16" xfId="684" xr:uid="{00000000-0005-0000-0000-0000DB020000}"/>
    <cellStyle name="20% - 强调文字颜色 2 16 2" xfId="38" xr:uid="{00000000-0005-0000-0000-00002A000000}"/>
    <cellStyle name="20% - 强调文字颜色 2 17" xfId="694" xr:uid="{00000000-0005-0000-0000-0000E5020000}"/>
    <cellStyle name="20% - 强调文字颜色 2 17 2" xfId="700" xr:uid="{00000000-0005-0000-0000-0000EB020000}"/>
    <cellStyle name="20% - 强调文字颜色 2 18" xfId="714" xr:uid="{00000000-0005-0000-0000-0000F9020000}"/>
    <cellStyle name="20% - 强调文字颜色 2 18 2" xfId="720" xr:uid="{00000000-0005-0000-0000-0000FF020000}"/>
    <cellStyle name="20% - 强调文字颜色 2 19" xfId="726" xr:uid="{00000000-0005-0000-0000-000005030000}"/>
    <cellStyle name="20% - 强调文字颜色 2 19 2" xfId="732" xr:uid="{00000000-0005-0000-0000-00000B030000}"/>
    <cellStyle name="20% - 强调文字颜色 2 2" xfId="733" xr:uid="{00000000-0005-0000-0000-00000C030000}"/>
    <cellStyle name="20% - 强调文字颜色 2 2 2" xfId="736" xr:uid="{00000000-0005-0000-0000-00000F030000}"/>
    <cellStyle name="20% - 强调文字颜色 2 20" xfId="658" xr:uid="{00000000-0005-0000-0000-0000C1020000}"/>
    <cellStyle name="20% - 强调文字颜色 2 20 2" xfId="676" xr:uid="{00000000-0005-0000-0000-0000D3020000}"/>
    <cellStyle name="20% - 强调文字颜色 2 21" xfId="683" xr:uid="{00000000-0005-0000-0000-0000DA020000}"/>
    <cellStyle name="20% - 强调文字颜色 2 21 2" xfId="37" xr:uid="{00000000-0005-0000-0000-000029000000}"/>
    <cellStyle name="20% - 强调文字颜色 2 22" xfId="693" xr:uid="{00000000-0005-0000-0000-0000E4020000}"/>
    <cellStyle name="20% - 强调文字颜色 2 22 2" xfId="699" xr:uid="{00000000-0005-0000-0000-0000EA020000}"/>
    <cellStyle name="20% - 强调文字颜色 2 23" xfId="713" xr:uid="{00000000-0005-0000-0000-0000F8020000}"/>
    <cellStyle name="20% - 强调文字颜色 2 23 2" xfId="719" xr:uid="{00000000-0005-0000-0000-0000FE020000}"/>
    <cellStyle name="20% - 强调文字颜色 2 24" xfId="725" xr:uid="{00000000-0005-0000-0000-000004030000}"/>
    <cellStyle name="20% - 强调文字颜色 2 24 2" xfId="731" xr:uid="{00000000-0005-0000-0000-00000A030000}"/>
    <cellStyle name="20% - 强调文字颜色 2 25" xfId="161" xr:uid="{00000000-0005-0000-0000-0000C1000000}"/>
    <cellStyle name="20% - 强调文字颜色 2 25 2" xfId="742" xr:uid="{00000000-0005-0000-0000-000015030000}"/>
    <cellStyle name="20% - 强调文字颜色 2 26" xfId="134" xr:uid="{00000000-0005-0000-0000-0000A0000000}"/>
    <cellStyle name="20% - 强调文字颜色 2 26 2" xfId="257" xr:uid="{00000000-0005-0000-0000-000030010000}"/>
    <cellStyle name="20% - 强调文字颜色 2 27" xfId="169" xr:uid="{00000000-0005-0000-0000-0000CE000000}"/>
    <cellStyle name="20% - 强调文字颜色 2 27 2" xfId="563" xr:uid="{00000000-0005-0000-0000-000062020000}"/>
    <cellStyle name="20% - 强调文字颜色 2 28" xfId="174" xr:uid="{00000000-0005-0000-0000-0000D4000000}"/>
    <cellStyle name="20% - 强调文字颜色 2 28 2" xfId="747" xr:uid="{00000000-0005-0000-0000-00001A030000}"/>
    <cellStyle name="20% - 强调文字颜色 2 29" xfId="187" xr:uid="{00000000-0005-0000-0000-0000E4000000}"/>
    <cellStyle name="20% - 强调文字颜色 2 29 2" xfId="756" xr:uid="{00000000-0005-0000-0000-000023030000}"/>
    <cellStyle name="20% - 强调文字颜色 2 3" xfId="757" xr:uid="{00000000-0005-0000-0000-000024030000}"/>
    <cellStyle name="20% - 强调文字颜色 2 3 2" xfId="768" xr:uid="{00000000-0005-0000-0000-00002F030000}"/>
    <cellStyle name="20% - 强调文字颜色 2 30" xfId="160" xr:uid="{00000000-0005-0000-0000-0000C0000000}"/>
    <cellStyle name="20% - 强调文字颜色 2 30 2" xfId="741" xr:uid="{00000000-0005-0000-0000-000014030000}"/>
    <cellStyle name="20% - 强调文字颜色 2 31" xfId="133" xr:uid="{00000000-0005-0000-0000-00009F000000}"/>
    <cellStyle name="20% - 强调文字颜色 2 31 2" xfId="256" xr:uid="{00000000-0005-0000-0000-00002F010000}"/>
    <cellStyle name="20% - 强调文字颜色 2 32" xfId="168" xr:uid="{00000000-0005-0000-0000-0000CD000000}"/>
    <cellStyle name="20% - 强调文字颜色 2 32 2" xfId="562" xr:uid="{00000000-0005-0000-0000-000061020000}"/>
    <cellStyle name="20% - 强调文字颜色 2 33" xfId="173" xr:uid="{00000000-0005-0000-0000-0000D3000000}"/>
    <cellStyle name="20% - 强调文字颜色 2 33 2" xfId="746" xr:uid="{00000000-0005-0000-0000-000019030000}"/>
    <cellStyle name="20% - 强调文字颜色 2 34" xfId="186" xr:uid="{00000000-0005-0000-0000-0000E3000000}"/>
    <cellStyle name="20% - 强调文字颜色 2 34 2" xfId="755" xr:uid="{00000000-0005-0000-0000-000022030000}"/>
    <cellStyle name="20% - 强调文字颜色 2 35" xfId="207" xr:uid="{00000000-0005-0000-0000-0000FB000000}"/>
    <cellStyle name="20% - 强调文字颜色 2 35 2" xfId="774" xr:uid="{00000000-0005-0000-0000-000035030000}"/>
    <cellStyle name="20% - 强调文字颜色 2 36" xfId="780" xr:uid="{00000000-0005-0000-0000-00003B030000}"/>
    <cellStyle name="20% - 强调文字颜色 2 36 2" xfId="631" xr:uid="{00000000-0005-0000-0000-0000A6020000}"/>
    <cellStyle name="20% - 强调文字颜色 2 37" xfId="786" xr:uid="{00000000-0005-0000-0000-000041030000}"/>
    <cellStyle name="20% - 强调文字颜色 2 37 2" xfId="86" xr:uid="{00000000-0005-0000-0000-000064000000}"/>
    <cellStyle name="20% - 强调文字颜色 2 38" xfId="793" xr:uid="{00000000-0005-0000-0000-000048030000}"/>
    <cellStyle name="20% - 强调文字颜色 2 38 2" xfId="799" xr:uid="{00000000-0005-0000-0000-00004E030000}"/>
    <cellStyle name="20% - 强调文字颜色 2 39" xfId="809" xr:uid="{00000000-0005-0000-0000-000058030000}"/>
    <cellStyle name="20% - 强调文字颜色 2 39 2" xfId="817" xr:uid="{00000000-0005-0000-0000-000060030000}"/>
    <cellStyle name="20% - 强调文字颜色 2 4" xfId="821" xr:uid="{00000000-0005-0000-0000-000064030000}"/>
    <cellStyle name="20% - 强调文字颜色 2 4 2" xfId="114" xr:uid="{00000000-0005-0000-0000-000089000000}"/>
    <cellStyle name="20% - 强调文字颜色 2 40" xfId="206" xr:uid="{00000000-0005-0000-0000-0000FA000000}"/>
    <cellStyle name="20% - 强调文字颜色 2 40 2" xfId="773" xr:uid="{00000000-0005-0000-0000-000034030000}"/>
    <cellStyle name="20% - 强调文字颜色 2 41" xfId="779" xr:uid="{00000000-0005-0000-0000-00003A030000}"/>
    <cellStyle name="20% - 强调文字颜色 2 41 2" xfId="630" xr:uid="{00000000-0005-0000-0000-0000A5020000}"/>
    <cellStyle name="20% - 强调文字颜色 2 42" xfId="785" xr:uid="{00000000-0005-0000-0000-000040030000}"/>
    <cellStyle name="20% - 强调文字颜色 2 42 2" xfId="85" xr:uid="{00000000-0005-0000-0000-000063000000}"/>
    <cellStyle name="20% - 强调文字颜色 2 43" xfId="792" xr:uid="{00000000-0005-0000-0000-000047030000}"/>
    <cellStyle name="20% - 强调文字颜色 2 43 2" xfId="798" xr:uid="{00000000-0005-0000-0000-00004D030000}"/>
    <cellStyle name="20% - 强调文字颜色 2 44" xfId="808" xr:uid="{00000000-0005-0000-0000-000057030000}"/>
    <cellStyle name="20% - 强调文字颜色 2 44 2" xfId="816" xr:uid="{00000000-0005-0000-0000-00005F030000}"/>
    <cellStyle name="20% - 强调文字颜色 2 45" xfId="827" xr:uid="{00000000-0005-0000-0000-00006A030000}"/>
    <cellStyle name="20% - 强调文字颜色 2 45 2" xfId="836" xr:uid="{00000000-0005-0000-0000-000073030000}"/>
    <cellStyle name="20% - 强调文字颜色 2 46" xfId="842" xr:uid="{00000000-0005-0000-0000-000079030000}"/>
    <cellStyle name="20% - 强调文字颜色 2 46 2" xfId="851" xr:uid="{00000000-0005-0000-0000-000082030000}"/>
    <cellStyle name="20% - 强调文字颜色 2 47" xfId="857" xr:uid="{00000000-0005-0000-0000-000088030000}"/>
    <cellStyle name="20% - 强调文字颜色 2 47 2" xfId="865" xr:uid="{00000000-0005-0000-0000-000090030000}"/>
    <cellStyle name="20% - 强调文字颜色 2 48" xfId="870" xr:uid="{00000000-0005-0000-0000-000095030000}"/>
    <cellStyle name="20% - 强调文字颜色 2 48 2" xfId="875" xr:uid="{00000000-0005-0000-0000-00009A030000}"/>
    <cellStyle name="20% - 强调文字颜色 2 49" xfId="464" xr:uid="{00000000-0005-0000-0000-0000FF010000}"/>
    <cellStyle name="20% - 强调文字颜色 2 49 2" xfId="877" xr:uid="{00000000-0005-0000-0000-00009C030000}"/>
    <cellStyle name="20% - 强调文字颜色 2 5" xfId="882" xr:uid="{00000000-0005-0000-0000-0000A1030000}"/>
    <cellStyle name="20% - 强调文字颜色 2 5 2" xfId="883" xr:uid="{00000000-0005-0000-0000-0000A2030000}"/>
    <cellStyle name="20% - 强调文字颜色 2 50" xfId="826" xr:uid="{00000000-0005-0000-0000-000069030000}"/>
    <cellStyle name="20% - 强调文字颜色 2 50 2" xfId="835" xr:uid="{00000000-0005-0000-0000-000072030000}"/>
    <cellStyle name="20% - 强调文字颜色 2 51" xfId="841" xr:uid="{00000000-0005-0000-0000-000078030000}"/>
    <cellStyle name="20% - 强调文字颜色 2 51 2" xfId="850" xr:uid="{00000000-0005-0000-0000-000081030000}"/>
    <cellStyle name="20% - 强调文字颜色 2 52" xfId="856" xr:uid="{00000000-0005-0000-0000-000087030000}"/>
    <cellStyle name="20% - 强调文字颜色 2 52 2" xfId="864" xr:uid="{00000000-0005-0000-0000-00008F030000}"/>
    <cellStyle name="20% - 强调文字颜色 2 53" xfId="869" xr:uid="{00000000-0005-0000-0000-000094030000}"/>
    <cellStyle name="20% - 强调文字颜色 2 53 2" xfId="874" xr:uid="{00000000-0005-0000-0000-000099030000}"/>
    <cellStyle name="20% - 强调文字颜色 2 54" xfId="465" xr:uid="{00000000-0005-0000-0000-000000020000}"/>
    <cellStyle name="20% - 强调文字颜色 2 54 2" xfId="876" xr:uid="{00000000-0005-0000-0000-00009B030000}"/>
    <cellStyle name="20% - 强调文字颜色 2 55" xfId="886" xr:uid="{00000000-0005-0000-0000-0000A5030000}"/>
    <cellStyle name="20% - 强调文字颜色 2 55 2" xfId="889" xr:uid="{00000000-0005-0000-0000-0000A8030000}"/>
    <cellStyle name="20% - 强调文字颜色 2 56" xfId="892" xr:uid="{00000000-0005-0000-0000-0000AB030000}"/>
    <cellStyle name="20% - 强调文字颜色 2 56 2" xfId="902" xr:uid="{00000000-0005-0000-0000-0000B5030000}"/>
    <cellStyle name="20% - 强调文字颜色 2 57" xfId="80" xr:uid="{00000000-0005-0000-0000-00005E000000}"/>
    <cellStyle name="20% - 强调文字颜色 2 57 2" xfId="908" xr:uid="{00000000-0005-0000-0000-0000BB030000}"/>
    <cellStyle name="20% - 强调文字颜色 2 58" xfId="909" xr:uid="{00000000-0005-0000-0000-0000BC030000}"/>
    <cellStyle name="20% - 强调文字颜色 2 58 2" xfId="910" xr:uid="{00000000-0005-0000-0000-0000BD030000}"/>
    <cellStyle name="20% - 强调文字颜色 2 6" xfId="911" xr:uid="{00000000-0005-0000-0000-0000BE030000}"/>
    <cellStyle name="20% - 强调文字颜色 2 6 2" xfId="599" xr:uid="{00000000-0005-0000-0000-000086020000}"/>
    <cellStyle name="20% - 强调文字颜色 2 7" xfId="917" xr:uid="{00000000-0005-0000-0000-0000C4030000}"/>
    <cellStyle name="20% - 强调文字颜色 2 7 2" xfId="921" xr:uid="{00000000-0005-0000-0000-0000C8030000}"/>
    <cellStyle name="20% - 强调文字颜色 2 8" xfId="922" xr:uid="{00000000-0005-0000-0000-0000C9030000}"/>
    <cellStyle name="20% - 强调文字颜色 2 8 2" xfId="927" xr:uid="{00000000-0005-0000-0000-0000CE030000}"/>
    <cellStyle name="20% - 强调文字颜色 2 9" xfId="920" xr:uid="{00000000-0005-0000-0000-0000C7030000}"/>
    <cellStyle name="20% - 强调文字颜色 2 9 2" xfId="523" xr:uid="{00000000-0005-0000-0000-00003A020000}"/>
    <cellStyle name="20% - 强调文字颜色 3 10" xfId="930" xr:uid="{00000000-0005-0000-0000-0000D1030000}"/>
    <cellStyle name="20% - 强调文字颜色 3 10 2" xfId="933" xr:uid="{00000000-0005-0000-0000-0000D4030000}"/>
    <cellStyle name="20% - 强调文字颜色 3 11" xfId="936" xr:uid="{00000000-0005-0000-0000-0000D7030000}"/>
    <cellStyle name="20% - 强调文字颜色 3 11 2" xfId="941" xr:uid="{00000000-0005-0000-0000-0000DC030000}"/>
    <cellStyle name="20% - 强调文字颜色 3 12" xfId="845" xr:uid="{00000000-0005-0000-0000-00007C030000}"/>
    <cellStyle name="20% - 强调文字颜色 3 12 2" xfId="944" xr:uid="{00000000-0005-0000-0000-0000DF030000}"/>
    <cellStyle name="20% - 强调文字颜色 3 13" xfId="949" xr:uid="{00000000-0005-0000-0000-0000E4030000}"/>
    <cellStyle name="20% - 强调文字颜色 3 13 2" xfId="953" xr:uid="{00000000-0005-0000-0000-0000E8030000}"/>
    <cellStyle name="20% - 强调文字颜色 3 14" xfId="954" xr:uid="{00000000-0005-0000-0000-0000E9030000}"/>
    <cellStyle name="20% - 强调文字颜色 3 14 2" xfId="972" xr:uid="{00000000-0005-0000-0000-0000FB030000}"/>
    <cellStyle name="20% - 强调文字颜色 3 15" xfId="981" xr:uid="{00000000-0005-0000-0000-000004040000}"/>
    <cellStyle name="20% - 强调文字颜色 3 15 2" xfId="999" xr:uid="{00000000-0005-0000-0000-000016040000}"/>
    <cellStyle name="20% - 强调文字颜色 3 16" xfId="1007" xr:uid="{00000000-0005-0000-0000-00001E040000}"/>
    <cellStyle name="20% - 强调文字颜色 3 16 2" xfId="1013" xr:uid="{00000000-0005-0000-0000-000024040000}"/>
    <cellStyle name="20% - 强调文字颜色 3 17" xfId="1023" xr:uid="{00000000-0005-0000-0000-00002E040000}"/>
    <cellStyle name="20% - 强调文字颜色 3 17 2" xfId="1029" xr:uid="{00000000-0005-0000-0000-000034040000}"/>
    <cellStyle name="20% - 强调文字颜色 3 18" xfId="1044" xr:uid="{00000000-0005-0000-0000-000043040000}"/>
    <cellStyle name="20% - 强调文字颜色 3 18 2" xfId="1050" xr:uid="{00000000-0005-0000-0000-000049040000}"/>
    <cellStyle name="20% - 强调文字颜色 3 19" xfId="1056" xr:uid="{00000000-0005-0000-0000-00004F040000}"/>
    <cellStyle name="20% - 强调文字颜色 3 19 2" xfId="9" xr:uid="{00000000-0005-0000-0000-00000A000000}"/>
    <cellStyle name="20% - 强调文字颜色 3 2" xfId="1059" xr:uid="{00000000-0005-0000-0000-000052040000}"/>
    <cellStyle name="20% - 强调文字颜色 3 2 2" xfId="1062" xr:uid="{00000000-0005-0000-0000-000055040000}"/>
    <cellStyle name="20% - 强调文字颜色 3 20" xfId="980" xr:uid="{00000000-0005-0000-0000-000003040000}"/>
    <cellStyle name="20% - 强调文字颜色 3 20 2" xfId="998" xr:uid="{00000000-0005-0000-0000-000015040000}"/>
    <cellStyle name="20% - 强调文字颜色 3 21" xfId="1006" xr:uid="{00000000-0005-0000-0000-00001D040000}"/>
    <cellStyle name="20% - 强调文字颜色 3 21 2" xfId="1012" xr:uid="{00000000-0005-0000-0000-000023040000}"/>
    <cellStyle name="20% - 强调文字颜色 3 22" xfId="1022" xr:uid="{00000000-0005-0000-0000-00002D040000}"/>
    <cellStyle name="20% - 强调文字颜色 3 22 2" xfId="1028" xr:uid="{00000000-0005-0000-0000-000033040000}"/>
    <cellStyle name="20% - 强调文字颜色 3 23" xfId="1043" xr:uid="{00000000-0005-0000-0000-000042040000}"/>
    <cellStyle name="20% - 强调文字颜色 3 23 2" xfId="1049" xr:uid="{00000000-0005-0000-0000-000048040000}"/>
    <cellStyle name="20% - 强调文字颜色 3 24" xfId="1055" xr:uid="{00000000-0005-0000-0000-00004E040000}"/>
    <cellStyle name="20% - 强调文字颜色 3 24 2" xfId="10" xr:uid="{00000000-0005-0000-0000-00000B000000}"/>
    <cellStyle name="20% - 强调文字颜色 3 25" xfId="1068" xr:uid="{00000000-0005-0000-0000-00005B040000}"/>
    <cellStyle name="20% - 强调文字颜色 3 25 2" xfId="1074" xr:uid="{00000000-0005-0000-0000-000061040000}"/>
    <cellStyle name="20% - 强调文字颜色 3 26" xfId="18" xr:uid="{00000000-0005-0000-0000-000014000000}"/>
    <cellStyle name="20% - 强调文字颜色 3 26 2" xfId="1080" xr:uid="{00000000-0005-0000-0000-000067040000}"/>
    <cellStyle name="20% - 强调文字颜色 3 27" xfId="1087" xr:uid="{00000000-0005-0000-0000-00006E040000}"/>
    <cellStyle name="20% - 强调文字颜色 3 27 2" xfId="1095" xr:uid="{00000000-0005-0000-0000-000076040000}"/>
    <cellStyle name="20% - 强调文字颜色 3 28" xfId="1102" xr:uid="{00000000-0005-0000-0000-00007D040000}"/>
    <cellStyle name="20% - 强调文字颜色 3 28 2" xfId="1108" xr:uid="{00000000-0005-0000-0000-000083040000}"/>
    <cellStyle name="20% - 强调文字颜色 3 29" xfId="619" xr:uid="{00000000-0005-0000-0000-00009A020000}"/>
    <cellStyle name="20% - 强调文字颜色 3 29 2" xfId="663" xr:uid="{00000000-0005-0000-0000-0000C6020000}"/>
    <cellStyle name="20% - 强调文字颜色 3 3" xfId="143" xr:uid="{00000000-0005-0000-0000-0000AD000000}"/>
    <cellStyle name="20% - 强调文字颜色 3 3 2" xfId="208" xr:uid="{00000000-0005-0000-0000-0000FD000000}"/>
    <cellStyle name="20% - 强调文字颜色 3 30" xfId="1067" xr:uid="{00000000-0005-0000-0000-00005A040000}"/>
    <cellStyle name="20% - 强调文字颜色 3 30 2" xfId="1073" xr:uid="{00000000-0005-0000-0000-000060040000}"/>
    <cellStyle name="20% - 强调文字颜色 3 31" xfId="17" xr:uid="{00000000-0005-0000-0000-000013000000}"/>
    <cellStyle name="20% - 强调文字颜色 3 31 2" xfId="1079" xr:uid="{00000000-0005-0000-0000-000066040000}"/>
    <cellStyle name="20% - 强调文字颜色 3 32" xfId="1086" xr:uid="{00000000-0005-0000-0000-00006D040000}"/>
    <cellStyle name="20% - 强调文字颜色 3 32 2" xfId="1094" xr:uid="{00000000-0005-0000-0000-000075040000}"/>
    <cellStyle name="20% - 强调文字颜色 3 33" xfId="1101" xr:uid="{00000000-0005-0000-0000-00007C040000}"/>
    <cellStyle name="20% - 强调文字颜色 3 33 2" xfId="1107" xr:uid="{00000000-0005-0000-0000-000082040000}"/>
    <cellStyle name="20% - 强调文字颜色 3 34" xfId="618" xr:uid="{00000000-0005-0000-0000-000099020000}"/>
    <cellStyle name="20% - 强调文字颜色 3 34 2" xfId="662" xr:uid="{00000000-0005-0000-0000-0000C5020000}"/>
    <cellStyle name="20% - 强调文字颜色 3 35" xfId="1114" xr:uid="{00000000-0005-0000-0000-000089040000}"/>
    <cellStyle name="20% - 强调文字颜色 3 35 2" xfId="1120" xr:uid="{00000000-0005-0000-0000-00008F040000}"/>
    <cellStyle name="20% - 强调文字颜色 3 36" xfId="1126" xr:uid="{00000000-0005-0000-0000-000095040000}"/>
    <cellStyle name="20% - 强调文字颜色 3 36 2" xfId="1132" xr:uid="{00000000-0005-0000-0000-00009B040000}"/>
    <cellStyle name="20% - 强调文字颜色 3 37" xfId="1139" xr:uid="{00000000-0005-0000-0000-0000A2040000}"/>
    <cellStyle name="20% - 强调文字颜色 3 37 2" xfId="1145" xr:uid="{00000000-0005-0000-0000-0000A8040000}"/>
    <cellStyle name="20% - 强调文字颜色 3 38" xfId="1151" xr:uid="{00000000-0005-0000-0000-0000AE040000}"/>
    <cellStyle name="20% - 强调文字颜色 3 38 2" xfId="1157" xr:uid="{00000000-0005-0000-0000-0000B4040000}"/>
    <cellStyle name="20% - 强调文字颜色 3 39" xfId="1167" xr:uid="{00000000-0005-0000-0000-0000BE040000}"/>
    <cellStyle name="20% - 强调文字颜色 3 39 2" xfId="985" xr:uid="{00000000-0005-0000-0000-000008040000}"/>
    <cellStyle name="20% - 强调文字颜色 3 4" xfId="1170" xr:uid="{00000000-0005-0000-0000-0000C1040000}"/>
    <cellStyle name="20% - 强调文字颜色 3 4 2" xfId="344" xr:uid="{00000000-0005-0000-0000-000087010000}"/>
    <cellStyle name="20% - 强调文字颜色 3 40" xfId="1113" xr:uid="{00000000-0005-0000-0000-000088040000}"/>
    <cellStyle name="20% - 强调文字颜色 3 40 2" xfId="1119" xr:uid="{00000000-0005-0000-0000-00008E040000}"/>
    <cellStyle name="20% - 强调文字颜色 3 41" xfId="1125" xr:uid="{00000000-0005-0000-0000-000094040000}"/>
    <cellStyle name="20% - 强调文字颜色 3 41 2" xfId="1131" xr:uid="{00000000-0005-0000-0000-00009A040000}"/>
    <cellStyle name="20% - 强调文字颜色 3 42" xfId="1138" xr:uid="{00000000-0005-0000-0000-0000A1040000}"/>
    <cellStyle name="20% - 强调文字颜色 3 42 2" xfId="1144" xr:uid="{00000000-0005-0000-0000-0000A7040000}"/>
    <cellStyle name="20% - 强调文字颜色 3 43" xfId="1150" xr:uid="{00000000-0005-0000-0000-0000AD040000}"/>
    <cellStyle name="20% - 强调文字颜色 3 43 2" xfId="1156" xr:uid="{00000000-0005-0000-0000-0000B3040000}"/>
    <cellStyle name="20% - 强调文字颜色 3 44" xfId="1166" xr:uid="{00000000-0005-0000-0000-0000BD040000}"/>
    <cellStyle name="20% - 强调文字颜色 3 44 2" xfId="984" xr:uid="{00000000-0005-0000-0000-000007040000}"/>
    <cellStyle name="20% - 强调文字颜色 3 45" xfId="1176" xr:uid="{00000000-0005-0000-0000-0000C7040000}"/>
    <cellStyle name="20% - 强调文字颜色 3 45 2" xfId="78" xr:uid="{00000000-0005-0000-0000-00005A000000}"/>
    <cellStyle name="20% - 强调文字颜色 3 46" xfId="1182" xr:uid="{00000000-0005-0000-0000-0000CD040000}"/>
    <cellStyle name="20% - 强调文字颜色 3 46 2" xfId="1188" xr:uid="{00000000-0005-0000-0000-0000D3040000}"/>
    <cellStyle name="20% - 强调文字颜色 3 47" xfId="406" xr:uid="{00000000-0005-0000-0000-0000C5010000}"/>
    <cellStyle name="20% - 强调文字颜色 3 47 2" xfId="1194" xr:uid="{00000000-0005-0000-0000-0000D9040000}"/>
    <cellStyle name="20% - 强调文字颜色 3 48" xfId="1199" xr:uid="{00000000-0005-0000-0000-0000DE040000}"/>
    <cellStyle name="20% - 强调文字颜色 3 48 2" xfId="1204" xr:uid="{00000000-0005-0000-0000-0000E3040000}"/>
    <cellStyle name="20% - 强调文字颜色 3 49" xfId="533" xr:uid="{00000000-0005-0000-0000-000044020000}"/>
    <cellStyle name="20% - 强调文字颜色 3 49 2" xfId="1206" xr:uid="{00000000-0005-0000-0000-0000E5040000}"/>
    <cellStyle name="20% - 强调文字颜色 3 5" xfId="1217" xr:uid="{00000000-0005-0000-0000-0000F0040000}"/>
    <cellStyle name="20% - 强调文字颜色 3 5 2" xfId="1218" xr:uid="{00000000-0005-0000-0000-0000F1040000}"/>
    <cellStyle name="20% - 强调文字颜色 3 50" xfId="1175" xr:uid="{00000000-0005-0000-0000-0000C6040000}"/>
    <cellStyle name="20% - 强调文字颜色 3 50 2" xfId="77" xr:uid="{00000000-0005-0000-0000-000059000000}"/>
    <cellStyle name="20% - 强调文字颜色 3 51" xfId="1181" xr:uid="{00000000-0005-0000-0000-0000CC040000}"/>
    <cellStyle name="20% - 强调文字颜色 3 51 2" xfId="1187" xr:uid="{00000000-0005-0000-0000-0000D2040000}"/>
    <cellStyle name="20% - 强调文字颜色 3 52" xfId="405" xr:uid="{00000000-0005-0000-0000-0000C4010000}"/>
    <cellStyle name="20% - 强调文字颜色 3 52 2" xfId="1193" xr:uid="{00000000-0005-0000-0000-0000D8040000}"/>
    <cellStyle name="20% - 强调文字颜色 3 53" xfId="1198" xr:uid="{00000000-0005-0000-0000-0000DD040000}"/>
    <cellStyle name="20% - 强调文字颜色 3 53 2" xfId="1203" xr:uid="{00000000-0005-0000-0000-0000E2040000}"/>
    <cellStyle name="20% - 强调文字颜色 3 54" xfId="532" xr:uid="{00000000-0005-0000-0000-000043020000}"/>
    <cellStyle name="20% - 强调文字颜色 3 54 2" xfId="1205" xr:uid="{00000000-0005-0000-0000-0000E4040000}"/>
    <cellStyle name="20% - 强调文字颜色 3 55" xfId="1221" xr:uid="{00000000-0005-0000-0000-0000F4040000}"/>
    <cellStyle name="20% - 强调文字颜色 3 55 2" xfId="1222" xr:uid="{00000000-0005-0000-0000-0000F5040000}"/>
    <cellStyle name="20% - 强调文字颜色 3 56" xfId="1229" xr:uid="{00000000-0005-0000-0000-0000FC040000}"/>
    <cellStyle name="20% - 强调文字颜色 3 56 2" xfId="1232" xr:uid="{00000000-0005-0000-0000-0000FF040000}"/>
    <cellStyle name="20% - 强调文字颜色 3 57" xfId="859" xr:uid="{00000000-0005-0000-0000-00008A030000}"/>
    <cellStyle name="20% - 强调文字颜色 3 57 2" xfId="468" xr:uid="{00000000-0005-0000-0000-000003020000}"/>
    <cellStyle name="20% - 强调文字颜色 3 58" xfId="1234" xr:uid="{00000000-0005-0000-0000-000001050000}"/>
    <cellStyle name="20% - 强调文字颜色 3 58 2" xfId="818" xr:uid="{00000000-0005-0000-0000-000061030000}"/>
    <cellStyle name="20% - 强调文字颜色 3 6" xfId="1235" xr:uid="{00000000-0005-0000-0000-000002050000}"/>
    <cellStyle name="20% - 强调文字颜色 3 6 2" xfId="1236" xr:uid="{00000000-0005-0000-0000-000003050000}"/>
    <cellStyle name="20% - 强调文字颜色 3 7" xfId="1241" xr:uid="{00000000-0005-0000-0000-000008050000}"/>
    <cellStyle name="20% - 强调文字颜色 3 7 2" xfId="1242" xr:uid="{00000000-0005-0000-0000-000009050000}"/>
    <cellStyle name="20% - 强调文字颜色 3 8" xfId="1243" xr:uid="{00000000-0005-0000-0000-00000A050000}"/>
    <cellStyle name="20% - 强调文字颜色 3 8 2" xfId="1244" xr:uid="{00000000-0005-0000-0000-00000B050000}"/>
    <cellStyle name="20% - 强调文字颜色 3 9" xfId="926" xr:uid="{00000000-0005-0000-0000-0000CD030000}"/>
    <cellStyle name="20% - 强调文字颜色 3 9 2" xfId="128" xr:uid="{00000000-0005-0000-0000-00009A000000}"/>
    <cellStyle name="20% - 强调文字颜色 4 10" xfId="1248" xr:uid="{00000000-0005-0000-0000-00000F050000}"/>
    <cellStyle name="20% - 强调文字颜色 4 10 2" xfId="1256" xr:uid="{00000000-0005-0000-0000-000017050000}"/>
    <cellStyle name="20% - 强调文字颜色 4 11" xfId="1261" xr:uid="{00000000-0005-0000-0000-00001C050000}"/>
    <cellStyle name="20% - 强调文字颜色 4 11 2" xfId="1266" xr:uid="{00000000-0005-0000-0000-000021050000}"/>
    <cellStyle name="20% - 强调文字颜色 4 12" xfId="897" xr:uid="{00000000-0005-0000-0000-0000B0030000}"/>
    <cellStyle name="20% - 强调文字颜色 4 12 2" xfId="1281" xr:uid="{00000000-0005-0000-0000-000030050000}"/>
    <cellStyle name="20% - 强调文字颜色 4 13" xfId="1288" xr:uid="{00000000-0005-0000-0000-000037050000}"/>
    <cellStyle name="20% - 强调文字颜色 4 13 2" xfId="1294" xr:uid="{00000000-0005-0000-0000-00003D050000}"/>
    <cellStyle name="20% - 强调文字颜色 4 14" xfId="1302" xr:uid="{00000000-0005-0000-0000-000045050000}"/>
    <cellStyle name="20% - 强调文字颜色 4 14 2" xfId="1313" xr:uid="{00000000-0005-0000-0000-000050050000}"/>
    <cellStyle name="20% - 强调文字颜色 4 15" xfId="1212" xr:uid="{00000000-0005-0000-0000-0000EB040000}"/>
    <cellStyle name="20% - 强调文字颜色 4 15 2" xfId="1325" xr:uid="{00000000-0005-0000-0000-00005C050000}"/>
    <cellStyle name="20% - 强调文字颜色 4 16" xfId="124" xr:uid="{00000000-0005-0000-0000-000093000000}"/>
    <cellStyle name="20% - 强调文字颜色 4 16 2" xfId="48" xr:uid="{00000000-0005-0000-0000-000035000000}"/>
    <cellStyle name="20% - 强调文字颜色 4 17" xfId="1333" xr:uid="{00000000-0005-0000-0000-000064050000}"/>
    <cellStyle name="20% - 强调文字颜色 4 17 2" xfId="294" xr:uid="{00000000-0005-0000-0000-000055010000}"/>
    <cellStyle name="20% - 强调文字颜色 4 18" xfId="1350" xr:uid="{00000000-0005-0000-0000-000075050000}"/>
    <cellStyle name="20% - 强调文字颜色 4 18 2" xfId="1360" xr:uid="{00000000-0005-0000-0000-00007F050000}"/>
    <cellStyle name="20% - 强调文字颜色 4 19" xfId="1368" xr:uid="{00000000-0005-0000-0000-000087050000}"/>
    <cellStyle name="20% - 强调文字颜色 4 19 2" xfId="1378" xr:uid="{00000000-0005-0000-0000-000091050000}"/>
    <cellStyle name="20% - 强调文字颜色 4 2" xfId="425" xr:uid="{00000000-0005-0000-0000-0000D8010000}"/>
    <cellStyle name="20% - 强调文字颜色 4 2 2" xfId="432" xr:uid="{00000000-0005-0000-0000-0000DF010000}"/>
    <cellStyle name="20% - 强调文字颜色 4 20" xfId="1211" xr:uid="{00000000-0005-0000-0000-0000EA040000}"/>
    <cellStyle name="20% - 强调文字颜色 4 20 2" xfId="1324" xr:uid="{00000000-0005-0000-0000-00005B050000}"/>
    <cellStyle name="20% - 强调文字颜色 4 21" xfId="123" xr:uid="{00000000-0005-0000-0000-000092000000}"/>
    <cellStyle name="20% - 强调文字颜色 4 21 2" xfId="47" xr:uid="{00000000-0005-0000-0000-000034000000}"/>
    <cellStyle name="20% - 强调文字颜色 4 22" xfId="1332" xr:uid="{00000000-0005-0000-0000-000063050000}"/>
    <cellStyle name="20% - 强调文字颜色 4 22 2" xfId="293" xr:uid="{00000000-0005-0000-0000-000054010000}"/>
    <cellStyle name="20% - 强调文字颜色 4 23" xfId="1349" xr:uid="{00000000-0005-0000-0000-000074050000}"/>
    <cellStyle name="20% - 强调文字颜色 4 23 2" xfId="1359" xr:uid="{00000000-0005-0000-0000-00007E050000}"/>
    <cellStyle name="20% - 强调文字颜色 4 24" xfId="1367" xr:uid="{00000000-0005-0000-0000-000086050000}"/>
    <cellStyle name="20% - 强调文字颜色 4 24 2" xfId="1377" xr:uid="{00000000-0005-0000-0000-000090050000}"/>
    <cellStyle name="20% - 强调文字颜色 4 25" xfId="765" xr:uid="{00000000-0005-0000-0000-00002C030000}"/>
    <cellStyle name="20% - 强调文字颜色 4 25 2" xfId="1388" xr:uid="{00000000-0005-0000-0000-00009B050000}"/>
    <cellStyle name="20% - 强调文字颜色 4 26" xfId="308" xr:uid="{00000000-0005-0000-0000-000063010000}"/>
    <cellStyle name="20% - 强调文字颜色 4 26 2" xfId="1396" xr:uid="{00000000-0005-0000-0000-0000A3050000}"/>
    <cellStyle name="20% - 强调文字颜色 4 27" xfId="1405" xr:uid="{00000000-0005-0000-0000-0000AC050000}"/>
    <cellStyle name="20% - 强调文字颜色 4 27 2" xfId="708" xr:uid="{00000000-0005-0000-0000-0000F3020000}"/>
    <cellStyle name="20% - 强调文字颜色 4 28" xfId="1415" xr:uid="{00000000-0005-0000-0000-0000B6050000}"/>
    <cellStyle name="20% - 强调文字颜色 4 28 2" xfId="1425" xr:uid="{00000000-0005-0000-0000-0000C0050000}"/>
    <cellStyle name="20% - 强调文字颜色 4 29" xfId="30" xr:uid="{00000000-0005-0000-0000-000021000000}"/>
    <cellStyle name="20% - 强调文字颜色 4 29 2" xfId="1439" xr:uid="{00000000-0005-0000-0000-0000CE050000}"/>
    <cellStyle name="20% - 强调文字颜色 4 3" xfId="439" xr:uid="{00000000-0005-0000-0000-0000E6010000}"/>
    <cellStyle name="20% - 强调文字颜色 4 3 2" xfId="446" xr:uid="{00000000-0005-0000-0000-0000ED010000}"/>
    <cellStyle name="20% - 强调文字颜色 4 30" xfId="764" xr:uid="{00000000-0005-0000-0000-00002B030000}"/>
    <cellStyle name="20% - 强调文字颜色 4 30 2" xfId="1387" xr:uid="{00000000-0005-0000-0000-00009A050000}"/>
    <cellStyle name="20% - 强调文字颜色 4 31" xfId="307" xr:uid="{00000000-0005-0000-0000-000062010000}"/>
    <cellStyle name="20% - 强调文字颜色 4 31 2" xfId="1395" xr:uid="{00000000-0005-0000-0000-0000A2050000}"/>
    <cellStyle name="20% - 强调文字颜色 4 32" xfId="1404" xr:uid="{00000000-0005-0000-0000-0000AB050000}"/>
    <cellStyle name="20% - 强调文字颜色 4 32 2" xfId="707" xr:uid="{00000000-0005-0000-0000-0000F2020000}"/>
    <cellStyle name="20% - 强调文字颜色 4 33" xfId="1414" xr:uid="{00000000-0005-0000-0000-0000B5050000}"/>
    <cellStyle name="20% - 强调文字颜色 4 33 2" xfId="1424" xr:uid="{00000000-0005-0000-0000-0000BF050000}"/>
    <cellStyle name="20% - 强调文字颜色 4 34" xfId="29" xr:uid="{00000000-0005-0000-0000-000020000000}"/>
    <cellStyle name="20% - 强调文字颜色 4 34 2" xfId="1438" xr:uid="{00000000-0005-0000-0000-0000CD050000}"/>
    <cellStyle name="20% - 强调文字颜色 4 35" xfId="1447" xr:uid="{00000000-0005-0000-0000-0000D6050000}"/>
    <cellStyle name="20% - 强调文字颜色 4 35 2" xfId="1459" xr:uid="{00000000-0005-0000-0000-0000E2050000}"/>
    <cellStyle name="20% - 强调文字颜色 4 36" xfId="1468" xr:uid="{00000000-0005-0000-0000-0000EB050000}"/>
    <cellStyle name="20% - 强调文字颜色 4 36 2" xfId="1477" xr:uid="{00000000-0005-0000-0000-0000F4050000}"/>
    <cellStyle name="20% - 强调文字颜色 4 37" xfId="969" xr:uid="{00000000-0005-0000-0000-0000F8030000}"/>
    <cellStyle name="20% - 强调文字颜色 4 37 2" xfId="1038" xr:uid="{00000000-0005-0000-0000-00003D040000}"/>
    <cellStyle name="20% - 强调文字颜色 4 38" xfId="1486" xr:uid="{00000000-0005-0000-0000-0000FD050000}"/>
    <cellStyle name="20% - 强调文字颜色 4 38 2" xfId="201" xr:uid="{00000000-0005-0000-0000-0000F4000000}"/>
    <cellStyle name="20% - 强调文字颜色 4 39" xfId="1499" xr:uid="{00000000-0005-0000-0000-00000A060000}"/>
    <cellStyle name="20% - 强调文字颜色 4 39 2" xfId="109" xr:uid="{00000000-0005-0000-0000-00007E000000}"/>
    <cellStyle name="20% - 强调文字颜色 4 4" xfId="455" xr:uid="{00000000-0005-0000-0000-0000F6010000}"/>
    <cellStyle name="20% - 强调文字颜色 4 4 2" xfId="96" xr:uid="{00000000-0005-0000-0000-00006F000000}"/>
    <cellStyle name="20% - 强调文字颜色 4 40" xfId="1446" xr:uid="{00000000-0005-0000-0000-0000D5050000}"/>
    <cellStyle name="20% - 强调文字颜色 4 40 2" xfId="1458" xr:uid="{00000000-0005-0000-0000-0000E1050000}"/>
    <cellStyle name="20% - 强调文字颜色 4 41" xfId="1467" xr:uid="{00000000-0005-0000-0000-0000EA050000}"/>
    <cellStyle name="20% - 强调文字颜色 4 41 2" xfId="1476" xr:uid="{00000000-0005-0000-0000-0000F3050000}"/>
    <cellStyle name="20% - 强调文字颜色 4 42" xfId="968" xr:uid="{00000000-0005-0000-0000-0000F7030000}"/>
    <cellStyle name="20% - 强调文字颜色 4 42 2" xfId="1037" xr:uid="{00000000-0005-0000-0000-00003C040000}"/>
    <cellStyle name="20% - 强调文字颜色 4 43" xfId="1485" xr:uid="{00000000-0005-0000-0000-0000FC050000}"/>
    <cellStyle name="20% - 强调文字颜色 4 43 2" xfId="200" xr:uid="{00000000-0005-0000-0000-0000F3000000}"/>
    <cellStyle name="20% - 强调文字颜色 4 44" xfId="1498" xr:uid="{00000000-0005-0000-0000-000009060000}"/>
    <cellStyle name="20% - 强调文字颜色 4 44 2" xfId="108" xr:uid="{00000000-0005-0000-0000-00007D000000}"/>
    <cellStyle name="20% - 强调文字颜色 4 45" xfId="1275" xr:uid="{00000000-0005-0000-0000-00002A050000}"/>
    <cellStyle name="20% - 强调文字颜色 4 45 2" xfId="1510" xr:uid="{00000000-0005-0000-0000-000015060000}"/>
    <cellStyle name="20% - 强调文字颜色 4 46" xfId="1520" xr:uid="{00000000-0005-0000-0000-00001F060000}"/>
    <cellStyle name="20% - 强调文字颜色 4 46 2" xfId="1530" xr:uid="{00000000-0005-0000-0000-000029060000}"/>
    <cellStyle name="20% - 强调文字颜色 4 47" xfId="598" xr:uid="{00000000-0005-0000-0000-000085020000}"/>
    <cellStyle name="20% - 强调文字颜色 4 47 2" xfId="1342" xr:uid="{00000000-0005-0000-0000-00006D050000}"/>
    <cellStyle name="20% - 强调文字颜色 4 48" xfId="1540" xr:uid="{00000000-0005-0000-0000-000033060000}"/>
    <cellStyle name="20% - 强调文字颜色 4 48 2" xfId="1550" xr:uid="{00000000-0005-0000-0000-00003D060000}"/>
    <cellStyle name="20% - 强调文字颜色 4 49" xfId="1556" xr:uid="{00000000-0005-0000-0000-000043060000}"/>
    <cellStyle name="20% - 强调文字颜色 4 49 2" xfId="1564" xr:uid="{00000000-0005-0000-0000-00004B060000}"/>
    <cellStyle name="20% - 强调文字颜色 4 5" xfId="71" xr:uid="{00000000-0005-0000-0000-000052000000}"/>
    <cellStyle name="20% - 强调文字颜色 4 5 2" xfId="458" xr:uid="{00000000-0005-0000-0000-0000F9010000}"/>
    <cellStyle name="20% - 强调文字颜色 4 50" xfId="1274" xr:uid="{00000000-0005-0000-0000-000029050000}"/>
    <cellStyle name="20% - 强调文字颜色 4 50 2" xfId="1509" xr:uid="{00000000-0005-0000-0000-000014060000}"/>
    <cellStyle name="20% - 强调文字颜色 4 51" xfId="1519" xr:uid="{00000000-0005-0000-0000-00001E060000}"/>
    <cellStyle name="20% - 强调文字颜色 4 51 2" xfId="1529" xr:uid="{00000000-0005-0000-0000-000028060000}"/>
    <cellStyle name="20% - 强调文字颜色 4 52" xfId="597" xr:uid="{00000000-0005-0000-0000-000084020000}"/>
    <cellStyle name="20% - 强调文字颜色 4 52 2" xfId="1341" xr:uid="{00000000-0005-0000-0000-00006C050000}"/>
    <cellStyle name="20% - 强调文字颜色 4 53" xfId="1539" xr:uid="{00000000-0005-0000-0000-000032060000}"/>
    <cellStyle name="20% - 强调文字颜色 4 53 2" xfId="1549" xr:uid="{00000000-0005-0000-0000-00003C060000}"/>
    <cellStyle name="20% - 强调文字颜色 4 54" xfId="1555" xr:uid="{00000000-0005-0000-0000-000042060000}"/>
    <cellStyle name="20% - 强调文字颜色 4 54 2" xfId="1563" xr:uid="{00000000-0005-0000-0000-00004A060000}"/>
    <cellStyle name="20% - 强调文字颜色 4 55" xfId="1569" xr:uid="{00000000-0005-0000-0000-000050060000}"/>
    <cellStyle name="20% - 强调文字颜色 4 55 2" xfId="583" xr:uid="{00000000-0005-0000-0000-000076020000}"/>
    <cellStyle name="20% - 强调文字颜色 4 56" xfId="1574" xr:uid="{00000000-0005-0000-0000-000055060000}"/>
    <cellStyle name="20% - 强调文字颜色 4 56 2" xfId="916" xr:uid="{00000000-0005-0000-0000-0000C3030000}"/>
    <cellStyle name="20% - 强调文字颜色 4 57" xfId="906" xr:uid="{00000000-0005-0000-0000-0000B9030000}"/>
    <cellStyle name="20% - 强调文字颜色 4 57 2" xfId="1240" xr:uid="{00000000-0005-0000-0000-000007050000}"/>
    <cellStyle name="20% - 强调文字颜色 4 58" xfId="1578" xr:uid="{00000000-0005-0000-0000-000059060000}"/>
    <cellStyle name="20% - 强调文字颜色 4 58 2" xfId="496" xr:uid="{00000000-0005-0000-0000-00001F020000}"/>
    <cellStyle name="20% - 强调文字颜色 4 6" xfId="479" xr:uid="{00000000-0005-0000-0000-00000E020000}"/>
    <cellStyle name="20% - 强调文字颜色 4 6 2" xfId="486" xr:uid="{00000000-0005-0000-0000-000015020000}"/>
    <cellStyle name="20% - 强调文字颜色 4 7" xfId="493" xr:uid="{00000000-0005-0000-0000-00001C020000}"/>
    <cellStyle name="20% - 强调文字颜色 4 7 2" xfId="154" xr:uid="{00000000-0005-0000-0000-0000B9000000}"/>
    <cellStyle name="20% - 强调文字颜色 4 8" xfId="503" xr:uid="{00000000-0005-0000-0000-000026020000}"/>
    <cellStyle name="20% - 强调文字颜色 4 8 2" xfId="514" xr:uid="{00000000-0005-0000-0000-000031020000}"/>
    <cellStyle name="20% - 强调文字颜色 4 9" xfId="522" xr:uid="{00000000-0005-0000-0000-000039020000}"/>
    <cellStyle name="20% - 强调文字颜色 4 9 2" xfId="529" xr:uid="{00000000-0005-0000-0000-000040020000}"/>
    <cellStyle name="20% - 强调文字颜色 5 10" xfId="1580" xr:uid="{00000000-0005-0000-0000-00005B060000}"/>
    <cellStyle name="20% - 强调文字颜色 5 10 2" xfId="1532" xr:uid="{00000000-0005-0000-0000-00002B060000}"/>
    <cellStyle name="20% - 强调文字颜色 5 11" xfId="1582" xr:uid="{00000000-0005-0000-0000-00005D060000}"/>
    <cellStyle name="20% - 强调文字颜色 5 11 2" xfId="1584" xr:uid="{00000000-0005-0000-0000-00005F060000}"/>
    <cellStyle name="20% - 强调文字颜色 5 12" xfId="1587" xr:uid="{00000000-0005-0000-0000-000062060000}"/>
    <cellStyle name="20% - 强调文字颜色 5 12 2" xfId="1590" xr:uid="{00000000-0005-0000-0000-000065060000}"/>
    <cellStyle name="20% - 强调文字颜色 5 13" xfId="1058" xr:uid="{00000000-0005-0000-0000-000051040000}"/>
    <cellStyle name="20% - 强调文字颜色 5 13 2" xfId="1061" xr:uid="{00000000-0005-0000-0000-000054040000}"/>
    <cellStyle name="20% - 强调文字颜色 5 14" xfId="146" xr:uid="{00000000-0005-0000-0000-0000B1000000}"/>
    <cellStyle name="20% - 强调文字颜色 5 14 2" xfId="1593" xr:uid="{00000000-0005-0000-0000-000068060000}"/>
    <cellStyle name="20% - 强调文字颜色 5 15" xfId="1596" xr:uid="{00000000-0005-0000-0000-00006B060000}"/>
    <cellStyle name="20% - 强调文字颜色 5 15 2" xfId="1600" xr:uid="{00000000-0005-0000-0000-00006F060000}"/>
    <cellStyle name="20% - 强调文字颜色 5 16" xfId="1606" xr:uid="{00000000-0005-0000-0000-000075060000}"/>
    <cellStyle name="20% - 强调文字颜色 5 16 2" xfId="1610" xr:uid="{00000000-0005-0000-0000-000079060000}"/>
    <cellStyle name="20% - 强调文字颜色 5 17" xfId="1614" xr:uid="{00000000-0005-0000-0000-00007D060000}"/>
    <cellStyle name="20% - 强调文字颜色 5 17 2" xfId="1618" xr:uid="{00000000-0005-0000-0000-000081060000}"/>
    <cellStyle name="20% - 强调文字颜色 5 18" xfId="1622" xr:uid="{00000000-0005-0000-0000-000085060000}"/>
    <cellStyle name="20% - 强调文字颜色 5 18 2" xfId="1626" xr:uid="{00000000-0005-0000-0000-000089060000}"/>
    <cellStyle name="20% - 强调文字颜色 5 19" xfId="1631" xr:uid="{00000000-0005-0000-0000-00008E060000}"/>
    <cellStyle name="20% - 强调文字颜色 5 19 2" xfId="1636" xr:uid="{00000000-0005-0000-0000-000093060000}"/>
    <cellStyle name="20% - 强调文字颜色 5 2" xfId="1639" xr:uid="{00000000-0005-0000-0000-000096060000}"/>
    <cellStyle name="20% - 强调文字颜色 5 2 2" xfId="1641" xr:uid="{00000000-0005-0000-0000-000098060000}"/>
    <cellStyle name="20% - 强调文字颜色 5 20" xfId="1597" xr:uid="{00000000-0005-0000-0000-00006C060000}"/>
    <cellStyle name="20% - 强调文字颜色 5 20 2" xfId="1601" xr:uid="{00000000-0005-0000-0000-000070060000}"/>
    <cellStyle name="20% - 强调文字颜色 5 21" xfId="1607" xr:uid="{00000000-0005-0000-0000-000076060000}"/>
    <cellStyle name="20% - 强调文字颜色 5 21 2" xfId="1611" xr:uid="{00000000-0005-0000-0000-00007A060000}"/>
    <cellStyle name="20% - 强调文字颜色 5 22" xfId="1615" xr:uid="{00000000-0005-0000-0000-00007E060000}"/>
    <cellStyle name="20% - 强调文字颜色 5 22 2" xfId="1619" xr:uid="{00000000-0005-0000-0000-000082060000}"/>
    <cellStyle name="20% - 强调文字颜色 5 23" xfId="1623" xr:uid="{00000000-0005-0000-0000-000086060000}"/>
    <cellStyle name="20% - 强调文字颜色 5 23 2" xfId="1627" xr:uid="{00000000-0005-0000-0000-00008A060000}"/>
    <cellStyle name="20% - 强调文字颜色 5 24" xfId="1632" xr:uid="{00000000-0005-0000-0000-00008F060000}"/>
    <cellStyle name="20% - 强调文字颜色 5 24 2" xfId="1637" xr:uid="{00000000-0005-0000-0000-000094060000}"/>
    <cellStyle name="20% - 强调文字颜色 5 25" xfId="1644" xr:uid="{00000000-0005-0000-0000-00009B060000}"/>
    <cellStyle name="20% - 强调文字颜色 5 25 2" xfId="137" xr:uid="{00000000-0005-0000-0000-0000A4000000}"/>
    <cellStyle name="20% - 强调文字颜色 5 26" xfId="1648" xr:uid="{00000000-0005-0000-0000-00009F060000}"/>
    <cellStyle name="20% - 强调文字颜色 5 26 2" xfId="1652" xr:uid="{00000000-0005-0000-0000-0000A3060000}"/>
    <cellStyle name="20% - 强调文字颜色 5 27" xfId="1656" xr:uid="{00000000-0005-0000-0000-0000A7060000}"/>
    <cellStyle name="20% - 强调文字颜色 5 27 2" xfId="1661" xr:uid="{00000000-0005-0000-0000-0000AC060000}"/>
    <cellStyle name="20% - 强调文字颜色 5 28" xfId="1665" xr:uid="{00000000-0005-0000-0000-0000B0060000}"/>
    <cellStyle name="20% - 强调文字颜色 5 28 2" xfId="1673" xr:uid="{00000000-0005-0000-0000-0000B8060000}"/>
    <cellStyle name="20% - 强调文字颜色 5 29" xfId="1675" xr:uid="{00000000-0005-0000-0000-0000BA060000}"/>
    <cellStyle name="20% - 强调文字颜色 5 29 2" xfId="1682" xr:uid="{00000000-0005-0000-0000-0000C1060000}"/>
    <cellStyle name="20% - 强调文字颜色 5 3" xfId="1685" xr:uid="{00000000-0005-0000-0000-0000C4060000}"/>
    <cellStyle name="20% - 强调文字颜色 5 3 2" xfId="1687" xr:uid="{00000000-0005-0000-0000-0000C6060000}"/>
    <cellStyle name="20% - 强调文字颜色 5 30" xfId="1645" xr:uid="{00000000-0005-0000-0000-00009C060000}"/>
    <cellStyle name="20% - 强调文字颜色 5 30 2" xfId="138" xr:uid="{00000000-0005-0000-0000-0000A5000000}"/>
    <cellStyle name="20% - 强调文字颜色 5 31" xfId="1649" xr:uid="{00000000-0005-0000-0000-0000A0060000}"/>
    <cellStyle name="20% - 强调文字颜色 5 31 2" xfId="1653" xr:uid="{00000000-0005-0000-0000-0000A4060000}"/>
    <cellStyle name="20% - 强调文字颜色 5 32" xfId="1657" xr:uid="{00000000-0005-0000-0000-0000A8060000}"/>
    <cellStyle name="20% - 强调文字颜色 5 32 2" xfId="1662" xr:uid="{00000000-0005-0000-0000-0000AD060000}"/>
    <cellStyle name="20% - 强调文字颜色 5 33" xfId="1666" xr:uid="{00000000-0005-0000-0000-0000B1060000}"/>
    <cellStyle name="20% - 强调文字颜色 5 33 2" xfId="1674" xr:uid="{00000000-0005-0000-0000-0000B9060000}"/>
    <cellStyle name="20% - 强调文字颜色 5 34" xfId="1676" xr:uid="{00000000-0005-0000-0000-0000BB060000}"/>
    <cellStyle name="20% - 强调文字颜色 5 34 2" xfId="1683" xr:uid="{00000000-0005-0000-0000-0000C2060000}"/>
    <cellStyle name="20% - 强调文字颜色 5 35" xfId="1690" xr:uid="{00000000-0005-0000-0000-0000C9060000}"/>
    <cellStyle name="20% - 强调文字颜色 5 35 2" xfId="1694" xr:uid="{00000000-0005-0000-0000-0000CD060000}"/>
    <cellStyle name="20% - 强调文字颜色 5 36" xfId="1699" xr:uid="{00000000-0005-0000-0000-0000D2060000}"/>
    <cellStyle name="20% - 强调文字颜色 5 36 2" xfId="1703" xr:uid="{00000000-0005-0000-0000-0000D6060000}"/>
    <cellStyle name="20% - 强调文字颜色 5 37" xfId="1707" xr:uid="{00000000-0005-0000-0000-0000DA060000}"/>
    <cellStyle name="20% - 强调文字颜色 5 37 2" xfId="1711" xr:uid="{00000000-0005-0000-0000-0000DE060000}"/>
    <cellStyle name="20% - 强调文字颜色 5 38" xfId="1715" xr:uid="{00000000-0005-0000-0000-0000E2060000}"/>
    <cellStyle name="20% - 强调文字颜色 5 38 2" xfId="1723" xr:uid="{00000000-0005-0000-0000-0000EA060000}"/>
    <cellStyle name="20% - 强调文字颜色 5 39" xfId="1731" xr:uid="{00000000-0005-0000-0000-0000F2060000}"/>
    <cellStyle name="20% - 强调文字颜色 5 39 2" xfId="1735" xr:uid="{00000000-0005-0000-0000-0000F6060000}"/>
    <cellStyle name="20% - 强调文字颜色 5 4" xfId="1740" xr:uid="{00000000-0005-0000-0000-0000FB060000}"/>
    <cellStyle name="20% - 强调文字颜色 5 4 2" xfId="1742" xr:uid="{00000000-0005-0000-0000-0000FD060000}"/>
    <cellStyle name="20% - 强调文字颜色 5 40" xfId="1691" xr:uid="{00000000-0005-0000-0000-0000CA060000}"/>
    <cellStyle name="20% - 强调文字颜色 5 40 2" xfId="1695" xr:uid="{00000000-0005-0000-0000-0000CE060000}"/>
    <cellStyle name="20% - 强调文字颜色 5 41" xfId="1700" xr:uid="{00000000-0005-0000-0000-0000D3060000}"/>
    <cellStyle name="20% - 强调文字颜色 5 41 2" xfId="1704" xr:uid="{00000000-0005-0000-0000-0000D7060000}"/>
    <cellStyle name="20% - 强调文字颜色 5 42" xfId="1708" xr:uid="{00000000-0005-0000-0000-0000DB060000}"/>
    <cellStyle name="20% - 强调文字颜色 5 42 2" xfId="1712" xr:uid="{00000000-0005-0000-0000-0000DF060000}"/>
    <cellStyle name="20% - 强调文字颜色 5 43" xfId="1716" xr:uid="{00000000-0005-0000-0000-0000E3060000}"/>
    <cellStyle name="20% - 强调文字颜色 5 43 2" xfId="1724" xr:uid="{00000000-0005-0000-0000-0000EB060000}"/>
    <cellStyle name="20% - 强调文字颜色 5 44" xfId="1732" xr:uid="{00000000-0005-0000-0000-0000F3060000}"/>
    <cellStyle name="20% - 强调文字颜色 5 44 2" xfId="1736" xr:uid="{00000000-0005-0000-0000-0000F7060000}"/>
    <cellStyle name="20% - 强调文字颜色 5 45" xfId="1745" xr:uid="{00000000-0005-0000-0000-000000070000}"/>
    <cellStyle name="20% - 强调文字颜色 5 45 2" xfId="1749" xr:uid="{00000000-0005-0000-0000-000004070000}"/>
    <cellStyle name="20% - 强调文字颜色 5 46" xfId="1753" xr:uid="{00000000-0005-0000-0000-000008070000}"/>
    <cellStyle name="20% - 强调文字颜色 5 46 2" xfId="1757" xr:uid="{00000000-0005-0000-0000-00000C070000}"/>
    <cellStyle name="20% - 强调文字颜色 5 47" xfId="1761" xr:uid="{00000000-0005-0000-0000-000010070000}"/>
    <cellStyle name="20% - 强调文字颜色 5 47 2" xfId="1765" xr:uid="{00000000-0005-0000-0000-000014070000}"/>
    <cellStyle name="20% - 强调文字颜色 5 48" xfId="1769" xr:uid="{00000000-0005-0000-0000-000018070000}"/>
    <cellStyle name="20% - 强调文字颜色 5 48 2" xfId="1777" xr:uid="{00000000-0005-0000-0000-000020070000}"/>
    <cellStyle name="20% - 强调文字颜色 5 49" xfId="1780" xr:uid="{00000000-0005-0000-0000-000023070000}"/>
    <cellStyle name="20% - 强调文字颜色 5 49 2" xfId="1783" xr:uid="{00000000-0005-0000-0000-000026070000}"/>
    <cellStyle name="20% - 强调文字颜色 5 5" xfId="1786" xr:uid="{00000000-0005-0000-0000-000029070000}"/>
    <cellStyle name="20% - 强调文字颜色 5 5 2" xfId="1788" xr:uid="{00000000-0005-0000-0000-00002B070000}"/>
    <cellStyle name="20% - 强调文字颜色 5 50" xfId="1746" xr:uid="{00000000-0005-0000-0000-000001070000}"/>
    <cellStyle name="20% - 强调文字颜色 5 50 2" xfId="1750" xr:uid="{00000000-0005-0000-0000-000005070000}"/>
    <cellStyle name="20% - 强调文字颜色 5 51" xfId="1754" xr:uid="{00000000-0005-0000-0000-000009070000}"/>
    <cellStyle name="20% - 强调文字颜色 5 51 2" xfId="1758" xr:uid="{00000000-0005-0000-0000-00000D070000}"/>
    <cellStyle name="20% - 强调文字颜色 5 52" xfId="1762" xr:uid="{00000000-0005-0000-0000-000011070000}"/>
    <cellStyle name="20% - 强调文字颜色 5 52 2" xfId="1766" xr:uid="{00000000-0005-0000-0000-000015070000}"/>
    <cellStyle name="20% - 强调文字颜色 5 53" xfId="1770" xr:uid="{00000000-0005-0000-0000-000019070000}"/>
    <cellStyle name="20% - 强调文字颜色 5 53 2" xfId="1778" xr:uid="{00000000-0005-0000-0000-000021070000}"/>
    <cellStyle name="20% - 强调文字颜色 5 54" xfId="1781" xr:uid="{00000000-0005-0000-0000-000024070000}"/>
    <cellStyle name="20% - 强调文字颜色 5 54 2" xfId="1784" xr:uid="{00000000-0005-0000-0000-000027070000}"/>
    <cellStyle name="20% - 强调文字颜色 5 55" xfId="1790" xr:uid="{00000000-0005-0000-0000-00002D070000}"/>
    <cellStyle name="20% - 强调文字颜色 5 55 2" xfId="1792" xr:uid="{00000000-0005-0000-0000-00002F070000}"/>
    <cellStyle name="20% - 强调文字颜色 5 56" xfId="1794" xr:uid="{00000000-0005-0000-0000-000031070000}"/>
    <cellStyle name="20% - 强调文字颜色 5 56 2" xfId="1796" xr:uid="{00000000-0005-0000-0000-000033070000}"/>
    <cellStyle name="20% - 强调文字颜色 5 57" xfId="1799" xr:uid="{00000000-0005-0000-0000-000036070000}"/>
    <cellStyle name="20% - 强调文字颜色 5 57 2" xfId="1802" xr:uid="{00000000-0005-0000-0000-000039070000}"/>
    <cellStyle name="20% - 强调文字颜色 5 58" xfId="1804" xr:uid="{00000000-0005-0000-0000-00003B070000}"/>
    <cellStyle name="20% - 强调文字颜色 5 58 2" xfId="1807" xr:uid="{00000000-0005-0000-0000-00003E070000}"/>
    <cellStyle name="20% - 强调文字颜色 5 6" xfId="1809" xr:uid="{00000000-0005-0000-0000-000040070000}"/>
    <cellStyle name="20% - 强调文字颜色 5 6 2" xfId="1811" xr:uid="{00000000-0005-0000-0000-000042070000}"/>
    <cellStyle name="20% - 强调文字颜色 5 7" xfId="1814" xr:uid="{00000000-0005-0000-0000-000045070000}"/>
    <cellStyle name="20% - 强调文字颜色 5 7 2" xfId="1817" xr:uid="{00000000-0005-0000-0000-000048070000}"/>
    <cellStyle name="20% - 强调文字颜色 5 8" xfId="1820" xr:uid="{00000000-0005-0000-0000-00004B070000}"/>
    <cellStyle name="20% - 强调文字颜色 5 8 2" xfId="1822" xr:uid="{00000000-0005-0000-0000-00004D070000}"/>
    <cellStyle name="20% - 强调文字颜色 5 9" xfId="1824" xr:uid="{00000000-0005-0000-0000-00004F070000}"/>
    <cellStyle name="20% - 强调文字颜色 5 9 2" xfId="1826" xr:uid="{00000000-0005-0000-0000-000051070000}"/>
    <cellStyle name="20% - 强调文字颜色 6 10" xfId="1829" xr:uid="{00000000-0005-0000-0000-000054070000}"/>
    <cellStyle name="20% - 强调文字颜色 6 10 2" xfId="1831" xr:uid="{00000000-0005-0000-0000-000056070000}"/>
    <cellStyle name="20% - 强调文字颜色 6 11" xfId="1834" xr:uid="{00000000-0005-0000-0000-000059070000}"/>
    <cellStyle name="20% - 强调文字颜色 6 11 2" xfId="1837" xr:uid="{00000000-0005-0000-0000-00005C070000}"/>
    <cellStyle name="20% - 强调文字颜色 6 12" xfId="1842" xr:uid="{00000000-0005-0000-0000-000061070000}"/>
    <cellStyle name="20% - 强调文字颜色 6 12 2" xfId="1847" xr:uid="{00000000-0005-0000-0000-000066070000}"/>
    <cellStyle name="20% - 强调文字颜色 6 13" xfId="1852" xr:uid="{00000000-0005-0000-0000-00006B070000}"/>
    <cellStyle name="20% - 强调文字颜色 6 13 2" xfId="1855" xr:uid="{00000000-0005-0000-0000-00006E070000}"/>
    <cellStyle name="20% - 强调文字颜色 6 14" xfId="1856" xr:uid="{00000000-0005-0000-0000-00006F070000}"/>
    <cellStyle name="20% - 强调文字颜色 6 14 2" xfId="1857" xr:uid="{00000000-0005-0000-0000-000070070000}"/>
    <cellStyle name="20% - 强调文字颜色 6 15" xfId="1859" xr:uid="{00000000-0005-0000-0000-000072070000}"/>
    <cellStyle name="20% - 强调文字颜色 6 15 2" xfId="1862" xr:uid="{00000000-0005-0000-0000-000075070000}"/>
    <cellStyle name="20% - 强调文字颜色 6 16" xfId="1868" xr:uid="{00000000-0005-0000-0000-00007B070000}"/>
    <cellStyle name="20% - 强调文字颜色 6 16 2" xfId="1872" xr:uid="{00000000-0005-0000-0000-00007F070000}"/>
    <cellStyle name="20% - 强调文字颜色 6 17" xfId="1875" xr:uid="{00000000-0005-0000-0000-000082070000}"/>
    <cellStyle name="20% - 强调文字颜色 6 17 2" xfId="1878" xr:uid="{00000000-0005-0000-0000-000085070000}"/>
    <cellStyle name="20% - 强调文字颜色 6 18" xfId="1880" xr:uid="{00000000-0005-0000-0000-000087070000}"/>
    <cellStyle name="20% - 强调文字颜色 6 18 2" xfId="1882" xr:uid="{00000000-0005-0000-0000-000089070000}"/>
    <cellStyle name="20% - 强调文字颜色 6 19" xfId="1885" xr:uid="{00000000-0005-0000-0000-00008C070000}"/>
    <cellStyle name="20% - 强调文字颜色 6 19 2" xfId="1887" xr:uid="{00000000-0005-0000-0000-00008E070000}"/>
    <cellStyle name="20% - 强调文字颜色 6 2" xfId="1889" xr:uid="{00000000-0005-0000-0000-000090070000}"/>
    <cellStyle name="20% - 强调文字颜色 6 2 2" xfId="1890" xr:uid="{00000000-0005-0000-0000-000091070000}"/>
    <cellStyle name="20% - 强调文字颜色 6 20" xfId="1860" xr:uid="{00000000-0005-0000-0000-000073070000}"/>
    <cellStyle name="20% - 强调文字颜色 6 20 2" xfId="1863" xr:uid="{00000000-0005-0000-0000-000076070000}"/>
    <cellStyle name="20% - 强调文字颜色 6 21" xfId="1869" xr:uid="{00000000-0005-0000-0000-00007C070000}"/>
    <cellStyle name="20% - 强调文字颜色 6 21 2" xfId="1873" xr:uid="{00000000-0005-0000-0000-000080070000}"/>
    <cellStyle name="20% - 强调文字颜色 6 22" xfId="1876" xr:uid="{00000000-0005-0000-0000-000083070000}"/>
    <cellStyle name="20% - 强调文字颜色 6 22 2" xfId="1879" xr:uid="{00000000-0005-0000-0000-000086070000}"/>
    <cellStyle name="20% - 强调文字颜色 6 23" xfId="1881" xr:uid="{00000000-0005-0000-0000-000088070000}"/>
    <cellStyle name="20% - 强调文字颜色 6 23 2" xfId="1883" xr:uid="{00000000-0005-0000-0000-00008A070000}"/>
    <cellStyle name="20% - 强调文字颜色 6 24" xfId="1886" xr:uid="{00000000-0005-0000-0000-00008D070000}"/>
    <cellStyle name="20% - 强调文字颜色 6 24 2" xfId="1888" xr:uid="{00000000-0005-0000-0000-00008F070000}"/>
    <cellStyle name="20% - 强调文字颜色 6 25" xfId="1891" xr:uid="{00000000-0005-0000-0000-000092070000}"/>
    <cellStyle name="20% - 强调文字颜色 6 25 2" xfId="1893" xr:uid="{00000000-0005-0000-0000-000094070000}"/>
    <cellStyle name="20% - 强调文字颜色 6 26" xfId="1898" xr:uid="{00000000-0005-0000-0000-000099070000}"/>
    <cellStyle name="20% - 强调文字颜色 6 26 2" xfId="1900" xr:uid="{00000000-0005-0000-0000-00009B070000}"/>
    <cellStyle name="20% - 强调文字颜色 6 27" xfId="1904" xr:uid="{00000000-0005-0000-0000-00009F070000}"/>
    <cellStyle name="20% - 强调文字颜色 6 27 2" xfId="1906" xr:uid="{00000000-0005-0000-0000-0000A1070000}"/>
    <cellStyle name="20% - 强调文字颜色 6 28" xfId="1909" xr:uid="{00000000-0005-0000-0000-0000A4070000}"/>
    <cellStyle name="20% - 强调文字颜色 6 28 2" xfId="1914" xr:uid="{00000000-0005-0000-0000-0000A9070000}"/>
    <cellStyle name="20% - 强调文字颜色 6 29" xfId="1917" xr:uid="{00000000-0005-0000-0000-0000AC070000}"/>
    <cellStyle name="20% - 强调文字颜色 6 29 2" xfId="1921" xr:uid="{00000000-0005-0000-0000-0000B0070000}"/>
    <cellStyle name="20% - 强调文字颜色 6 3" xfId="1923" xr:uid="{00000000-0005-0000-0000-0000B2070000}"/>
    <cellStyle name="20% - 强调文字颜色 6 3 2" xfId="1924" xr:uid="{00000000-0005-0000-0000-0000B3070000}"/>
    <cellStyle name="20% - 强调文字颜色 6 30" xfId="1892" xr:uid="{00000000-0005-0000-0000-000093070000}"/>
    <cellStyle name="20% - 强调文字颜色 6 30 2" xfId="1894" xr:uid="{00000000-0005-0000-0000-000095070000}"/>
    <cellStyle name="20% - 强调文字颜色 6 31" xfId="1899" xr:uid="{00000000-0005-0000-0000-00009A070000}"/>
    <cellStyle name="20% - 强调文字颜色 6 31 2" xfId="1901" xr:uid="{00000000-0005-0000-0000-00009C070000}"/>
    <cellStyle name="20% - 强调文字颜色 6 32" xfId="1905" xr:uid="{00000000-0005-0000-0000-0000A0070000}"/>
    <cellStyle name="20% - 强调文字颜色 6 32 2" xfId="1907" xr:uid="{00000000-0005-0000-0000-0000A2070000}"/>
    <cellStyle name="20% - 强调文字颜色 6 33" xfId="1910" xr:uid="{00000000-0005-0000-0000-0000A5070000}"/>
    <cellStyle name="20% - 强调文字颜色 6 33 2" xfId="1915" xr:uid="{00000000-0005-0000-0000-0000AA070000}"/>
    <cellStyle name="20% - 强调文字颜色 6 34" xfId="1918" xr:uid="{00000000-0005-0000-0000-0000AD070000}"/>
    <cellStyle name="20% - 强调文字颜色 6 34 2" xfId="1922" xr:uid="{00000000-0005-0000-0000-0000B1070000}"/>
    <cellStyle name="20% - 强调文字颜色 6 35" xfId="1926" xr:uid="{00000000-0005-0000-0000-0000B5070000}"/>
    <cellStyle name="20% - 强调文字颜色 6 35 2" xfId="1931" xr:uid="{00000000-0005-0000-0000-0000BA070000}"/>
    <cellStyle name="20% - 强调文字颜色 6 36" xfId="1934" xr:uid="{00000000-0005-0000-0000-0000BD070000}"/>
    <cellStyle name="20% - 强调文字颜色 6 36 2" xfId="1939" xr:uid="{00000000-0005-0000-0000-0000C2070000}"/>
    <cellStyle name="20% - 强调文字颜色 6 37" xfId="1942" xr:uid="{00000000-0005-0000-0000-0000C5070000}"/>
    <cellStyle name="20% - 强调文字颜色 6 37 2" xfId="1945" xr:uid="{00000000-0005-0000-0000-0000C8070000}"/>
    <cellStyle name="20% - 强调文字颜色 6 38" xfId="1948" xr:uid="{00000000-0005-0000-0000-0000CB070000}"/>
    <cellStyle name="20% - 强调文字颜色 6 38 2" xfId="1951" xr:uid="{00000000-0005-0000-0000-0000CE070000}"/>
    <cellStyle name="20% - 强调文字颜色 6 39" xfId="1958" xr:uid="{00000000-0005-0000-0000-0000D5070000}"/>
    <cellStyle name="20% - 强调文字颜色 6 39 2" xfId="1962" xr:uid="{00000000-0005-0000-0000-0000D9070000}"/>
    <cellStyle name="20% - 强调文字颜色 6 4" xfId="1966" xr:uid="{00000000-0005-0000-0000-0000DD070000}"/>
    <cellStyle name="20% - 强调文字颜色 6 4 2" xfId="1968" xr:uid="{00000000-0005-0000-0000-0000DF070000}"/>
    <cellStyle name="20% - 强调文字颜色 6 40" xfId="1927" xr:uid="{00000000-0005-0000-0000-0000B6070000}"/>
    <cellStyle name="20% - 强调文字颜色 6 40 2" xfId="1932" xr:uid="{00000000-0005-0000-0000-0000BB070000}"/>
    <cellStyle name="20% - 强调文字颜色 6 41" xfId="1935" xr:uid="{00000000-0005-0000-0000-0000BE070000}"/>
    <cellStyle name="20% - 强调文字颜色 6 41 2" xfId="1940" xr:uid="{00000000-0005-0000-0000-0000C3070000}"/>
    <cellStyle name="20% - 强调文字颜色 6 42" xfId="1943" xr:uid="{00000000-0005-0000-0000-0000C6070000}"/>
    <cellStyle name="20% - 强调文字颜色 6 42 2" xfId="1946" xr:uid="{00000000-0005-0000-0000-0000C9070000}"/>
    <cellStyle name="20% - 强调文字颜色 6 43" xfId="1949" xr:uid="{00000000-0005-0000-0000-0000CC070000}"/>
    <cellStyle name="20% - 强调文字颜色 6 43 2" xfId="1952" xr:uid="{00000000-0005-0000-0000-0000CF070000}"/>
    <cellStyle name="20% - 强调文字颜色 6 44" xfId="1959" xr:uid="{00000000-0005-0000-0000-0000D6070000}"/>
    <cellStyle name="20% - 强调文字颜色 6 44 2" xfId="1963" xr:uid="{00000000-0005-0000-0000-0000DA070000}"/>
    <cellStyle name="20% - 强调文字颜色 6 45" xfId="1970" xr:uid="{00000000-0005-0000-0000-0000E1070000}"/>
    <cellStyle name="20% - 强调文字颜色 6 45 2" xfId="1975" xr:uid="{00000000-0005-0000-0000-0000E6070000}"/>
    <cellStyle name="20% - 强调文字颜色 6 46" xfId="1978" xr:uid="{00000000-0005-0000-0000-0000E9070000}"/>
    <cellStyle name="20% - 强调文字颜色 6 46 2" xfId="1980" xr:uid="{00000000-0005-0000-0000-0000EB070000}"/>
    <cellStyle name="20% - 强调文字颜色 6 47" xfId="1982" xr:uid="{00000000-0005-0000-0000-0000ED070000}"/>
    <cellStyle name="20% - 强调文字颜色 6 47 2" xfId="1984" xr:uid="{00000000-0005-0000-0000-0000EF070000}"/>
    <cellStyle name="20% - 强调文字颜色 6 48" xfId="1986" xr:uid="{00000000-0005-0000-0000-0000F1070000}"/>
    <cellStyle name="20% - 强调文字颜色 6 48 2" xfId="1988" xr:uid="{00000000-0005-0000-0000-0000F3070000}"/>
    <cellStyle name="20% - 强调文字颜色 6 49" xfId="1990" xr:uid="{00000000-0005-0000-0000-0000F5070000}"/>
    <cellStyle name="20% - 强调文字颜色 6 49 2" xfId="1992" xr:uid="{00000000-0005-0000-0000-0000F7070000}"/>
    <cellStyle name="20% - 强调文字颜色 6 5" xfId="1994" xr:uid="{00000000-0005-0000-0000-0000F9070000}"/>
    <cellStyle name="20% - 强调文字颜色 6 5 2" xfId="1995" xr:uid="{00000000-0005-0000-0000-0000FA070000}"/>
    <cellStyle name="20% - 强调文字颜色 6 50" xfId="1971" xr:uid="{00000000-0005-0000-0000-0000E2070000}"/>
    <cellStyle name="20% - 强调文字颜色 6 50 2" xfId="1976" xr:uid="{00000000-0005-0000-0000-0000E7070000}"/>
    <cellStyle name="20% - 强调文字颜色 6 51" xfId="1979" xr:uid="{00000000-0005-0000-0000-0000EA070000}"/>
    <cellStyle name="20% - 强调文字颜色 6 51 2" xfId="1981" xr:uid="{00000000-0005-0000-0000-0000EC070000}"/>
    <cellStyle name="20% - 强调文字颜色 6 52" xfId="1983" xr:uid="{00000000-0005-0000-0000-0000EE070000}"/>
    <cellStyle name="20% - 强调文字颜色 6 52 2" xfId="1985" xr:uid="{00000000-0005-0000-0000-0000F0070000}"/>
    <cellStyle name="20% - 强调文字颜色 6 53" xfId="1987" xr:uid="{00000000-0005-0000-0000-0000F2070000}"/>
    <cellStyle name="20% - 强调文字颜色 6 53 2" xfId="1989" xr:uid="{00000000-0005-0000-0000-0000F4070000}"/>
    <cellStyle name="20% - 强调文字颜色 6 54" xfId="1991" xr:uid="{00000000-0005-0000-0000-0000F6070000}"/>
    <cellStyle name="20% - 强调文字颜色 6 54 2" xfId="1993" xr:uid="{00000000-0005-0000-0000-0000F8070000}"/>
    <cellStyle name="20% - 强调文字颜色 6 55" xfId="1996" xr:uid="{00000000-0005-0000-0000-0000FB070000}"/>
    <cellStyle name="20% - 强调文字颜色 6 55 2" xfId="1997" xr:uid="{00000000-0005-0000-0000-0000FC070000}"/>
    <cellStyle name="20% - 强调文字颜色 6 56" xfId="1998" xr:uid="{00000000-0005-0000-0000-0000FD070000}"/>
    <cellStyle name="20% - 强调文字颜色 6 56 2" xfId="1999" xr:uid="{00000000-0005-0000-0000-0000FE070000}"/>
    <cellStyle name="20% - 强调文字颜色 6 57" xfId="2002" xr:uid="{00000000-0005-0000-0000-000001080000}"/>
    <cellStyle name="20% - 强调文字颜色 6 57 2" xfId="2005" xr:uid="{00000000-0005-0000-0000-000004080000}"/>
    <cellStyle name="20% - 强调文字颜色 6 58" xfId="2009" xr:uid="{00000000-0005-0000-0000-000008080000}"/>
    <cellStyle name="20% - 强调文字颜色 6 58 2" xfId="2010" xr:uid="{00000000-0005-0000-0000-000009080000}"/>
    <cellStyle name="20% - 强调文字颜色 6 6" xfId="2011" xr:uid="{00000000-0005-0000-0000-00000A080000}"/>
    <cellStyle name="20% - 强调文字颜色 6 6 2" xfId="2012" xr:uid="{00000000-0005-0000-0000-00000B080000}"/>
    <cellStyle name="20% - 强调文字颜色 6 7" xfId="2013" xr:uid="{00000000-0005-0000-0000-00000C080000}"/>
    <cellStyle name="20% - 强调文字颜色 6 7 2" xfId="2014" xr:uid="{00000000-0005-0000-0000-00000D080000}"/>
    <cellStyle name="20% - 强调文字颜色 6 8" xfId="2015" xr:uid="{00000000-0005-0000-0000-00000E080000}"/>
    <cellStyle name="20% - 强调文字颜色 6 8 2" xfId="2016" xr:uid="{00000000-0005-0000-0000-00000F080000}"/>
    <cellStyle name="20% - 强调文字颜色 6 9" xfId="2017" xr:uid="{00000000-0005-0000-0000-000010080000}"/>
    <cellStyle name="20% - 强调文字颜色 6 9 2" xfId="2018" xr:uid="{00000000-0005-0000-0000-000011080000}"/>
    <cellStyle name="40% - 强调文字颜色 1 10" xfId="2020" xr:uid="{00000000-0005-0000-0000-000013080000}"/>
    <cellStyle name="40% - 强调文字颜色 1 10 2" xfId="2022" xr:uid="{00000000-0005-0000-0000-000015080000}"/>
    <cellStyle name="40% - 强调文字颜色 1 11" xfId="2024" xr:uid="{00000000-0005-0000-0000-000017080000}"/>
    <cellStyle name="40% - 强调文字颜色 1 11 2" xfId="2026" xr:uid="{00000000-0005-0000-0000-000019080000}"/>
    <cellStyle name="40% - 强调文字颜色 1 12" xfId="2028" xr:uid="{00000000-0005-0000-0000-00001B080000}"/>
    <cellStyle name="40% - 强调文字颜色 1 12 2" xfId="2030" xr:uid="{00000000-0005-0000-0000-00001D080000}"/>
    <cellStyle name="40% - 强调文字颜色 1 13" xfId="2032" xr:uid="{00000000-0005-0000-0000-00001F080000}"/>
    <cellStyle name="40% - 强调文字颜色 1 13 2" xfId="2034" xr:uid="{00000000-0005-0000-0000-000021080000}"/>
    <cellStyle name="40% - 强调文字颜色 1 14" xfId="2037" xr:uid="{00000000-0005-0000-0000-000024080000}"/>
    <cellStyle name="40% - 强调文字颜色 1 14 2" xfId="2040" xr:uid="{00000000-0005-0000-0000-000027080000}"/>
    <cellStyle name="40% - 强调文字颜色 1 15" xfId="2045" xr:uid="{00000000-0005-0000-0000-00002C080000}"/>
    <cellStyle name="40% - 强调文字颜色 1 15 2" xfId="2049" xr:uid="{00000000-0005-0000-0000-000030080000}"/>
    <cellStyle name="40% - 强调文字颜色 1 16" xfId="978" xr:uid="{00000000-0005-0000-0000-000001040000}"/>
    <cellStyle name="40% - 强调文字颜色 1 16 2" xfId="2053" xr:uid="{00000000-0005-0000-0000-000034080000}"/>
    <cellStyle name="40% - 强调文字颜色 1 17" xfId="2055" xr:uid="{00000000-0005-0000-0000-000036080000}"/>
    <cellStyle name="40% - 强调文字颜色 1 17 2" xfId="2062" xr:uid="{00000000-0005-0000-0000-00003D080000}"/>
    <cellStyle name="40% - 强调文字颜色 1 18" xfId="2070" xr:uid="{00000000-0005-0000-0000-000045080000}"/>
    <cellStyle name="40% - 强调文字颜色 1 18 2" xfId="2074" xr:uid="{00000000-0005-0000-0000-000049080000}"/>
    <cellStyle name="40% - 强调文字颜色 1 19" xfId="2080" xr:uid="{00000000-0005-0000-0000-00004F080000}"/>
    <cellStyle name="40% - 强调文字颜色 1 19 2" xfId="2084" xr:uid="{00000000-0005-0000-0000-000053080000}"/>
    <cellStyle name="40% - 强调文字颜色 1 2" xfId="2086" xr:uid="{00000000-0005-0000-0000-000055080000}"/>
    <cellStyle name="40% - 强调文字颜色 1 2 2" xfId="2087" xr:uid="{00000000-0005-0000-0000-000056080000}"/>
    <cellStyle name="40% - 强调文字颜色 1 20" xfId="2046" xr:uid="{00000000-0005-0000-0000-00002D080000}"/>
    <cellStyle name="40% - 强调文字颜色 1 20 2" xfId="2050" xr:uid="{00000000-0005-0000-0000-000031080000}"/>
    <cellStyle name="40% - 强调文字颜色 1 21" xfId="979" xr:uid="{00000000-0005-0000-0000-000002040000}"/>
    <cellStyle name="40% - 强调文字颜色 1 21 2" xfId="2054" xr:uid="{00000000-0005-0000-0000-000035080000}"/>
    <cellStyle name="40% - 强调文字颜色 1 22" xfId="2056" xr:uid="{00000000-0005-0000-0000-000037080000}"/>
    <cellStyle name="40% - 强调文字颜色 1 22 2" xfId="2063" xr:uid="{00000000-0005-0000-0000-00003E080000}"/>
    <cellStyle name="40% - 强调文字颜色 1 23" xfId="2071" xr:uid="{00000000-0005-0000-0000-000046080000}"/>
    <cellStyle name="40% - 强调文字颜色 1 23 2" xfId="2075" xr:uid="{00000000-0005-0000-0000-00004A080000}"/>
    <cellStyle name="40% - 强调文字颜色 1 24" xfId="2081" xr:uid="{00000000-0005-0000-0000-000050080000}"/>
    <cellStyle name="40% - 强调文字颜色 1 24 2" xfId="2085" xr:uid="{00000000-0005-0000-0000-000054080000}"/>
    <cellStyle name="40% - 强调文字颜色 1 25" xfId="2094" xr:uid="{00000000-0005-0000-0000-00005D080000}"/>
    <cellStyle name="40% - 强调文字颜色 1 25 2" xfId="2098" xr:uid="{00000000-0005-0000-0000-000061080000}"/>
    <cellStyle name="40% - 强调文字颜色 1 26" xfId="2104" xr:uid="{00000000-0005-0000-0000-000067080000}"/>
    <cellStyle name="40% - 强调文字颜色 1 26 2" xfId="2108" xr:uid="{00000000-0005-0000-0000-00006B080000}"/>
    <cellStyle name="40% - 强调文字颜色 1 27" xfId="2112" xr:uid="{00000000-0005-0000-0000-00006F080000}"/>
    <cellStyle name="40% - 强调文字颜色 1 27 2" xfId="2116" xr:uid="{00000000-0005-0000-0000-000073080000}"/>
    <cellStyle name="40% - 强调文字颜色 1 28" xfId="2120" xr:uid="{00000000-0005-0000-0000-000077080000}"/>
    <cellStyle name="40% - 强调文字颜色 1 28 2" xfId="2124" xr:uid="{00000000-0005-0000-0000-00007B080000}"/>
    <cellStyle name="40% - 强调文字颜色 1 29" xfId="2128" xr:uid="{00000000-0005-0000-0000-00007F080000}"/>
    <cellStyle name="40% - 强调文字颜色 1 29 2" xfId="2132" xr:uid="{00000000-0005-0000-0000-000083080000}"/>
    <cellStyle name="40% - 强调文字颜色 1 3" xfId="2136" xr:uid="{00000000-0005-0000-0000-000087080000}"/>
    <cellStyle name="40% - 强调文字颜色 1 3 2" xfId="2137" xr:uid="{00000000-0005-0000-0000-000088080000}"/>
    <cellStyle name="40% - 强调文字颜色 1 30" xfId="2095" xr:uid="{00000000-0005-0000-0000-00005E080000}"/>
    <cellStyle name="40% - 强调文字颜色 1 30 2" xfId="2099" xr:uid="{00000000-0005-0000-0000-000062080000}"/>
    <cellStyle name="40% - 强调文字颜色 1 31" xfId="2105" xr:uid="{00000000-0005-0000-0000-000068080000}"/>
    <cellStyle name="40% - 强调文字颜色 1 31 2" xfId="2109" xr:uid="{00000000-0005-0000-0000-00006C080000}"/>
    <cellStyle name="40% - 强调文字颜色 1 32" xfId="2113" xr:uid="{00000000-0005-0000-0000-000070080000}"/>
    <cellStyle name="40% - 强调文字颜色 1 32 2" xfId="2117" xr:uid="{00000000-0005-0000-0000-000074080000}"/>
    <cellStyle name="40% - 强调文字颜色 1 33" xfId="2121" xr:uid="{00000000-0005-0000-0000-000078080000}"/>
    <cellStyle name="40% - 强调文字颜色 1 33 2" xfId="2125" xr:uid="{00000000-0005-0000-0000-00007C080000}"/>
    <cellStyle name="40% - 强调文字颜色 1 34" xfId="2129" xr:uid="{00000000-0005-0000-0000-000080080000}"/>
    <cellStyle name="40% - 强调文字颜色 1 34 2" xfId="2133" xr:uid="{00000000-0005-0000-0000-000084080000}"/>
    <cellStyle name="40% - 强调文字颜色 1 35" xfId="2140" xr:uid="{00000000-0005-0000-0000-00008B080000}"/>
    <cellStyle name="40% - 强调文字颜色 1 35 2" xfId="2145" xr:uid="{00000000-0005-0000-0000-000090080000}"/>
    <cellStyle name="40% - 强调文字颜色 1 36" xfId="2149" xr:uid="{00000000-0005-0000-0000-000094080000}"/>
    <cellStyle name="40% - 强调文字颜色 1 36 2" xfId="2153" xr:uid="{00000000-0005-0000-0000-000098080000}"/>
    <cellStyle name="40% - 强调文字颜色 1 37" xfId="2157" xr:uid="{00000000-0005-0000-0000-00009C080000}"/>
    <cellStyle name="40% - 强调文字颜色 1 37 2" xfId="2161" xr:uid="{00000000-0005-0000-0000-0000A0080000}"/>
    <cellStyle name="40% - 强调文字颜色 1 38" xfId="2165" xr:uid="{00000000-0005-0000-0000-0000A4080000}"/>
    <cellStyle name="40% - 强调文字颜色 1 38 2" xfId="2169" xr:uid="{00000000-0005-0000-0000-0000A8080000}"/>
    <cellStyle name="40% - 强调文字颜色 1 39" xfId="2175" xr:uid="{00000000-0005-0000-0000-0000AE080000}"/>
    <cellStyle name="40% - 强调文字颜色 1 39 2" xfId="2179" xr:uid="{00000000-0005-0000-0000-0000B2080000}"/>
    <cellStyle name="40% - 强调文字颜色 1 4" xfId="2181" xr:uid="{00000000-0005-0000-0000-0000B4080000}"/>
    <cellStyle name="40% - 强调文字颜色 1 4 2" xfId="2182" xr:uid="{00000000-0005-0000-0000-0000B5080000}"/>
    <cellStyle name="40% - 强调文字颜色 1 40" xfId="2141" xr:uid="{00000000-0005-0000-0000-00008C080000}"/>
    <cellStyle name="40% - 强调文字颜色 1 40 2" xfId="2146" xr:uid="{00000000-0005-0000-0000-000091080000}"/>
    <cellStyle name="40% - 强调文字颜色 1 41" xfId="2150" xr:uid="{00000000-0005-0000-0000-000095080000}"/>
    <cellStyle name="40% - 强调文字颜色 1 41 2" xfId="2154" xr:uid="{00000000-0005-0000-0000-000099080000}"/>
    <cellStyle name="40% - 强调文字颜色 1 42" xfId="2158" xr:uid="{00000000-0005-0000-0000-00009D080000}"/>
    <cellStyle name="40% - 强调文字颜色 1 42 2" xfId="2162" xr:uid="{00000000-0005-0000-0000-0000A1080000}"/>
    <cellStyle name="40% - 强调文字颜色 1 43" xfId="2166" xr:uid="{00000000-0005-0000-0000-0000A5080000}"/>
    <cellStyle name="40% - 强调文字颜色 1 43 2" xfId="2170" xr:uid="{00000000-0005-0000-0000-0000A9080000}"/>
    <cellStyle name="40% - 强调文字颜色 1 44" xfId="2176" xr:uid="{00000000-0005-0000-0000-0000AF080000}"/>
    <cellStyle name="40% - 强调文字颜色 1 44 2" xfId="2180" xr:uid="{00000000-0005-0000-0000-0000B3080000}"/>
    <cellStyle name="40% - 强调文字颜色 1 45" xfId="2185" xr:uid="{00000000-0005-0000-0000-0000B8080000}"/>
    <cellStyle name="40% - 强调文字颜色 1 45 2" xfId="2189" xr:uid="{00000000-0005-0000-0000-0000BC080000}"/>
    <cellStyle name="40% - 强调文字颜色 1 46" xfId="2193" xr:uid="{00000000-0005-0000-0000-0000C0080000}"/>
    <cellStyle name="40% - 强调文字颜色 1 46 2" xfId="2197" xr:uid="{00000000-0005-0000-0000-0000C4080000}"/>
    <cellStyle name="40% - 强调文字颜色 1 47" xfId="2201" xr:uid="{00000000-0005-0000-0000-0000C8080000}"/>
    <cellStyle name="40% - 强调文字颜色 1 47 2" xfId="2205" xr:uid="{00000000-0005-0000-0000-0000CC080000}"/>
    <cellStyle name="40% - 强调文字颜色 1 48" xfId="2210" xr:uid="{00000000-0005-0000-0000-0000D1080000}"/>
    <cellStyle name="40% - 强调文字颜色 1 48 2" xfId="2216" xr:uid="{00000000-0005-0000-0000-0000D7080000}"/>
    <cellStyle name="40% - 强调文字颜色 1 49" xfId="2219" xr:uid="{00000000-0005-0000-0000-0000DA080000}"/>
    <cellStyle name="40% - 强调文字颜色 1 49 2" xfId="2226" xr:uid="{00000000-0005-0000-0000-0000E1080000}"/>
    <cellStyle name="40% - 强调文字颜色 1 5" xfId="2230" xr:uid="{00000000-0005-0000-0000-0000E5080000}"/>
    <cellStyle name="40% - 强调文字颜色 1 5 2" xfId="2232" xr:uid="{00000000-0005-0000-0000-0000E7080000}"/>
    <cellStyle name="40% - 强调文字颜色 1 50" xfId="2186" xr:uid="{00000000-0005-0000-0000-0000B9080000}"/>
    <cellStyle name="40% - 强调文字颜色 1 50 2" xfId="2190" xr:uid="{00000000-0005-0000-0000-0000BD080000}"/>
    <cellStyle name="40% - 强调文字颜色 1 51" xfId="2194" xr:uid="{00000000-0005-0000-0000-0000C1080000}"/>
    <cellStyle name="40% - 强调文字颜色 1 51 2" xfId="2198" xr:uid="{00000000-0005-0000-0000-0000C5080000}"/>
    <cellStyle name="40% - 强调文字颜色 1 52" xfId="2202" xr:uid="{00000000-0005-0000-0000-0000C9080000}"/>
    <cellStyle name="40% - 强调文字颜色 1 52 2" xfId="2206" xr:uid="{00000000-0005-0000-0000-0000CD080000}"/>
    <cellStyle name="40% - 强调文字颜色 1 53" xfId="2211" xr:uid="{00000000-0005-0000-0000-0000D2080000}"/>
    <cellStyle name="40% - 强调文字颜色 1 53 2" xfId="2217" xr:uid="{00000000-0005-0000-0000-0000D8080000}"/>
    <cellStyle name="40% - 强调文字颜色 1 54" xfId="2220" xr:uid="{00000000-0005-0000-0000-0000DB080000}"/>
    <cellStyle name="40% - 强调文字颜色 1 54 2" xfId="2227" xr:uid="{00000000-0005-0000-0000-0000E2080000}"/>
    <cellStyle name="40% - 强调文字颜色 1 55" xfId="2234" xr:uid="{00000000-0005-0000-0000-0000E9080000}"/>
    <cellStyle name="40% - 强调文字颜色 1 55 2" xfId="2237" xr:uid="{00000000-0005-0000-0000-0000EC080000}"/>
    <cellStyle name="40% - 强调文字颜色 1 56" xfId="2239" xr:uid="{00000000-0005-0000-0000-0000EE080000}"/>
    <cellStyle name="40% - 强调文字颜色 1 56 2" xfId="2242" xr:uid="{00000000-0005-0000-0000-0000F1080000}"/>
    <cellStyle name="40% - 强调文字颜色 1 57" xfId="2244" xr:uid="{00000000-0005-0000-0000-0000F3080000}"/>
    <cellStyle name="40% - 强调文字颜色 1 57 2" xfId="2248" xr:uid="{00000000-0005-0000-0000-0000F7080000}"/>
    <cellStyle name="40% - 强调文字颜色 1 58" xfId="2249" xr:uid="{00000000-0005-0000-0000-0000F8080000}"/>
    <cellStyle name="40% - 强调文字颜色 1 58 2" xfId="2250" xr:uid="{00000000-0005-0000-0000-0000F9080000}"/>
    <cellStyle name="40% - 强调文字颜色 1 6" xfId="2253" xr:uid="{00000000-0005-0000-0000-0000FC080000}"/>
    <cellStyle name="40% - 强调文字颜色 1 6 2" xfId="2254" xr:uid="{00000000-0005-0000-0000-0000FD080000}"/>
    <cellStyle name="40% - 强调文字颜色 1 7" xfId="2255" xr:uid="{00000000-0005-0000-0000-0000FE080000}"/>
    <cellStyle name="40% - 强调文字颜色 1 7 2" xfId="2256" xr:uid="{00000000-0005-0000-0000-0000FF080000}"/>
    <cellStyle name="40% - 强调文字颜色 1 8" xfId="2257" xr:uid="{00000000-0005-0000-0000-000000090000}"/>
    <cellStyle name="40% - 强调文字颜色 1 8 2" xfId="2260" xr:uid="{00000000-0005-0000-0000-000003090000}"/>
    <cellStyle name="40% - 强调文字颜色 1 9" xfId="2262" xr:uid="{00000000-0005-0000-0000-000005090000}"/>
    <cellStyle name="40% - 强调文字颜色 1 9 2" xfId="2263" xr:uid="{00000000-0005-0000-0000-000006090000}"/>
    <cellStyle name="40% - 强调文字颜色 2 10" xfId="2265" xr:uid="{00000000-0005-0000-0000-000008090000}"/>
    <cellStyle name="40% - 强调文字颜色 2 10 2" xfId="2267" xr:uid="{00000000-0005-0000-0000-00000A090000}"/>
    <cellStyle name="40% - 强调文字颜色 2 11" xfId="247" xr:uid="{00000000-0005-0000-0000-000026010000}"/>
    <cellStyle name="40% - 强调文字颜色 2 11 2" xfId="250" xr:uid="{00000000-0005-0000-0000-000029010000}"/>
    <cellStyle name="40% - 强调文字颜色 2 12" xfId="57" xr:uid="{00000000-0005-0000-0000-000043000000}"/>
    <cellStyle name="40% - 强调文字颜色 2 12 2" xfId="215" xr:uid="{00000000-0005-0000-0000-000006010000}"/>
    <cellStyle name="40% - 强调文字颜色 2 13" xfId="259" xr:uid="{00000000-0005-0000-0000-000032010000}"/>
    <cellStyle name="40% - 强调文字颜色 2 13 2" xfId="262" xr:uid="{00000000-0005-0000-0000-000035010000}"/>
    <cellStyle name="40% - 强调文字颜色 2 14" xfId="231" xr:uid="{00000000-0005-0000-0000-000016010000}"/>
    <cellStyle name="40% - 强调文字颜色 2 14 2" xfId="20" xr:uid="{00000000-0005-0000-0000-000016000000}"/>
    <cellStyle name="40% - 强调文字颜色 2 15" xfId="238" xr:uid="{00000000-0005-0000-0000-00001D010000}"/>
    <cellStyle name="40% - 强调文字颜色 2 15 2" xfId="266" xr:uid="{00000000-0005-0000-0000-000039010000}"/>
    <cellStyle name="40% - 强调文字颜色 2 16" xfId="1" xr:uid="{00000000-0005-0000-0000-000002000000}"/>
    <cellStyle name="40% - 强调文字颜色 2 16 2" xfId="271" xr:uid="{00000000-0005-0000-0000-00003E010000}"/>
    <cellStyle name="40% - 强调文字颜色 2 17" xfId="242" xr:uid="{00000000-0005-0000-0000-000021010000}"/>
    <cellStyle name="40% - 强调文字颜色 2 17 2" xfId="277" xr:uid="{00000000-0005-0000-0000-000044010000}"/>
    <cellStyle name="40% - 强调文字颜色 2 18" xfId="225" xr:uid="{00000000-0005-0000-0000-000010010000}"/>
    <cellStyle name="40% - 强调文字颜色 2 18 2" xfId="283" xr:uid="{00000000-0005-0000-0000-00004A010000}"/>
    <cellStyle name="40% - 强调文字颜色 2 19" xfId="297" xr:uid="{00000000-0005-0000-0000-000058010000}"/>
    <cellStyle name="40% - 强调文字颜色 2 19 2" xfId="311" xr:uid="{00000000-0005-0000-0000-000066010000}"/>
    <cellStyle name="40% - 强调文字颜色 2 2" xfId="2268" xr:uid="{00000000-0005-0000-0000-00000B090000}"/>
    <cellStyle name="40% - 强调文字颜色 2 2 2" xfId="2269" xr:uid="{00000000-0005-0000-0000-00000C090000}"/>
    <cellStyle name="40% - 强调文字颜色 2 20" xfId="239" xr:uid="{00000000-0005-0000-0000-00001E010000}"/>
    <cellStyle name="40% - 强调文字颜色 2 20 2" xfId="267" xr:uid="{00000000-0005-0000-0000-00003A010000}"/>
    <cellStyle name="40% - 强调文字颜色 2 21" xfId="2" xr:uid="{00000000-0005-0000-0000-000003000000}"/>
    <cellStyle name="40% - 强调文字颜色 2 21 2" xfId="272" xr:uid="{00000000-0005-0000-0000-00003F010000}"/>
    <cellStyle name="40% - 强调文字颜色 2 22" xfId="243" xr:uid="{00000000-0005-0000-0000-000022010000}"/>
    <cellStyle name="40% - 强调文字颜色 2 22 2" xfId="278" xr:uid="{00000000-0005-0000-0000-000045010000}"/>
    <cellStyle name="40% - 强调文字颜色 2 23" xfId="226" xr:uid="{00000000-0005-0000-0000-000011010000}"/>
    <cellStyle name="40% - 强调文字颜色 2 23 2" xfId="284" xr:uid="{00000000-0005-0000-0000-00004B010000}"/>
    <cellStyle name="40% - 强调文字颜色 2 24" xfId="298" xr:uid="{00000000-0005-0000-0000-000059010000}"/>
    <cellStyle name="40% - 强调文字颜色 2 24 2" xfId="312" xr:uid="{00000000-0005-0000-0000-000067010000}"/>
    <cellStyle name="40% - 强调文字颜色 2 25" xfId="318" xr:uid="{00000000-0005-0000-0000-00006D010000}"/>
    <cellStyle name="40% - 强调文字颜色 2 25 2" xfId="324" xr:uid="{00000000-0005-0000-0000-000073010000}"/>
    <cellStyle name="40% - 强调文字颜色 2 26" xfId="334" xr:uid="{00000000-0005-0000-0000-00007D010000}"/>
    <cellStyle name="40% - 强调文字颜色 2 26 2" xfId="340" xr:uid="{00000000-0005-0000-0000-000083010000}"/>
    <cellStyle name="40% - 强调文字颜色 2 27" xfId="347" xr:uid="{00000000-0005-0000-0000-00008A010000}"/>
    <cellStyle name="40% - 强调文字颜色 2 27 2" xfId="353" xr:uid="{00000000-0005-0000-0000-000090010000}"/>
    <cellStyle name="40% - 强调文字颜色 2 28" xfId="359" xr:uid="{00000000-0005-0000-0000-000096010000}"/>
    <cellStyle name="40% - 强调文字颜色 2 28 2" xfId="365" xr:uid="{00000000-0005-0000-0000-00009C010000}"/>
    <cellStyle name="40% - 强调文字颜色 2 29" xfId="372" xr:uid="{00000000-0005-0000-0000-0000A3010000}"/>
    <cellStyle name="40% - 强调文字颜色 2 29 2" xfId="379" xr:uid="{00000000-0005-0000-0000-0000AA010000}"/>
    <cellStyle name="40% - 强调文字颜色 2 3" xfId="2272" xr:uid="{00000000-0005-0000-0000-00000F090000}"/>
    <cellStyle name="40% - 强调文字颜色 2 3 2" xfId="1137" xr:uid="{00000000-0005-0000-0000-0000A0040000}"/>
    <cellStyle name="40% - 强调文字颜色 2 30" xfId="319" xr:uid="{00000000-0005-0000-0000-00006E010000}"/>
    <cellStyle name="40% - 强调文字颜色 2 30 2" xfId="325" xr:uid="{00000000-0005-0000-0000-000074010000}"/>
    <cellStyle name="40% - 强调文字颜色 2 31" xfId="335" xr:uid="{00000000-0005-0000-0000-00007E010000}"/>
    <cellStyle name="40% - 强调文字颜色 2 31 2" xfId="341" xr:uid="{00000000-0005-0000-0000-000084010000}"/>
    <cellStyle name="40% - 强调文字颜色 2 32" xfId="348" xr:uid="{00000000-0005-0000-0000-00008B010000}"/>
    <cellStyle name="40% - 强调文字颜色 2 32 2" xfId="354" xr:uid="{00000000-0005-0000-0000-000091010000}"/>
    <cellStyle name="40% - 强调文字颜色 2 33" xfId="360" xr:uid="{00000000-0005-0000-0000-000097010000}"/>
    <cellStyle name="40% - 强调文字颜色 2 33 2" xfId="366" xr:uid="{00000000-0005-0000-0000-00009D010000}"/>
    <cellStyle name="40% - 强调文字颜色 2 34" xfId="373" xr:uid="{00000000-0005-0000-0000-0000A4010000}"/>
    <cellStyle name="40% - 强调文字颜色 2 34 2" xfId="380" xr:uid="{00000000-0005-0000-0000-0000AB010000}"/>
    <cellStyle name="40% - 强调文字颜色 2 35" xfId="385" xr:uid="{00000000-0005-0000-0000-0000B0010000}"/>
    <cellStyle name="40% - 强调文字颜色 2 35 2" xfId="395" xr:uid="{00000000-0005-0000-0000-0000BA010000}"/>
    <cellStyle name="40% - 强调文字颜色 2 36" xfId="409" xr:uid="{00000000-0005-0000-0000-0000C8010000}"/>
    <cellStyle name="40% - 强调文字颜色 2 36 2" xfId="415" xr:uid="{00000000-0005-0000-0000-0000CE010000}"/>
    <cellStyle name="40% - 强调文字颜色 2 37" xfId="421" xr:uid="{00000000-0005-0000-0000-0000D4010000}"/>
    <cellStyle name="40% - 强调文字颜色 2 37 2" xfId="428" xr:uid="{00000000-0005-0000-0000-0000DB010000}"/>
    <cellStyle name="40% - 强调文字颜色 2 38" xfId="435" xr:uid="{00000000-0005-0000-0000-0000E2010000}"/>
    <cellStyle name="40% - 强调文字颜色 2 38 2" xfId="442" xr:uid="{00000000-0005-0000-0000-0000E9010000}"/>
    <cellStyle name="40% - 强调文字颜色 2 39" xfId="451" xr:uid="{00000000-0005-0000-0000-0000F2010000}"/>
    <cellStyle name="40% - 强调文字颜色 2 39 2" xfId="92" xr:uid="{00000000-0005-0000-0000-00006B000000}"/>
    <cellStyle name="40% - 强调文字颜色 2 4" xfId="2273" xr:uid="{00000000-0005-0000-0000-000010090000}"/>
    <cellStyle name="40% - 强调文字颜色 2 4 2" xfId="2274" xr:uid="{00000000-0005-0000-0000-000011090000}"/>
    <cellStyle name="40% - 强调文字颜色 2 40" xfId="386" xr:uid="{00000000-0005-0000-0000-0000B1010000}"/>
    <cellStyle name="40% - 强调文字颜色 2 40 2" xfId="396" xr:uid="{00000000-0005-0000-0000-0000BB010000}"/>
    <cellStyle name="40% - 强调文字颜色 2 41" xfId="410" xr:uid="{00000000-0005-0000-0000-0000C9010000}"/>
    <cellStyle name="40% - 强调文字颜色 2 41 2" xfId="416" xr:uid="{00000000-0005-0000-0000-0000CF010000}"/>
    <cellStyle name="40% - 强调文字颜色 2 42" xfId="422" xr:uid="{00000000-0005-0000-0000-0000D5010000}"/>
    <cellStyle name="40% - 强调文字颜色 2 42 2" xfId="429" xr:uid="{00000000-0005-0000-0000-0000DC010000}"/>
    <cellStyle name="40% - 强调文字颜色 2 43" xfId="436" xr:uid="{00000000-0005-0000-0000-0000E3010000}"/>
    <cellStyle name="40% - 强调文字颜色 2 43 2" xfId="443" xr:uid="{00000000-0005-0000-0000-0000EA010000}"/>
    <cellStyle name="40% - 强调文字颜色 2 44" xfId="452" xr:uid="{00000000-0005-0000-0000-0000F3010000}"/>
    <cellStyle name="40% - 强调文字颜色 2 44 2" xfId="93" xr:uid="{00000000-0005-0000-0000-00006C000000}"/>
    <cellStyle name="40% - 强调文字颜色 2 45" xfId="63" xr:uid="{00000000-0005-0000-0000-00004A000000}"/>
    <cellStyle name="40% - 强调文字颜色 2 45 2" xfId="461" xr:uid="{00000000-0005-0000-0000-0000FC010000}"/>
    <cellStyle name="40% - 强调文字颜色 2 46" xfId="475" xr:uid="{00000000-0005-0000-0000-00000A020000}"/>
    <cellStyle name="40% - 强调文字颜色 2 46 2" xfId="482" xr:uid="{00000000-0005-0000-0000-000011020000}"/>
    <cellStyle name="40% - 强调文字颜色 2 47" xfId="489" xr:uid="{00000000-0005-0000-0000-000018020000}"/>
    <cellStyle name="40% - 强调文字颜色 2 47 2" xfId="150" xr:uid="{00000000-0005-0000-0000-0000B5000000}"/>
    <cellStyle name="40% - 强调文字颜色 2 48" xfId="499" xr:uid="{00000000-0005-0000-0000-000022020000}"/>
    <cellStyle name="40% - 强调文字颜色 2 48 2" xfId="510" xr:uid="{00000000-0005-0000-0000-00002D020000}"/>
    <cellStyle name="40% - 强调文字颜色 2 49" xfId="516" xr:uid="{00000000-0005-0000-0000-000033020000}"/>
    <cellStyle name="40% - 强调文字颜色 2 49 2" xfId="525" xr:uid="{00000000-0005-0000-0000-00003C020000}"/>
    <cellStyle name="40% - 强调文字颜色 2 5" xfId="2277" xr:uid="{00000000-0005-0000-0000-000014090000}"/>
    <cellStyle name="40% - 强调文字颜色 2 5 2" xfId="2279" xr:uid="{00000000-0005-0000-0000-000016090000}"/>
    <cellStyle name="40% - 强调文字颜色 2 50" xfId="64" xr:uid="{00000000-0005-0000-0000-00004B000000}"/>
    <cellStyle name="40% - 强调文字颜色 2 50 2" xfId="462" xr:uid="{00000000-0005-0000-0000-0000FD010000}"/>
    <cellStyle name="40% - 强调文字颜色 2 51" xfId="476" xr:uid="{00000000-0005-0000-0000-00000B020000}"/>
    <cellStyle name="40% - 强调文字颜色 2 51 2" xfId="483" xr:uid="{00000000-0005-0000-0000-000012020000}"/>
    <cellStyle name="40% - 强调文字颜色 2 52" xfId="490" xr:uid="{00000000-0005-0000-0000-000019020000}"/>
    <cellStyle name="40% - 强调文字颜色 2 52 2" xfId="151" xr:uid="{00000000-0005-0000-0000-0000B6000000}"/>
    <cellStyle name="40% - 强调文字颜色 2 53" xfId="500" xr:uid="{00000000-0005-0000-0000-000023020000}"/>
    <cellStyle name="40% - 强调文字颜色 2 53 2" xfId="511" xr:uid="{00000000-0005-0000-0000-00002E020000}"/>
    <cellStyle name="40% - 强调文字颜色 2 54" xfId="517" xr:uid="{00000000-0005-0000-0000-000034020000}"/>
    <cellStyle name="40% - 强调文字颜色 2 54 2" xfId="526" xr:uid="{00000000-0005-0000-0000-00003D020000}"/>
    <cellStyle name="40% - 强调文字颜色 2 55" xfId="390" xr:uid="{00000000-0005-0000-0000-0000B5010000}"/>
    <cellStyle name="40% - 强调文字颜色 2 55 2" xfId="535" xr:uid="{00000000-0005-0000-0000-000046020000}"/>
    <cellStyle name="40% - 强调文字颜色 2 56" xfId="541" xr:uid="{00000000-0005-0000-0000-00004C020000}"/>
    <cellStyle name="40% - 强调文字颜色 2 56 2" xfId="546" xr:uid="{00000000-0005-0000-0000-000051020000}"/>
    <cellStyle name="40% - 强调文字颜色 2 57" xfId="549" xr:uid="{00000000-0005-0000-0000-000054020000}"/>
    <cellStyle name="40% - 强调文字颜色 2 57 2" xfId="552" xr:uid="{00000000-0005-0000-0000-000057020000}"/>
    <cellStyle name="40% - 强调文字颜色 2 58" xfId="564" xr:uid="{00000000-0005-0000-0000-000063020000}"/>
    <cellStyle name="40% - 强调文字颜色 2 58 2" xfId="571" xr:uid="{00000000-0005-0000-0000-00006A020000}"/>
    <cellStyle name="40% - 强调文字颜色 2 6" xfId="2280" xr:uid="{00000000-0005-0000-0000-000017090000}"/>
    <cellStyle name="40% - 强调文字颜色 2 6 2" xfId="2281" xr:uid="{00000000-0005-0000-0000-000018090000}"/>
    <cellStyle name="40% - 强调文字颜色 2 7" xfId="2282" xr:uid="{00000000-0005-0000-0000-000019090000}"/>
    <cellStyle name="40% - 强调文字颜色 2 7 2" xfId="2283" xr:uid="{00000000-0005-0000-0000-00001A090000}"/>
    <cellStyle name="40% - 强调文字颜色 2 8" xfId="2284" xr:uid="{00000000-0005-0000-0000-00001B090000}"/>
    <cellStyle name="40% - 强调文字颜色 2 8 2" xfId="967" xr:uid="{00000000-0005-0000-0000-0000F6030000}"/>
    <cellStyle name="40% - 强调文字颜色 2 9" xfId="2285" xr:uid="{00000000-0005-0000-0000-00001C090000}"/>
    <cellStyle name="40% - 强调文字颜色 2 9 2" xfId="2288" xr:uid="{00000000-0005-0000-0000-00001F090000}"/>
    <cellStyle name="40% - 强调文字颜色 3 10" xfId="2290" xr:uid="{00000000-0005-0000-0000-000021090000}"/>
    <cellStyle name="40% - 强调文字颜色 3 10 2" xfId="2292" xr:uid="{00000000-0005-0000-0000-000023090000}"/>
    <cellStyle name="40% - 强调文字颜色 3 11" xfId="606" xr:uid="{00000000-0005-0000-0000-00008D020000}"/>
    <cellStyle name="40% - 强调文字颜色 3 11 2" xfId="609" xr:uid="{00000000-0005-0000-0000-000090020000}"/>
    <cellStyle name="40% - 强调文字颜色 3 12" xfId="612" xr:uid="{00000000-0005-0000-0000-000093020000}"/>
    <cellStyle name="40% - 强调文字颜色 3 12 2" xfId="621" xr:uid="{00000000-0005-0000-0000-00009C020000}"/>
    <cellStyle name="40% - 强调文字颜色 3 13" xfId="633" xr:uid="{00000000-0005-0000-0000-0000A8020000}"/>
    <cellStyle name="40% - 强调文字颜色 3 13 2" xfId="636" xr:uid="{00000000-0005-0000-0000-0000AB020000}"/>
    <cellStyle name="40% - 强调文字颜色 3 14" xfId="640" xr:uid="{00000000-0005-0000-0000-0000AF020000}"/>
    <cellStyle name="40% - 强调文字颜色 3 14 2" xfId="644" xr:uid="{00000000-0005-0000-0000-0000B3020000}"/>
    <cellStyle name="40% - 强调文字颜色 3 15" xfId="651" xr:uid="{00000000-0005-0000-0000-0000BA020000}"/>
    <cellStyle name="40% - 强调文字颜色 3 15 2" xfId="655" xr:uid="{00000000-0005-0000-0000-0000BE020000}"/>
    <cellStyle name="40% - 强调文字颜色 3 16" xfId="668" xr:uid="{00000000-0005-0000-0000-0000CB020000}"/>
    <cellStyle name="40% - 强调文字颜色 3 16 2" xfId="674" xr:uid="{00000000-0005-0000-0000-0000D1020000}"/>
    <cellStyle name="40% - 强调文字颜色 3 17" xfId="681" xr:uid="{00000000-0005-0000-0000-0000D8020000}"/>
    <cellStyle name="40% - 强调文字颜色 3 17 2" xfId="35" xr:uid="{00000000-0005-0000-0000-000027000000}"/>
    <cellStyle name="40% - 强调文字颜色 3 18" xfId="691" xr:uid="{00000000-0005-0000-0000-0000E2020000}"/>
    <cellStyle name="40% - 强调文字颜色 3 18 2" xfId="697" xr:uid="{00000000-0005-0000-0000-0000E8020000}"/>
    <cellStyle name="40% - 强调文字颜色 3 19" xfId="711" xr:uid="{00000000-0005-0000-0000-0000F6020000}"/>
    <cellStyle name="40% - 强调文字颜色 3 19 2" xfId="717" xr:uid="{00000000-0005-0000-0000-0000FC020000}"/>
    <cellStyle name="40% - 强调文字颜色 3 2" xfId="2294" xr:uid="{00000000-0005-0000-0000-000025090000}"/>
    <cellStyle name="40% - 强调文字颜色 3 2 2" xfId="2299" xr:uid="{00000000-0005-0000-0000-00002A090000}"/>
    <cellStyle name="40% - 强调文字颜色 3 20" xfId="652" xr:uid="{00000000-0005-0000-0000-0000BB020000}"/>
    <cellStyle name="40% - 强调文字颜色 3 20 2" xfId="656" xr:uid="{00000000-0005-0000-0000-0000BF020000}"/>
    <cellStyle name="40% - 强调文字颜色 3 21" xfId="669" xr:uid="{00000000-0005-0000-0000-0000CC020000}"/>
    <cellStyle name="40% - 强调文字颜色 3 21 2" xfId="675" xr:uid="{00000000-0005-0000-0000-0000D2020000}"/>
    <cellStyle name="40% - 强调文字颜色 3 22" xfId="682" xr:uid="{00000000-0005-0000-0000-0000D9020000}"/>
    <cellStyle name="40% - 强调文字颜色 3 22 2" xfId="36" xr:uid="{00000000-0005-0000-0000-000028000000}"/>
    <cellStyle name="40% - 强调文字颜色 3 23" xfId="692" xr:uid="{00000000-0005-0000-0000-0000E3020000}"/>
    <cellStyle name="40% - 强调文字颜色 3 23 2" xfId="698" xr:uid="{00000000-0005-0000-0000-0000E9020000}"/>
    <cellStyle name="40% - 强调文字颜色 3 24" xfId="712" xr:uid="{00000000-0005-0000-0000-0000F7020000}"/>
    <cellStyle name="40% - 强调文字颜色 3 24 2" xfId="718" xr:uid="{00000000-0005-0000-0000-0000FD020000}"/>
    <cellStyle name="40% - 强调文字颜色 3 25" xfId="723" xr:uid="{00000000-0005-0000-0000-000002030000}"/>
    <cellStyle name="40% - 强调文字颜色 3 25 2" xfId="729" xr:uid="{00000000-0005-0000-0000-000008030000}"/>
    <cellStyle name="40% - 强调文字颜色 3 26" xfId="158" xr:uid="{00000000-0005-0000-0000-0000BE000000}"/>
    <cellStyle name="40% - 强调文字颜色 3 26 2" xfId="739" xr:uid="{00000000-0005-0000-0000-000012030000}"/>
    <cellStyle name="40% - 强调文字颜色 3 27" xfId="131" xr:uid="{00000000-0005-0000-0000-00009D000000}"/>
    <cellStyle name="40% - 强调文字颜色 3 27 2" xfId="254" xr:uid="{00000000-0005-0000-0000-00002D010000}"/>
    <cellStyle name="40% - 强调文字颜色 3 28" xfId="166" xr:uid="{00000000-0005-0000-0000-0000CB000000}"/>
    <cellStyle name="40% - 强调文字颜色 3 28 2" xfId="560" xr:uid="{00000000-0005-0000-0000-00005F020000}"/>
    <cellStyle name="40% - 强调文字颜色 3 29" xfId="176" xr:uid="{00000000-0005-0000-0000-0000D6000000}"/>
    <cellStyle name="40% - 强调文字颜色 3 29 2" xfId="749" xr:uid="{00000000-0005-0000-0000-00001C030000}"/>
    <cellStyle name="40% - 强调文字颜色 3 3" xfId="2303" xr:uid="{00000000-0005-0000-0000-00002E090000}"/>
    <cellStyle name="40% - 强调文字颜色 3 3 2" xfId="2307" xr:uid="{00000000-0005-0000-0000-000032090000}"/>
    <cellStyle name="40% - 强调文字颜色 3 30" xfId="724" xr:uid="{00000000-0005-0000-0000-000003030000}"/>
    <cellStyle name="40% - 强调文字颜色 3 30 2" xfId="730" xr:uid="{00000000-0005-0000-0000-000009030000}"/>
    <cellStyle name="40% - 强调文字颜色 3 31" xfId="159" xr:uid="{00000000-0005-0000-0000-0000BF000000}"/>
    <cellStyle name="40% - 强调文字颜色 3 31 2" xfId="740" xr:uid="{00000000-0005-0000-0000-000013030000}"/>
    <cellStyle name="40% - 强调文字颜色 3 32" xfId="132" xr:uid="{00000000-0005-0000-0000-00009E000000}"/>
    <cellStyle name="40% - 强调文字颜色 3 32 2" xfId="255" xr:uid="{00000000-0005-0000-0000-00002E010000}"/>
    <cellStyle name="40% - 强调文字颜色 3 33" xfId="167" xr:uid="{00000000-0005-0000-0000-0000CC000000}"/>
    <cellStyle name="40% - 强调文字颜色 3 33 2" xfId="561" xr:uid="{00000000-0005-0000-0000-000060020000}"/>
    <cellStyle name="40% - 强调文字颜色 3 34" xfId="177" xr:uid="{00000000-0005-0000-0000-0000D7000000}"/>
    <cellStyle name="40% - 强调文字颜色 3 34 2" xfId="750" xr:uid="{00000000-0005-0000-0000-00001D030000}"/>
    <cellStyle name="40% - 强调文字颜色 3 35" xfId="184" xr:uid="{00000000-0005-0000-0000-0000E1000000}"/>
    <cellStyle name="40% - 强调文字颜色 3 35 2" xfId="753" xr:uid="{00000000-0005-0000-0000-000020030000}"/>
    <cellStyle name="40% - 强调文字颜色 3 36" xfId="204" xr:uid="{00000000-0005-0000-0000-0000F8000000}"/>
    <cellStyle name="40% - 强调文字颜色 3 36 2" xfId="771" xr:uid="{00000000-0005-0000-0000-000032030000}"/>
    <cellStyle name="40% - 强调文字颜色 3 37" xfId="777" xr:uid="{00000000-0005-0000-0000-000038030000}"/>
    <cellStyle name="40% - 强调文字颜色 3 37 2" xfId="628" xr:uid="{00000000-0005-0000-0000-0000A3020000}"/>
    <cellStyle name="40% - 强调文字颜色 3 38" xfId="783" xr:uid="{00000000-0005-0000-0000-00003E030000}"/>
    <cellStyle name="40% - 强调文字颜色 3 38 2" xfId="83" xr:uid="{00000000-0005-0000-0000-000061000000}"/>
    <cellStyle name="40% - 强调文字颜色 3 39" xfId="790" xr:uid="{00000000-0005-0000-0000-000045030000}"/>
    <cellStyle name="40% - 强调文字颜色 3 39 2" xfId="796" xr:uid="{00000000-0005-0000-0000-00004B030000}"/>
    <cellStyle name="40% - 强调文字颜色 3 4" xfId="2309" xr:uid="{00000000-0005-0000-0000-000034090000}"/>
    <cellStyle name="40% - 强调文字颜色 3 4 2" xfId="2310" xr:uid="{00000000-0005-0000-0000-000035090000}"/>
    <cellStyle name="40% - 强调文字颜色 3 40" xfId="185" xr:uid="{00000000-0005-0000-0000-0000E2000000}"/>
    <cellStyle name="40% - 强调文字颜色 3 40 2" xfId="754" xr:uid="{00000000-0005-0000-0000-000021030000}"/>
    <cellStyle name="40% - 强调文字颜色 3 41" xfId="205" xr:uid="{00000000-0005-0000-0000-0000F9000000}"/>
    <cellStyle name="40% - 强调文字颜色 3 41 2" xfId="772" xr:uid="{00000000-0005-0000-0000-000033030000}"/>
    <cellStyle name="40% - 强调文字颜色 3 42" xfId="778" xr:uid="{00000000-0005-0000-0000-000039030000}"/>
    <cellStyle name="40% - 强调文字颜色 3 42 2" xfId="629" xr:uid="{00000000-0005-0000-0000-0000A4020000}"/>
    <cellStyle name="40% - 强调文字颜色 3 43" xfId="784" xr:uid="{00000000-0005-0000-0000-00003F030000}"/>
    <cellStyle name="40% - 强调文字颜色 3 43 2" xfId="84" xr:uid="{00000000-0005-0000-0000-000062000000}"/>
    <cellStyle name="40% - 强调文字颜色 3 44" xfId="791" xr:uid="{00000000-0005-0000-0000-000046030000}"/>
    <cellStyle name="40% - 强调文字颜色 3 44 2" xfId="797" xr:uid="{00000000-0005-0000-0000-00004C030000}"/>
    <cellStyle name="40% - 强调文字颜色 3 45" xfId="802" xr:uid="{00000000-0005-0000-0000-000051030000}"/>
    <cellStyle name="40% - 强调文字颜色 3 45 2" xfId="814" xr:uid="{00000000-0005-0000-0000-00005D030000}"/>
    <cellStyle name="40% - 强调文字颜色 3 46" xfId="824" xr:uid="{00000000-0005-0000-0000-000067030000}"/>
    <cellStyle name="40% - 强调文字颜色 3 46 2" xfId="833" xr:uid="{00000000-0005-0000-0000-000070030000}"/>
    <cellStyle name="40% - 强调文字颜色 3 47" xfId="839" xr:uid="{00000000-0005-0000-0000-000076030000}"/>
    <cellStyle name="40% - 强调文字颜色 3 47 2" xfId="848" xr:uid="{00000000-0005-0000-0000-00007F030000}"/>
    <cellStyle name="40% - 强调文字颜色 3 48" xfId="854" xr:uid="{00000000-0005-0000-0000-000085030000}"/>
    <cellStyle name="40% - 强调文字颜色 3 48 2" xfId="862" xr:uid="{00000000-0005-0000-0000-00008D030000}"/>
    <cellStyle name="40% - 强调文字颜色 3 49" xfId="867" xr:uid="{00000000-0005-0000-0000-000092030000}"/>
    <cellStyle name="40% - 强调文字颜色 3 49 2" xfId="872" xr:uid="{00000000-0005-0000-0000-000097030000}"/>
    <cellStyle name="40% - 强调文字颜色 3 5" xfId="2311" xr:uid="{00000000-0005-0000-0000-000036090000}"/>
    <cellStyle name="40% - 强调文字颜色 3 5 2" xfId="2314" xr:uid="{00000000-0005-0000-0000-000039090000}"/>
    <cellStyle name="40% - 强调文字颜色 3 50" xfId="803" xr:uid="{00000000-0005-0000-0000-000052030000}"/>
    <cellStyle name="40% - 强调文字颜色 3 50 2" xfId="815" xr:uid="{00000000-0005-0000-0000-00005E030000}"/>
    <cellStyle name="40% - 强调文字颜色 3 51" xfId="825" xr:uid="{00000000-0005-0000-0000-000068030000}"/>
    <cellStyle name="40% - 强调文字颜色 3 51 2" xfId="834" xr:uid="{00000000-0005-0000-0000-000071030000}"/>
    <cellStyle name="40% - 强调文字颜色 3 52" xfId="840" xr:uid="{00000000-0005-0000-0000-000077030000}"/>
    <cellStyle name="40% - 强调文字颜色 3 52 2" xfId="849" xr:uid="{00000000-0005-0000-0000-000080030000}"/>
    <cellStyle name="40% - 强调文字颜色 3 53" xfId="855" xr:uid="{00000000-0005-0000-0000-000086030000}"/>
    <cellStyle name="40% - 强调文字颜色 3 53 2" xfId="863" xr:uid="{00000000-0005-0000-0000-00008E030000}"/>
    <cellStyle name="40% - 强调文字颜色 3 54" xfId="868" xr:uid="{00000000-0005-0000-0000-000093030000}"/>
    <cellStyle name="40% - 强调文字颜色 3 54 2" xfId="873" xr:uid="{00000000-0005-0000-0000-000098030000}"/>
    <cellStyle name="40% - 强调文字颜色 3 55" xfId="463" xr:uid="{00000000-0005-0000-0000-0000FE010000}"/>
    <cellStyle name="40% - 强调文字颜色 3 55 2" xfId="881" xr:uid="{00000000-0005-0000-0000-0000A0030000}"/>
    <cellStyle name="40% - 强调文字颜色 3 56" xfId="885" xr:uid="{00000000-0005-0000-0000-0000A4030000}"/>
    <cellStyle name="40% - 强调文字颜色 3 56 2" xfId="888" xr:uid="{00000000-0005-0000-0000-0000A7030000}"/>
    <cellStyle name="40% - 强调文字颜色 3 57" xfId="891" xr:uid="{00000000-0005-0000-0000-0000AA030000}"/>
    <cellStyle name="40% - 强调文字颜色 3 57 2" xfId="899" xr:uid="{00000000-0005-0000-0000-0000B2030000}"/>
    <cellStyle name="40% - 强调文字颜色 3 58" xfId="79" xr:uid="{00000000-0005-0000-0000-00005D000000}"/>
    <cellStyle name="40% - 强调文字颜色 3 58 2" xfId="907" xr:uid="{00000000-0005-0000-0000-0000BA030000}"/>
    <cellStyle name="40% - 强调文字颜色 3 6" xfId="2315" xr:uid="{00000000-0005-0000-0000-00003A090000}"/>
    <cellStyle name="40% - 强调文字颜色 3 6 2" xfId="2316" xr:uid="{00000000-0005-0000-0000-00003B090000}"/>
    <cellStyle name="40% - 强调文字颜色 3 7" xfId="2317" xr:uid="{00000000-0005-0000-0000-00003C090000}"/>
    <cellStyle name="40% - 强调文字颜色 3 7 2" xfId="2318" xr:uid="{00000000-0005-0000-0000-00003D090000}"/>
    <cellStyle name="40% - 强调文字颜色 3 8" xfId="2319" xr:uid="{00000000-0005-0000-0000-00003E090000}"/>
    <cellStyle name="40% - 强调文字颜色 3 8 2" xfId="2320" xr:uid="{00000000-0005-0000-0000-00003F090000}"/>
    <cellStyle name="40% - 强调文字颜色 3 9" xfId="2321" xr:uid="{00000000-0005-0000-0000-000040090000}"/>
    <cellStyle name="40% - 强调文字颜色 3 9 2" xfId="2322" xr:uid="{00000000-0005-0000-0000-000041090000}"/>
    <cellStyle name="40% - 强调文字颜色 4 10" xfId="2324" xr:uid="{00000000-0005-0000-0000-000043090000}"/>
    <cellStyle name="40% - 强调文字颜色 4 10 2" xfId="2329" xr:uid="{00000000-0005-0000-0000-000048090000}"/>
    <cellStyle name="40% - 强调文字颜色 4 11" xfId="929" xr:uid="{00000000-0005-0000-0000-0000D0030000}"/>
    <cellStyle name="40% - 强调文字颜色 4 11 2" xfId="932" xr:uid="{00000000-0005-0000-0000-0000D3030000}"/>
    <cellStyle name="40% - 强调文字颜色 4 12" xfId="935" xr:uid="{00000000-0005-0000-0000-0000D6030000}"/>
    <cellStyle name="40% - 强调文字颜色 4 12 2" xfId="940" xr:uid="{00000000-0005-0000-0000-0000DB030000}"/>
    <cellStyle name="40% - 强调文字颜色 4 13" xfId="844" xr:uid="{00000000-0005-0000-0000-00007B030000}"/>
    <cellStyle name="40% - 强调文字颜色 4 13 2" xfId="943" xr:uid="{00000000-0005-0000-0000-0000DE030000}"/>
    <cellStyle name="40% - 强调文字颜色 4 14" xfId="948" xr:uid="{00000000-0005-0000-0000-0000E3030000}"/>
    <cellStyle name="40% - 强调文字颜色 4 14 2" xfId="952" xr:uid="{00000000-0005-0000-0000-0000E7030000}"/>
    <cellStyle name="40% - 强调文字颜色 4 15" xfId="958" xr:uid="{00000000-0005-0000-0000-0000ED030000}"/>
    <cellStyle name="40% - 强调文字颜色 4 15 2" xfId="976" xr:uid="{00000000-0005-0000-0000-0000FF030000}"/>
    <cellStyle name="40% - 强调文字颜色 4 16" xfId="990" xr:uid="{00000000-0005-0000-0000-00000D040000}"/>
    <cellStyle name="40% - 强调文字颜色 4 16 2" xfId="996" xr:uid="{00000000-0005-0000-0000-000013040000}"/>
    <cellStyle name="40% - 强调文字颜色 4 17" xfId="1004" xr:uid="{00000000-0005-0000-0000-00001B040000}"/>
    <cellStyle name="40% - 强调文字颜色 4 17 2" xfId="1010" xr:uid="{00000000-0005-0000-0000-000021040000}"/>
    <cellStyle name="40% - 强调文字颜色 4 18" xfId="1020" xr:uid="{00000000-0005-0000-0000-00002B040000}"/>
    <cellStyle name="40% - 强调文字颜色 4 18 2" xfId="1026" xr:uid="{00000000-0005-0000-0000-000031040000}"/>
    <cellStyle name="40% - 强调文字颜色 4 19" xfId="1041" xr:uid="{00000000-0005-0000-0000-000040040000}"/>
    <cellStyle name="40% - 强调文字颜色 4 19 2" xfId="1047" xr:uid="{00000000-0005-0000-0000-000046040000}"/>
    <cellStyle name="40% - 强调文字颜色 4 2" xfId="2331" xr:uid="{00000000-0005-0000-0000-00004A090000}"/>
    <cellStyle name="40% - 强调文字颜色 4 2 2" xfId="2333" xr:uid="{00000000-0005-0000-0000-00004C090000}"/>
    <cellStyle name="40% - 强调文字颜色 4 20" xfId="959" xr:uid="{00000000-0005-0000-0000-0000EE030000}"/>
    <cellStyle name="40% - 强调文字颜色 4 20 2" xfId="977" xr:uid="{00000000-0005-0000-0000-000000040000}"/>
    <cellStyle name="40% - 强调文字颜色 4 21" xfId="991" xr:uid="{00000000-0005-0000-0000-00000E040000}"/>
    <cellStyle name="40% - 强调文字颜色 4 21 2" xfId="997" xr:uid="{00000000-0005-0000-0000-000014040000}"/>
    <cellStyle name="40% - 强调文字颜色 4 22" xfId="1005" xr:uid="{00000000-0005-0000-0000-00001C040000}"/>
    <cellStyle name="40% - 强调文字颜色 4 22 2" xfId="1011" xr:uid="{00000000-0005-0000-0000-000022040000}"/>
    <cellStyle name="40% - 强调文字颜色 4 23" xfId="1021" xr:uid="{00000000-0005-0000-0000-00002C040000}"/>
    <cellStyle name="40% - 强调文字颜色 4 23 2" xfId="1027" xr:uid="{00000000-0005-0000-0000-000032040000}"/>
    <cellStyle name="40% - 强调文字颜色 4 24" xfId="1042" xr:uid="{00000000-0005-0000-0000-000041040000}"/>
    <cellStyle name="40% - 强调文字颜色 4 24 2" xfId="1048" xr:uid="{00000000-0005-0000-0000-000047040000}"/>
    <cellStyle name="40% - 强调文字颜色 4 25" xfId="1053" xr:uid="{00000000-0005-0000-0000-00004C040000}"/>
    <cellStyle name="40% - 强调文字颜色 4 25 2" xfId="8" xr:uid="{00000000-0005-0000-0000-000009000000}"/>
    <cellStyle name="40% - 强调文字颜色 4 26" xfId="1065" xr:uid="{00000000-0005-0000-0000-000058040000}"/>
    <cellStyle name="40% - 强调文字颜色 4 26 2" xfId="1071" xr:uid="{00000000-0005-0000-0000-00005E040000}"/>
    <cellStyle name="40% - 强调文字颜色 4 27" xfId="14" xr:uid="{00000000-0005-0000-0000-000010000000}"/>
    <cellStyle name="40% - 强调文字颜色 4 27 2" xfId="1077" xr:uid="{00000000-0005-0000-0000-000064040000}"/>
    <cellStyle name="40% - 强调文字颜色 4 28" xfId="1084" xr:uid="{00000000-0005-0000-0000-00006B040000}"/>
    <cellStyle name="40% - 强调文字颜色 4 28 2" xfId="1090" xr:uid="{00000000-0005-0000-0000-000071040000}"/>
    <cellStyle name="40% - 强调文字颜色 4 29" xfId="1099" xr:uid="{00000000-0005-0000-0000-00007A040000}"/>
    <cellStyle name="40% - 强调文字颜色 4 29 2" xfId="1105" xr:uid="{00000000-0005-0000-0000-000080040000}"/>
    <cellStyle name="40% - 强调文字颜色 4 3" xfId="2337" xr:uid="{00000000-0005-0000-0000-000050090000}"/>
    <cellStyle name="40% - 强调文字颜色 4 3 2" xfId="2338" xr:uid="{00000000-0005-0000-0000-000051090000}"/>
    <cellStyle name="40% - 强调文字颜色 4 30" xfId="1054" xr:uid="{00000000-0005-0000-0000-00004D040000}"/>
    <cellStyle name="40% - 强调文字颜色 4 30 2" xfId="7" xr:uid="{00000000-0005-0000-0000-000008000000}"/>
    <cellStyle name="40% - 强调文字颜色 4 31" xfId="1066" xr:uid="{00000000-0005-0000-0000-000059040000}"/>
    <cellStyle name="40% - 强调文字颜色 4 31 2" xfId="1072" xr:uid="{00000000-0005-0000-0000-00005F040000}"/>
    <cellStyle name="40% - 强调文字颜色 4 32" xfId="13" xr:uid="{00000000-0005-0000-0000-00000F000000}"/>
    <cellStyle name="40% - 强调文字颜色 4 32 2" xfId="1078" xr:uid="{00000000-0005-0000-0000-000065040000}"/>
    <cellStyle name="40% - 强调文字颜色 4 33" xfId="1085" xr:uid="{00000000-0005-0000-0000-00006C040000}"/>
    <cellStyle name="40% - 强调文字颜色 4 33 2" xfId="1091" xr:uid="{00000000-0005-0000-0000-000072040000}"/>
    <cellStyle name="40% - 强调文字颜色 4 34" xfId="1100" xr:uid="{00000000-0005-0000-0000-00007B040000}"/>
    <cellStyle name="40% - 强调文字颜色 4 34 2" xfId="1106" xr:uid="{00000000-0005-0000-0000-000081040000}"/>
    <cellStyle name="40% - 强调文字颜色 4 35" xfId="616" xr:uid="{00000000-0005-0000-0000-000097020000}"/>
    <cellStyle name="40% - 强调文字颜色 4 35 2" xfId="666" xr:uid="{00000000-0005-0000-0000-0000C9020000}"/>
    <cellStyle name="40% - 强调文字颜色 4 36" xfId="1111" xr:uid="{00000000-0005-0000-0000-000086040000}"/>
    <cellStyle name="40% - 强调文字颜色 4 36 2" xfId="1117" xr:uid="{00000000-0005-0000-0000-00008C040000}"/>
    <cellStyle name="40% - 强调文字颜色 4 37" xfId="1123" xr:uid="{00000000-0005-0000-0000-000092040000}"/>
    <cellStyle name="40% - 强调文字颜色 4 37 2" xfId="1129" xr:uid="{00000000-0005-0000-0000-000098040000}"/>
    <cellStyle name="40% - 强调文字颜色 4 38" xfId="1135" xr:uid="{00000000-0005-0000-0000-00009E040000}"/>
    <cellStyle name="40% - 强调文字颜色 4 38 2" xfId="1142" xr:uid="{00000000-0005-0000-0000-0000A5040000}"/>
    <cellStyle name="40% - 强调文字颜色 4 39" xfId="1148" xr:uid="{00000000-0005-0000-0000-0000AB040000}"/>
    <cellStyle name="40% - 强调文字颜色 4 39 2" xfId="1154" xr:uid="{00000000-0005-0000-0000-0000B1040000}"/>
    <cellStyle name="40% - 强调文字颜色 4 4" xfId="2339" xr:uid="{00000000-0005-0000-0000-000052090000}"/>
    <cellStyle name="40% - 强调文字颜色 4 4 2" xfId="2340" xr:uid="{00000000-0005-0000-0000-000053090000}"/>
    <cellStyle name="40% - 强调文字颜色 4 40" xfId="617" xr:uid="{00000000-0005-0000-0000-000098020000}"/>
    <cellStyle name="40% - 强调文字颜色 4 40 2" xfId="667" xr:uid="{00000000-0005-0000-0000-0000CA020000}"/>
    <cellStyle name="40% - 强调文字颜色 4 41" xfId="1112" xr:uid="{00000000-0005-0000-0000-000087040000}"/>
    <cellStyle name="40% - 强调文字颜色 4 41 2" xfId="1118" xr:uid="{00000000-0005-0000-0000-00008D040000}"/>
    <cellStyle name="40% - 强调文字颜色 4 42" xfId="1124" xr:uid="{00000000-0005-0000-0000-000093040000}"/>
    <cellStyle name="40% - 强调文字颜色 4 42 2" xfId="1130" xr:uid="{00000000-0005-0000-0000-000099040000}"/>
    <cellStyle name="40% - 强调文字颜色 4 43" xfId="1136" xr:uid="{00000000-0005-0000-0000-00009F040000}"/>
    <cellStyle name="40% - 强调文字颜色 4 43 2" xfId="1143" xr:uid="{00000000-0005-0000-0000-0000A6040000}"/>
    <cellStyle name="40% - 强调文字颜色 4 44" xfId="1149" xr:uid="{00000000-0005-0000-0000-0000AC040000}"/>
    <cellStyle name="40% - 强调文字颜色 4 44 2" xfId="1155" xr:uid="{00000000-0005-0000-0000-0000B2040000}"/>
    <cellStyle name="40% - 强调文字颜色 4 45" xfId="1160" xr:uid="{00000000-0005-0000-0000-0000B7040000}"/>
    <cellStyle name="40% - 强调文字颜色 4 45 2" xfId="988" xr:uid="{00000000-0005-0000-0000-00000B040000}"/>
    <cellStyle name="40% - 强调文字颜色 4 46" xfId="1173" xr:uid="{00000000-0005-0000-0000-0000C4040000}"/>
    <cellStyle name="40% - 强调文字颜色 4 46 2" xfId="75" xr:uid="{00000000-0005-0000-0000-000057000000}"/>
    <cellStyle name="40% - 强调文字颜色 4 47" xfId="1179" xr:uid="{00000000-0005-0000-0000-0000CA040000}"/>
    <cellStyle name="40% - 强调文字颜色 4 47 2" xfId="1185" xr:uid="{00000000-0005-0000-0000-0000D0040000}"/>
    <cellStyle name="40% - 强调文字颜色 4 48" xfId="402" xr:uid="{00000000-0005-0000-0000-0000C1010000}"/>
    <cellStyle name="40% - 强调文字颜色 4 48 2" xfId="1191" xr:uid="{00000000-0005-0000-0000-0000D6040000}"/>
    <cellStyle name="40% - 强调文字颜色 4 49" xfId="1196" xr:uid="{00000000-0005-0000-0000-0000DB040000}"/>
    <cellStyle name="40% - 强调文字颜色 4 49 2" xfId="1201" xr:uid="{00000000-0005-0000-0000-0000E0040000}"/>
    <cellStyle name="40% - 强调文字颜色 4 5" xfId="2341" xr:uid="{00000000-0005-0000-0000-000054090000}"/>
    <cellStyle name="40% - 强调文字颜色 4 5 2" xfId="2345" xr:uid="{00000000-0005-0000-0000-000058090000}"/>
    <cellStyle name="40% - 强调文字颜色 4 50" xfId="1161" xr:uid="{00000000-0005-0000-0000-0000B8040000}"/>
    <cellStyle name="40% - 强调文字颜色 4 50 2" xfId="989" xr:uid="{00000000-0005-0000-0000-00000C040000}"/>
    <cellStyle name="40% - 强调文字颜色 4 51" xfId="1174" xr:uid="{00000000-0005-0000-0000-0000C5040000}"/>
    <cellStyle name="40% - 强调文字颜色 4 51 2" xfId="76" xr:uid="{00000000-0005-0000-0000-000058000000}"/>
    <cellStyle name="40% - 强调文字颜色 4 52" xfId="1180" xr:uid="{00000000-0005-0000-0000-0000CB040000}"/>
    <cellStyle name="40% - 强调文字颜色 4 52 2" xfId="1186" xr:uid="{00000000-0005-0000-0000-0000D1040000}"/>
    <cellStyle name="40% - 强调文字颜色 4 53" xfId="403" xr:uid="{00000000-0005-0000-0000-0000C2010000}"/>
    <cellStyle name="40% - 强调文字颜色 4 53 2" xfId="1192" xr:uid="{00000000-0005-0000-0000-0000D7040000}"/>
    <cellStyle name="40% - 强调文字颜色 4 54" xfId="1197" xr:uid="{00000000-0005-0000-0000-0000DC040000}"/>
    <cellStyle name="40% - 强调文字颜色 4 54 2" xfId="1202" xr:uid="{00000000-0005-0000-0000-0000E1040000}"/>
    <cellStyle name="40% - 强调文字颜色 4 55" xfId="531" xr:uid="{00000000-0005-0000-0000-000042020000}"/>
    <cellStyle name="40% - 强调文字颜色 4 55 2" xfId="1216" xr:uid="{00000000-0005-0000-0000-0000EF040000}"/>
    <cellStyle name="40% - 强调文字颜色 4 56" xfId="1220" xr:uid="{00000000-0005-0000-0000-0000F3040000}"/>
    <cellStyle name="40% - 强调文字颜色 4 56 2" xfId="1226" xr:uid="{00000000-0005-0000-0000-0000F9040000}"/>
    <cellStyle name="40% - 强调文字颜色 4 57" xfId="1228" xr:uid="{00000000-0005-0000-0000-0000FB040000}"/>
    <cellStyle name="40% - 强调文字颜色 4 57 2" xfId="1231" xr:uid="{00000000-0005-0000-0000-0000FE040000}"/>
    <cellStyle name="40% - 强调文字颜色 4 58" xfId="858" xr:uid="{00000000-0005-0000-0000-000089030000}"/>
    <cellStyle name="40% - 强调文字颜色 4 58 2" xfId="467" xr:uid="{00000000-0005-0000-0000-000002020000}"/>
    <cellStyle name="40% - 强调文字颜色 4 6" xfId="2346" xr:uid="{00000000-0005-0000-0000-000059090000}"/>
    <cellStyle name="40% - 强调文字颜色 4 6 2" xfId="2347" xr:uid="{00000000-0005-0000-0000-00005A090000}"/>
    <cellStyle name="40% - 强调文字颜色 4 7" xfId="2348" xr:uid="{00000000-0005-0000-0000-00005B090000}"/>
    <cellStyle name="40% - 强调文字颜色 4 7 2" xfId="2349" xr:uid="{00000000-0005-0000-0000-00005C090000}"/>
    <cellStyle name="40% - 强调文字颜色 4 8" xfId="2350" xr:uid="{00000000-0005-0000-0000-00005D090000}"/>
    <cellStyle name="40% - 强调文字颜色 4 8 2" xfId="2351" xr:uid="{00000000-0005-0000-0000-00005E090000}"/>
    <cellStyle name="40% - 强调文字颜色 4 9" xfId="2352" xr:uid="{00000000-0005-0000-0000-00005F090000}"/>
    <cellStyle name="40% - 强调文字颜色 4 9 2" xfId="2353" xr:uid="{00000000-0005-0000-0000-000060090000}"/>
    <cellStyle name="40% - 强调文字颜色 5 10" xfId="2356" xr:uid="{00000000-0005-0000-0000-000063090000}"/>
    <cellStyle name="40% - 强调文字颜色 5 10 2" xfId="2359" xr:uid="{00000000-0005-0000-0000-000066090000}"/>
    <cellStyle name="40% - 强调文字颜色 5 11" xfId="1247" xr:uid="{00000000-0005-0000-0000-00000E050000}"/>
    <cellStyle name="40% - 强调文字颜色 5 11 2" xfId="1251" xr:uid="{00000000-0005-0000-0000-000012050000}"/>
    <cellStyle name="40% - 强调文字颜色 5 12" xfId="1260" xr:uid="{00000000-0005-0000-0000-00001B050000}"/>
    <cellStyle name="40% - 强调文字颜色 5 12 2" xfId="1265" xr:uid="{00000000-0005-0000-0000-000020050000}"/>
    <cellStyle name="40% - 强调文字颜色 5 13" xfId="896" xr:uid="{00000000-0005-0000-0000-0000AF030000}"/>
    <cellStyle name="40% - 强调文字颜色 5 13 2" xfId="1280" xr:uid="{00000000-0005-0000-0000-00002F050000}"/>
    <cellStyle name="40% - 强调文字颜色 5 14" xfId="1287" xr:uid="{00000000-0005-0000-0000-000036050000}"/>
    <cellStyle name="40% - 强调文字颜色 5 14 2" xfId="1293" xr:uid="{00000000-0005-0000-0000-00003C050000}"/>
    <cellStyle name="40% - 强调文字颜色 5 15" xfId="1300" xr:uid="{00000000-0005-0000-0000-000043050000}"/>
    <cellStyle name="40% - 强调文字颜色 5 15 2" xfId="1307" xr:uid="{00000000-0005-0000-0000-00004A050000}"/>
    <cellStyle name="40% - 强调文字颜色 5 16" xfId="1214" xr:uid="{00000000-0005-0000-0000-0000ED040000}"/>
    <cellStyle name="40% - 强调文字颜色 5 16 2" xfId="1318" xr:uid="{00000000-0005-0000-0000-000055050000}"/>
    <cellStyle name="40% - 强调文字颜色 5 17" xfId="121" xr:uid="{00000000-0005-0000-0000-000090000000}"/>
    <cellStyle name="40% - 强调文字颜色 5 17 2" xfId="45" xr:uid="{00000000-0005-0000-0000-000032000000}"/>
    <cellStyle name="40% - 强调文字颜色 5 18" xfId="1330" xr:uid="{00000000-0005-0000-0000-000061050000}"/>
    <cellStyle name="40% - 强调文字颜色 5 18 2" xfId="291" xr:uid="{00000000-0005-0000-0000-000052010000}"/>
    <cellStyle name="40% - 强调文字颜色 5 19" xfId="1347" xr:uid="{00000000-0005-0000-0000-000072050000}"/>
    <cellStyle name="40% - 强调文字颜色 5 19 2" xfId="1357" xr:uid="{00000000-0005-0000-0000-00007C050000}"/>
    <cellStyle name="40% - 强调文字颜色 5 2" xfId="2361" xr:uid="{00000000-0005-0000-0000-000068090000}"/>
    <cellStyle name="40% - 强调文字颜色 5 2 2" xfId="2362" xr:uid="{00000000-0005-0000-0000-000069090000}"/>
    <cellStyle name="40% - 强调文字颜色 5 20" xfId="1301" xr:uid="{00000000-0005-0000-0000-000044050000}"/>
    <cellStyle name="40% - 强调文字颜色 5 20 2" xfId="1308" xr:uid="{00000000-0005-0000-0000-00004B050000}"/>
    <cellStyle name="40% - 强调文字颜色 5 21" xfId="1215" xr:uid="{00000000-0005-0000-0000-0000EE040000}"/>
    <cellStyle name="40% - 强调文字颜色 5 21 2" xfId="1319" xr:uid="{00000000-0005-0000-0000-000056050000}"/>
    <cellStyle name="40% - 强调文字颜色 5 22" xfId="122" xr:uid="{00000000-0005-0000-0000-000091000000}"/>
    <cellStyle name="40% - 强调文字颜色 5 22 2" xfId="46" xr:uid="{00000000-0005-0000-0000-000033000000}"/>
    <cellStyle name="40% - 强调文字颜色 5 23" xfId="1331" xr:uid="{00000000-0005-0000-0000-000062050000}"/>
    <cellStyle name="40% - 强调文字颜色 5 23 2" xfId="292" xr:uid="{00000000-0005-0000-0000-000053010000}"/>
    <cellStyle name="40% - 强调文字颜色 5 24" xfId="1348" xr:uid="{00000000-0005-0000-0000-000073050000}"/>
    <cellStyle name="40% - 强调文字颜色 5 24 2" xfId="1358" xr:uid="{00000000-0005-0000-0000-00007D050000}"/>
    <cellStyle name="40% - 强调文字颜色 5 25" xfId="1365" xr:uid="{00000000-0005-0000-0000-000084050000}"/>
    <cellStyle name="40% - 强调文字颜色 5 25 2" xfId="1373" xr:uid="{00000000-0005-0000-0000-00008C050000}"/>
    <cellStyle name="40% - 强调文字颜色 5 26" xfId="762" xr:uid="{00000000-0005-0000-0000-000029030000}"/>
    <cellStyle name="40% - 强调文字颜色 5 26 2" xfId="1383" xr:uid="{00000000-0005-0000-0000-000096050000}"/>
    <cellStyle name="40% - 强调文字颜色 5 27" xfId="305" xr:uid="{00000000-0005-0000-0000-000060010000}"/>
    <cellStyle name="40% - 强调文字颜色 5 27 2" xfId="1393" xr:uid="{00000000-0005-0000-0000-0000A0050000}"/>
    <cellStyle name="40% - 强调文字颜色 5 28" xfId="1402" xr:uid="{00000000-0005-0000-0000-0000A9050000}"/>
    <cellStyle name="40% - 强调文字颜色 5 28 2" xfId="705" xr:uid="{00000000-0005-0000-0000-0000F0020000}"/>
    <cellStyle name="40% - 强调文字颜色 5 29" xfId="1412" xr:uid="{00000000-0005-0000-0000-0000B3050000}"/>
    <cellStyle name="40% - 强调文字颜色 5 29 2" xfId="1422" xr:uid="{00000000-0005-0000-0000-0000BD050000}"/>
    <cellStyle name="40% - 强调文字颜色 5 3" xfId="2365" xr:uid="{00000000-0005-0000-0000-00006C090000}"/>
    <cellStyle name="40% - 强调文字颜色 5 3 2" xfId="2366" xr:uid="{00000000-0005-0000-0000-00006D090000}"/>
    <cellStyle name="40% - 强调文字颜色 5 30" xfId="1366" xr:uid="{00000000-0005-0000-0000-000085050000}"/>
    <cellStyle name="40% - 强调文字颜色 5 30 2" xfId="1374" xr:uid="{00000000-0005-0000-0000-00008D050000}"/>
    <cellStyle name="40% - 强调文字颜色 5 31" xfId="763" xr:uid="{00000000-0005-0000-0000-00002A030000}"/>
    <cellStyle name="40% - 强调文字颜色 5 31 2" xfId="1384" xr:uid="{00000000-0005-0000-0000-000097050000}"/>
    <cellStyle name="40% - 强调文字颜色 5 32" xfId="306" xr:uid="{00000000-0005-0000-0000-000061010000}"/>
    <cellStyle name="40% - 强调文字颜色 5 32 2" xfId="1394" xr:uid="{00000000-0005-0000-0000-0000A1050000}"/>
    <cellStyle name="40% - 强调文字颜色 5 33" xfId="1403" xr:uid="{00000000-0005-0000-0000-0000AA050000}"/>
    <cellStyle name="40% - 强调文字颜色 5 33 2" xfId="706" xr:uid="{00000000-0005-0000-0000-0000F1020000}"/>
    <cellStyle name="40% - 强调文字颜色 5 34" xfId="1413" xr:uid="{00000000-0005-0000-0000-0000B4050000}"/>
    <cellStyle name="40% - 强调文字颜色 5 34 2" xfId="1423" xr:uid="{00000000-0005-0000-0000-0000BE050000}"/>
    <cellStyle name="40% - 强调文字颜色 5 35" xfId="27" xr:uid="{00000000-0005-0000-0000-00001E000000}"/>
    <cellStyle name="40% - 强调文字颜色 5 35 2" xfId="1432" xr:uid="{00000000-0005-0000-0000-0000C7050000}"/>
    <cellStyle name="40% - 强调文字颜色 5 36" xfId="1444" xr:uid="{00000000-0005-0000-0000-0000D3050000}"/>
    <cellStyle name="40% - 强调文字颜色 5 36 2" xfId="1452" xr:uid="{00000000-0005-0000-0000-0000DB050000}"/>
    <cellStyle name="40% - 强调文字颜色 5 37" xfId="1465" xr:uid="{00000000-0005-0000-0000-0000E8050000}"/>
    <cellStyle name="40% - 强调文字颜色 5 37 2" xfId="1474" xr:uid="{00000000-0005-0000-0000-0000F1050000}"/>
    <cellStyle name="40% - 强调文字颜色 5 38" xfId="965" xr:uid="{00000000-0005-0000-0000-0000F4030000}"/>
    <cellStyle name="40% - 强调文字颜色 5 38 2" xfId="1035" xr:uid="{00000000-0005-0000-0000-00003A040000}"/>
    <cellStyle name="40% - 强调文字颜色 5 39" xfId="1483" xr:uid="{00000000-0005-0000-0000-0000FA050000}"/>
    <cellStyle name="40% - 强调文字颜色 5 39 2" xfId="198" xr:uid="{00000000-0005-0000-0000-0000F1000000}"/>
    <cellStyle name="40% - 强调文字颜色 5 4" xfId="2367" xr:uid="{00000000-0005-0000-0000-00006E090000}"/>
    <cellStyle name="40% - 强调文字颜色 5 4 2" xfId="2370" xr:uid="{00000000-0005-0000-0000-000071090000}"/>
    <cellStyle name="40% - 强调文字颜色 5 40" xfId="28" xr:uid="{00000000-0005-0000-0000-00001F000000}"/>
    <cellStyle name="40% - 强调文字颜色 5 40 2" xfId="1433" xr:uid="{00000000-0005-0000-0000-0000C8050000}"/>
    <cellStyle name="40% - 强调文字颜色 5 41" xfId="1445" xr:uid="{00000000-0005-0000-0000-0000D4050000}"/>
    <cellStyle name="40% - 强调文字颜色 5 41 2" xfId="1453" xr:uid="{00000000-0005-0000-0000-0000DC050000}"/>
    <cellStyle name="40% - 强调文字颜色 5 42" xfId="1466" xr:uid="{00000000-0005-0000-0000-0000E9050000}"/>
    <cellStyle name="40% - 强调文字颜色 5 42 2" xfId="1475" xr:uid="{00000000-0005-0000-0000-0000F2050000}"/>
    <cellStyle name="40% - 强调文字颜色 5 43" xfId="966" xr:uid="{00000000-0005-0000-0000-0000F5030000}"/>
    <cellStyle name="40% - 强调文字颜色 5 43 2" xfId="1036" xr:uid="{00000000-0005-0000-0000-00003B040000}"/>
    <cellStyle name="40% - 强调文字颜色 5 44" xfId="1484" xr:uid="{00000000-0005-0000-0000-0000FB050000}"/>
    <cellStyle name="40% - 强调文字颜色 5 44 2" xfId="199" xr:uid="{00000000-0005-0000-0000-0000F2000000}"/>
    <cellStyle name="40% - 强调文字颜色 5 45" xfId="1492" xr:uid="{00000000-0005-0000-0000-000003060000}"/>
    <cellStyle name="40% - 强调文字颜色 5 45 2" xfId="104" xr:uid="{00000000-0005-0000-0000-000079000000}"/>
    <cellStyle name="40% - 强调文字颜色 5 46" xfId="1272" xr:uid="{00000000-0005-0000-0000-000027050000}"/>
    <cellStyle name="40% - 强调文字颜色 5 46 2" xfId="1505" xr:uid="{00000000-0005-0000-0000-000010060000}"/>
    <cellStyle name="40% - 强调文字颜色 5 47" xfId="1517" xr:uid="{00000000-0005-0000-0000-00001C060000}"/>
    <cellStyle name="40% - 强调文字颜色 5 47 2" xfId="1527" xr:uid="{00000000-0005-0000-0000-000026060000}"/>
    <cellStyle name="40% - 强调文字颜色 5 48" xfId="594" xr:uid="{00000000-0005-0000-0000-000081020000}"/>
    <cellStyle name="40% - 强调文字颜色 5 48 2" xfId="1339" xr:uid="{00000000-0005-0000-0000-00006A050000}"/>
    <cellStyle name="40% - 强调文字颜色 5 49" xfId="1537" xr:uid="{00000000-0005-0000-0000-000030060000}"/>
    <cellStyle name="40% - 强调文字颜色 5 49 2" xfId="1547" xr:uid="{00000000-0005-0000-0000-00003A060000}"/>
    <cellStyle name="40% - 强调文字颜色 5 5" xfId="2371" xr:uid="{00000000-0005-0000-0000-000072090000}"/>
    <cellStyle name="40% - 强调文字颜色 5 5 2" xfId="2375" xr:uid="{00000000-0005-0000-0000-000076090000}"/>
    <cellStyle name="40% - 强调文字颜色 5 50" xfId="1493" xr:uid="{00000000-0005-0000-0000-000004060000}"/>
    <cellStyle name="40% - 强调文字颜色 5 50 2" xfId="105" xr:uid="{00000000-0005-0000-0000-00007A000000}"/>
    <cellStyle name="40% - 强调文字颜色 5 51" xfId="1273" xr:uid="{00000000-0005-0000-0000-000028050000}"/>
    <cellStyle name="40% - 强调文字颜色 5 51 2" xfId="1506" xr:uid="{00000000-0005-0000-0000-000011060000}"/>
    <cellStyle name="40% - 强调文字颜色 5 52" xfId="1518" xr:uid="{00000000-0005-0000-0000-00001D060000}"/>
    <cellStyle name="40% - 强调文字颜色 5 52 2" xfId="1528" xr:uid="{00000000-0005-0000-0000-000027060000}"/>
    <cellStyle name="40% - 强调文字颜色 5 53" xfId="595" xr:uid="{00000000-0005-0000-0000-000082020000}"/>
    <cellStyle name="40% - 强调文字颜色 5 53 2" xfId="1340" xr:uid="{00000000-0005-0000-0000-00006B050000}"/>
    <cellStyle name="40% - 强调文字颜色 5 54" xfId="1538" xr:uid="{00000000-0005-0000-0000-000031060000}"/>
    <cellStyle name="40% - 强调文字颜色 5 54 2" xfId="1548" xr:uid="{00000000-0005-0000-0000-00003B060000}"/>
    <cellStyle name="40% - 强调文字颜色 5 55" xfId="1554" xr:uid="{00000000-0005-0000-0000-000041060000}"/>
    <cellStyle name="40% - 强调文字颜色 5 55 2" xfId="1560" xr:uid="{00000000-0005-0000-0000-000047060000}"/>
    <cellStyle name="40% - 强调文字颜色 5 56" xfId="1568" xr:uid="{00000000-0005-0000-0000-00004F060000}"/>
    <cellStyle name="40% - 强调文字颜色 5 56 2" xfId="580" xr:uid="{00000000-0005-0000-0000-000073020000}"/>
    <cellStyle name="40% - 强调文字颜色 5 57" xfId="1573" xr:uid="{00000000-0005-0000-0000-000054060000}"/>
    <cellStyle name="40% - 强调文字颜色 5 57 2" xfId="915" xr:uid="{00000000-0005-0000-0000-0000C2030000}"/>
    <cellStyle name="40% - 强调文字颜色 5 58" xfId="905" xr:uid="{00000000-0005-0000-0000-0000B8030000}"/>
    <cellStyle name="40% - 强调文字颜色 5 58 2" xfId="1239" xr:uid="{00000000-0005-0000-0000-000006050000}"/>
    <cellStyle name="40% - 强调文字颜色 5 6" xfId="2376" xr:uid="{00000000-0005-0000-0000-000077090000}"/>
    <cellStyle name="40% - 强调文字颜色 5 6 2" xfId="2377" xr:uid="{00000000-0005-0000-0000-000078090000}"/>
    <cellStyle name="40% - 强调文字颜色 5 7" xfId="2378" xr:uid="{00000000-0005-0000-0000-000079090000}"/>
    <cellStyle name="40% - 强调文字颜色 5 7 2" xfId="2380" xr:uid="{00000000-0005-0000-0000-00007B090000}"/>
    <cellStyle name="40% - 强调文字颜色 5 8" xfId="2381" xr:uid="{00000000-0005-0000-0000-00007C090000}"/>
    <cellStyle name="40% - 强调文字颜色 5 8 2" xfId="2386" xr:uid="{00000000-0005-0000-0000-000081090000}"/>
    <cellStyle name="40% - 强调文字颜色 5 9" xfId="2387" xr:uid="{00000000-0005-0000-0000-000082090000}"/>
    <cellStyle name="40% - 强调文字颜色 5 9 2" xfId="2391" xr:uid="{00000000-0005-0000-0000-000086090000}"/>
    <cellStyle name="40% - 强调文字颜色 6 10" xfId="2392" xr:uid="{00000000-0005-0000-0000-000087090000}"/>
    <cellStyle name="40% - 强调文字颜色 6 10 2" xfId="2394" xr:uid="{00000000-0005-0000-0000-000089090000}"/>
    <cellStyle name="40% - 强调文字颜色 6 11" xfId="1579" xr:uid="{00000000-0005-0000-0000-00005A060000}"/>
    <cellStyle name="40% - 强调文字颜色 6 11 2" xfId="1531" xr:uid="{00000000-0005-0000-0000-00002A060000}"/>
    <cellStyle name="40% - 强调文字颜色 6 12" xfId="1581" xr:uid="{00000000-0005-0000-0000-00005C060000}"/>
    <cellStyle name="40% - 强调文字颜色 6 12 2" xfId="1583" xr:uid="{00000000-0005-0000-0000-00005E060000}"/>
    <cellStyle name="40% - 强调文字颜色 6 13" xfId="1586" xr:uid="{00000000-0005-0000-0000-000061060000}"/>
    <cellStyle name="40% - 强调文字颜色 6 13 2" xfId="1589" xr:uid="{00000000-0005-0000-0000-000064060000}"/>
    <cellStyle name="40% - 强调文字颜色 6 14" xfId="1057" xr:uid="{00000000-0005-0000-0000-000050040000}"/>
    <cellStyle name="40% - 强调文字颜色 6 14 2" xfId="1060" xr:uid="{00000000-0005-0000-0000-000053040000}"/>
    <cellStyle name="40% - 强调文字颜色 6 15" xfId="144" xr:uid="{00000000-0005-0000-0000-0000AF000000}"/>
    <cellStyle name="40% - 强调文字颜色 6 15 2" xfId="1591" xr:uid="{00000000-0005-0000-0000-000066060000}"/>
    <cellStyle name="40% - 强调文字颜色 6 16" xfId="1594" xr:uid="{00000000-0005-0000-0000-000069060000}"/>
    <cellStyle name="40% - 强调文字颜色 6 16 2" xfId="1598" xr:uid="{00000000-0005-0000-0000-00006D060000}"/>
    <cellStyle name="40% - 强调文字颜色 6 17" xfId="1604" xr:uid="{00000000-0005-0000-0000-000073060000}"/>
    <cellStyle name="40% - 强调文字颜色 6 17 2" xfId="1608" xr:uid="{00000000-0005-0000-0000-000077060000}"/>
    <cellStyle name="40% - 强调文字颜色 6 18" xfId="1612" xr:uid="{00000000-0005-0000-0000-00007B060000}"/>
    <cellStyle name="40% - 强调文字颜色 6 18 2" xfId="1616" xr:uid="{00000000-0005-0000-0000-00007F060000}"/>
    <cellStyle name="40% - 强调文字颜色 6 19" xfId="1620" xr:uid="{00000000-0005-0000-0000-000083060000}"/>
    <cellStyle name="40% - 强调文字颜色 6 19 2" xfId="1624" xr:uid="{00000000-0005-0000-0000-000087060000}"/>
    <cellStyle name="40% - 强调文字颜色 6 2" xfId="2398" xr:uid="{00000000-0005-0000-0000-00008D090000}"/>
    <cellStyle name="40% - 强调文字颜色 6 2 2" xfId="2401" xr:uid="{00000000-0005-0000-0000-000090090000}"/>
    <cellStyle name="40% - 强调文字颜色 6 20" xfId="145" xr:uid="{00000000-0005-0000-0000-0000B0000000}"/>
    <cellStyle name="40% - 强调文字颜色 6 20 2" xfId="1592" xr:uid="{00000000-0005-0000-0000-000067060000}"/>
    <cellStyle name="40% - 强调文字颜色 6 21" xfId="1595" xr:uid="{00000000-0005-0000-0000-00006A060000}"/>
    <cellStyle name="40% - 强调文字颜色 6 21 2" xfId="1599" xr:uid="{00000000-0005-0000-0000-00006E060000}"/>
    <cellStyle name="40% - 强调文字颜色 6 22" xfId="1605" xr:uid="{00000000-0005-0000-0000-000074060000}"/>
    <cellStyle name="40% - 强调文字颜色 6 22 2" xfId="1609" xr:uid="{00000000-0005-0000-0000-000078060000}"/>
    <cellStyle name="40% - 强调文字颜色 6 23" xfId="1613" xr:uid="{00000000-0005-0000-0000-00007C060000}"/>
    <cellStyle name="40% - 强调文字颜色 6 23 2" xfId="1617" xr:uid="{00000000-0005-0000-0000-000080060000}"/>
    <cellStyle name="40% - 强调文字颜色 6 24" xfId="1621" xr:uid="{00000000-0005-0000-0000-000084060000}"/>
    <cellStyle name="40% - 强调文字颜色 6 24 2" xfId="1625" xr:uid="{00000000-0005-0000-0000-000088060000}"/>
    <cellStyle name="40% - 强调文字颜色 6 25" xfId="1629" xr:uid="{00000000-0005-0000-0000-00008C060000}"/>
    <cellStyle name="40% - 强调文字颜色 6 25 2" xfId="1634" xr:uid="{00000000-0005-0000-0000-000091060000}"/>
    <cellStyle name="40% - 强调文字颜色 6 26" xfId="1642" xr:uid="{00000000-0005-0000-0000-000099060000}"/>
    <cellStyle name="40% - 强调文字颜色 6 26 2" xfId="135" xr:uid="{00000000-0005-0000-0000-0000A2000000}"/>
    <cellStyle name="40% - 强调文字颜色 6 27" xfId="1646" xr:uid="{00000000-0005-0000-0000-00009D060000}"/>
    <cellStyle name="40% - 强调文字颜色 6 27 2" xfId="1650" xr:uid="{00000000-0005-0000-0000-0000A1060000}"/>
    <cellStyle name="40% - 强调文字颜色 6 28" xfId="1654" xr:uid="{00000000-0005-0000-0000-0000A5060000}"/>
    <cellStyle name="40% - 强调文字颜色 6 28 2" xfId="1659" xr:uid="{00000000-0005-0000-0000-0000AA060000}"/>
    <cellStyle name="40% - 强调文字颜色 6 29" xfId="1663" xr:uid="{00000000-0005-0000-0000-0000AE060000}"/>
    <cellStyle name="40% - 强调文字颜色 6 29 2" xfId="1671" xr:uid="{00000000-0005-0000-0000-0000B6060000}"/>
    <cellStyle name="40% - 强调文字颜色 6 3" xfId="2406" xr:uid="{00000000-0005-0000-0000-000095090000}"/>
    <cellStyle name="40% - 强调文字颜色 6 3 2" xfId="2411" xr:uid="{00000000-0005-0000-0000-00009A090000}"/>
    <cellStyle name="40% - 强调文字颜色 6 30" xfId="1630" xr:uid="{00000000-0005-0000-0000-00008D060000}"/>
    <cellStyle name="40% - 强调文字颜色 6 30 2" xfId="1635" xr:uid="{00000000-0005-0000-0000-000092060000}"/>
    <cellStyle name="40% - 强调文字颜色 6 31" xfId="1643" xr:uid="{00000000-0005-0000-0000-00009A060000}"/>
    <cellStyle name="40% - 强调文字颜色 6 31 2" xfId="136" xr:uid="{00000000-0005-0000-0000-0000A3000000}"/>
    <cellStyle name="40% - 强调文字颜色 6 32" xfId="1647" xr:uid="{00000000-0005-0000-0000-00009E060000}"/>
    <cellStyle name="40% - 强调文字颜色 6 32 2" xfId="1651" xr:uid="{00000000-0005-0000-0000-0000A2060000}"/>
    <cellStyle name="40% - 强调文字颜色 6 33" xfId="1655" xr:uid="{00000000-0005-0000-0000-0000A6060000}"/>
    <cellStyle name="40% - 强调文字颜色 6 33 2" xfId="1660" xr:uid="{00000000-0005-0000-0000-0000AB060000}"/>
    <cellStyle name="40% - 强调文字颜色 6 34" xfId="1664" xr:uid="{00000000-0005-0000-0000-0000AF060000}"/>
    <cellStyle name="40% - 强调文字颜色 6 34 2" xfId="1672" xr:uid="{00000000-0005-0000-0000-0000B7060000}"/>
    <cellStyle name="40% - 强调文字颜色 6 35" xfId="1678" xr:uid="{00000000-0005-0000-0000-0000BD060000}"/>
    <cellStyle name="40% - 强调文字颜色 6 35 2" xfId="1680" xr:uid="{00000000-0005-0000-0000-0000BF060000}"/>
    <cellStyle name="40% - 强调文字颜色 6 36" xfId="1688" xr:uid="{00000000-0005-0000-0000-0000C7060000}"/>
    <cellStyle name="40% - 强调文字颜色 6 36 2" xfId="1692" xr:uid="{00000000-0005-0000-0000-0000CB060000}"/>
    <cellStyle name="40% - 强调文字颜色 6 37" xfId="1697" xr:uid="{00000000-0005-0000-0000-0000D0060000}"/>
    <cellStyle name="40% - 强调文字颜色 6 37 2" xfId="1701" xr:uid="{00000000-0005-0000-0000-0000D4060000}"/>
    <cellStyle name="40% - 强调文字颜色 6 38" xfId="1705" xr:uid="{00000000-0005-0000-0000-0000D8060000}"/>
    <cellStyle name="40% - 强调文字颜色 6 38 2" xfId="1709" xr:uid="{00000000-0005-0000-0000-0000DC060000}"/>
    <cellStyle name="40% - 强调文字颜色 6 39" xfId="1713" xr:uid="{00000000-0005-0000-0000-0000E0060000}"/>
    <cellStyle name="40% - 强调文字颜色 6 39 2" xfId="1721" xr:uid="{00000000-0005-0000-0000-0000E8060000}"/>
    <cellStyle name="40% - 强调文字颜色 6 4" xfId="2415" xr:uid="{00000000-0005-0000-0000-00009E090000}"/>
    <cellStyle name="40% - 强调文字颜色 6 4 2" xfId="2419" xr:uid="{00000000-0005-0000-0000-0000A2090000}"/>
    <cellStyle name="40% - 强调文字颜色 6 40" xfId="1679" xr:uid="{00000000-0005-0000-0000-0000BE060000}"/>
    <cellStyle name="40% - 强调文字颜色 6 40 2" xfId="1681" xr:uid="{00000000-0005-0000-0000-0000C0060000}"/>
    <cellStyle name="40% - 强调文字颜色 6 41" xfId="1689" xr:uid="{00000000-0005-0000-0000-0000C8060000}"/>
    <cellStyle name="40% - 强调文字颜色 6 41 2" xfId="1693" xr:uid="{00000000-0005-0000-0000-0000CC060000}"/>
    <cellStyle name="40% - 强调文字颜色 6 42" xfId="1698" xr:uid="{00000000-0005-0000-0000-0000D1060000}"/>
    <cellStyle name="40% - 强调文字颜色 6 42 2" xfId="1702" xr:uid="{00000000-0005-0000-0000-0000D5060000}"/>
    <cellStyle name="40% - 强调文字颜色 6 43" xfId="1706" xr:uid="{00000000-0005-0000-0000-0000D9060000}"/>
    <cellStyle name="40% - 强调文字颜色 6 43 2" xfId="1710" xr:uid="{00000000-0005-0000-0000-0000DD060000}"/>
    <cellStyle name="40% - 强调文字颜色 6 44" xfId="1714" xr:uid="{00000000-0005-0000-0000-0000E1060000}"/>
    <cellStyle name="40% - 强调文字颜色 6 44 2" xfId="1722" xr:uid="{00000000-0005-0000-0000-0000E9060000}"/>
    <cellStyle name="40% - 强调文字颜色 6 45" xfId="1725" xr:uid="{00000000-0005-0000-0000-0000EC060000}"/>
    <cellStyle name="40% - 强调文字颜色 6 45 2" xfId="1733" xr:uid="{00000000-0005-0000-0000-0000F4060000}"/>
    <cellStyle name="40% - 强调文字颜色 6 46" xfId="1743" xr:uid="{00000000-0005-0000-0000-0000FE060000}"/>
    <cellStyle name="40% - 强调文字颜色 6 46 2" xfId="1747" xr:uid="{00000000-0005-0000-0000-000002070000}"/>
    <cellStyle name="40% - 强调文字颜色 6 47" xfId="1751" xr:uid="{00000000-0005-0000-0000-000006070000}"/>
    <cellStyle name="40% - 强调文字颜色 6 47 2" xfId="1755" xr:uid="{00000000-0005-0000-0000-00000A070000}"/>
    <cellStyle name="40% - 强调文字颜色 6 48" xfId="1759" xr:uid="{00000000-0005-0000-0000-00000E070000}"/>
    <cellStyle name="40% - 强调文字颜色 6 48 2" xfId="1763" xr:uid="{00000000-0005-0000-0000-000012070000}"/>
    <cellStyle name="40% - 强调文字颜色 6 49" xfId="1767" xr:uid="{00000000-0005-0000-0000-000016070000}"/>
    <cellStyle name="40% - 强调文字颜色 6 49 2" xfId="1775" xr:uid="{00000000-0005-0000-0000-00001E070000}"/>
    <cellStyle name="40% - 强调文字颜色 6 5" xfId="2420" xr:uid="{00000000-0005-0000-0000-0000A3090000}"/>
    <cellStyle name="40% - 强调文字颜色 6 5 2" xfId="2429" xr:uid="{00000000-0005-0000-0000-0000AC090000}"/>
    <cellStyle name="40% - 强调文字颜色 6 50" xfId="1726" xr:uid="{00000000-0005-0000-0000-0000ED060000}"/>
    <cellStyle name="40% - 强调文字颜色 6 50 2" xfId="1734" xr:uid="{00000000-0005-0000-0000-0000F5060000}"/>
    <cellStyle name="40% - 强调文字颜色 6 51" xfId="1744" xr:uid="{00000000-0005-0000-0000-0000FF060000}"/>
    <cellStyle name="40% - 强调文字颜色 6 51 2" xfId="1748" xr:uid="{00000000-0005-0000-0000-000003070000}"/>
    <cellStyle name="40% - 强调文字颜色 6 52" xfId="1752" xr:uid="{00000000-0005-0000-0000-000007070000}"/>
    <cellStyle name="40% - 强调文字颜色 6 52 2" xfId="1756" xr:uid="{00000000-0005-0000-0000-00000B070000}"/>
    <cellStyle name="40% - 强调文字颜色 6 53" xfId="1760" xr:uid="{00000000-0005-0000-0000-00000F070000}"/>
    <cellStyle name="40% - 强调文字颜色 6 53 2" xfId="1764" xr:uid="{00000000-0005-0000-0000-000013070000}"/>
    <cellStyle name="40% - 强调文字颜色 6 54" xfId="1768" xr:uid="{00000000-0005-0000-0000-000017070000}"/>
    <cellStyle name="40% - 强调文字颜色 6 54 2" xfId="1776" xr:uid="{00000000-0005-0000-0000-00001F070000}"/>
    <cellStyle name="40% - 强调文字颜色 6 55" xfId="1779" xr:uid="{00000000-0005-0000-0000-000022070000}"/>
    <cellStyle name="40% - 强调文字颜色 6 55 2" xfId="1782" xr:uid="{00000000-0005-0000-0000-000025070000}"/>
    <cellStyle name="40% - 强调文字颜色 6 56" xfId="1789" xr:uid="{00000000-0005-0000-0000-00002C070000}"/>
    <cellStyle name="40% - 强调文字颜色 6 56 2" xfId="1791" xr:uid="{00000000-0005-0000-0000-00002E070000}"/>
    <cellStyle name="40% - 强调文字颜色 6 57" xfId="1793" xr:uid="{00000000-0005-0000-0000-000030070000}"/>
    <cellStyle name="40% - 强调文字颜色 6 57 2" xfId="1795" xr:uid="{00000000-0005-0000-0000-000032070000}"/>
    <cellStyle name="40% - 强调文字颜色 6 58" xfId="1798" xr:uid="{00000000-0005-0000-0000-000035070000}"/>
    <cellStyle name="40% - 强调文字颜色 6 58 2" xfId="1801" xr:uid="{00000000-0005-0000-0000-000038070000}"/>
    <cellStyle name="40% - 强调文字颜色 6 6" xfId="2432" xr:uid="{00000000-0005-0000-0000-0000AF090000}"/>
    <cellStyle name="40% - 强调文字颜色 6 6 2" xfId="2435" xr:uid="{00000000-0005-0000-0000-0000B2090000}"/>
    <cellStyle name="40% - 强调文字颜色 6 7" xfId="2439" xr:uid="{00000000-0005-0000-0000-0000B6090000}"/>
    <cellStyle name="40% - 强调文字颜色 6 7 2" xfId="2442" xr:uid="{00000000-0005-0000-0000-0000B9090000}"/>
    <cellStyle name="40% - 强调文字颜色 6 8" xfId="2445" xr:uid="{00000000-0005-0000-0000-0000BC090000}"/>
    <cellStyle name="40% - 强调文字颜色 6 8 2" xfId="2452" xr:uid="{00000000-0005-0000-0000-0000C3090000}"/>
    <cellStyle name="40% - 强调文字颜色 6 9" xfId="2298" xr:uid="{00000000-0005-0000-0000-000029090000}"/>
    <cellStyle name="40% - 强调文字颜色 6 9 2" xfId="2458" xr:uid="{00000000-0005-0000-0000-0000C9090000}"/>
    <cellStyle name="60% - 强调文字颜色 1 10" xfId="2460" xr:uid="{00000000-0005-0000-0000-0000CB090000}"/>
    <cellStyle name="60% - 强调文字颜色 1 10 2" xfId="2462" xr:uid="{00000000-0005-0000-0000-0000CD090000}"/>
    <cellStyle name="60% - 强调文字颜色 1 11" xfId="2464" xr:uid="{00000000-0005-0000-0000-0000CF090000}"/>
    <cellStyle name="60% - 强调文字颜色 1 11 2" xfId="2467" xr:uid="{00000000-0005-0000-0000-0000D2090000}"/>
    <cellStyle name="60% - 强调文字颜色 1 12" xfId="2468" xr:uid="{00000000-0005-0000-0000-0000D3090000}"/>
    <cellStyle name="60% - 强调文字颜色 1 12 2" xfId="2471" xr:uid="{00000000-0005-0000-0000-0000D6090000}"/>
    <cellStyle name="60% - 强调文字颜色 1 13" xfId="2472" xr:uid="{00000000-0005-0000-0000-0000D7090000}"/>
    <cellStyle name="60% - 强调文字颜色 1 13 2" xfId="2473" xr:uid="{00000000-0005-0000-0000-0000D8090000}"/>
    <cellStyle name="60% - 强调文字颜色 1 14" xfId="2474" xr:uid="{00000000-0005-0000-0000-0000D9090000}"/>
    <cellStyle name="60% - 强调文字颜色 1 14 2" xfId="2475" xr:uid="{00000000-0005-0000-0000-0000DA090000}"/>
    <cellStyle name="60% - 强调文字颜色 1 15" xfId="2476" xr:uid="{00000000-0005-0000-0000-0000DB090000}"/>
    <cellStyle name="60% - 强调文字颜色 1 15 2" xfId="2478" xr:uid="{00000000-0005-0000-0000-0000DD090000}"/>
    <cellStyle name="60% - 强调文字颜色 1 16" xfId="2483" xr:uid="{00000000-0005-0000-0000-0000E2090000}"/>
    <cellStyle name="60% - 强调文字颜色 1 16 2" xfId="2485" xr:uid="{00000000-0005-0000-0000-0000E4090000}"/>
    <cellStyle name="60% - 强调文字颜色 1 17" xfId="2327" xr:uid="{00000000-0005-0000-0000-000046090000}"/>
    <cellStyle name="60% - 强调文字颜色 1 17 2" xfId="2487" xr:uid="{00000000-0005-0000-0000-0000E6090000}"/>
    <cellStyle name="60% - 强调文字颜色 1 18" xfId="2490" xr:uid="{00000000-0005-0000-0000-0000E9090000}"/>
    <cellStyle name="60% - 强调文字颜色 1 18 2" xfId="2492" xr:uid="{00000000-0005-0000-0000-0000EB090000}"/>
    <cellStyle name="60% - 强调文字颜色 1 19" xfId="2497" xr:uid="{00000000-0005-0000-0000-0000F0090000}"/>
    <cellStyle name="60% - 强调文字颜色 1 19 2" xfId="2499" xr:uid="{00000000-0005-0000-0000-0000F2090000}"/>
    <cellStyle name="60% - 强调文字颜色 1 2" xfId="2501" xr:uid="{00000000-0005-0000-0000-0000F4090000}"/>
    <cellStyle name="60% - 强调文字颜色 1 2 2" xfId="2502" xr:uid="{00000000-0005-0000-0000-0000F5090000}"/>
    <cellStyle name="60% - 强调文字颜色 1 20" xfId="2477" xr:uid="{00000000-0005-0000-0000-0000DC090000}"/>
    <cellStyle name="60% - 强调文字颜色 1 20 2" xfId="2479" xr:uid="{00000000-0005-0000-0000-0000DE090000}"/>
    <cellStyle name="60% - 强调文字颜色 1 21" xfId="2484" xr:uid="{00000000-0005-0000-0000-0000E3090000}"/>
    <cellStyle name="60% - 强调文字颜色 1 21 2" xfId="2486" xr:uid="{00000000-0005-0000-0000-0000E5090000}"/>
    <cellStyle name="60% - 强调文字颜色 1 22" xfId="2328" xr:uid="{00000000-0005-0000-0000-000047090000}"/>
    <cellStyle name="60% - 强调文字颜色 1 22 2" xfId="2488" xr:uid="{00000000-0005-0000-0000-0000E7090000}"/>
    <cellStyle name="60% - 强调文字颜色 1 23" xfId="2491" xr:uid="{00000000-0005-0000-0000-0000EA090000}"/>
    <cellStyle name="60% - 强调文字颜色 1 23 2" xfId="2493" xr:uid="{00000000-0005-0000-0000-0000EC090000}"/>
    <cellStyle name="60% - 强调文字颜色 1 24" xfId="2498" xr:uid="{00000000-0005-0000-0000-0000F1090000}"/>
    <cellStyle name="60% - 强调文字颜色 1 24 2" xfId="2500" xr:uid="{00000000-0005-0000-0000-0000F3090000}"/>
    <cellStyle name="60% - 强调文字颜色 1 25" xfId="2503" xr:uid="{00000000-0005-0000-0000-0000F6090000}"/>
    <cellStyle name="60% - 强调文字颜色 1 25 2" xfId="2507" xr:uid="{00000000-0005-0000-0000-0000FA090000}"/>
    <cellStyle name="60% - 强调文字颜色 1 26" xfId="2511" xr:uid="{00000000-0005-0000-0000-0000FE090000}"/>
    <cellStyle name="60% - 强调文字颜色 1 26 2" xfId="2513" xr:uid="{00000000-0005-0000-0000-0000000A0000}"/>
    <cellStyle name="60% - 强调文字颜色 1 27" xfId="2517" xr:uid="{00000000-0005-0000-0000-0000040A0000}"/>
    <cellStyle name="60% - 强调文字颜色 1 27 2" xfId="2519" xr:uid="{00000000-0005-0000-0000-0000060A0000}"/>
    <cellStyle name="60% - 强调文字颜色 1 28" xfId="2521" xr:uid="{00000000-0005-0000-0000-0000080A0000}"/>
    <cellStyle name="60% - 强调文字颜色 1 28 2" xfId="2523" xr:uid="{00000000-0005-0000-0000-00000A0A0000}"/>
    <cellStyle name="60% - 强调文字颜色 1 29" xfId="2526" xr:uid="{00000000-0005-0000-0000-00000D0A0000}"/>
    <cellStyle name="60% - 强调文字颜色 1 29 2" xfId="2528" xr:uid="{00000000-0005-0000-0000-00000F0A0000}"/>
    <cellStyle name="60% - 强调文字颜色 1 3" xfId="2530" xr:uid="{00000000-0005-0000-0000-0000110A0000}"/>
    <cellStyle name="60% - 强调文字颜色 1 3 2" xfId="2533" xr:uid="{00000000-0005-0000-0000-0000140A0000}"/>
    <cellStyle name="60% - 强调文字颜色 1 30" xfId="2504" xr:uid="{00000000-0005-0000-0000-0000F7090000}"/>
    <cellStyle name="60% - 强调文字颜色 1 30 2" xfId="2508" xr:uid="{00000000-0005-0000-0000-0000FB090000}"/>
    <cellStyle name="60% - 强调文字颜色 1 31" xfId="2512" xr:uid="{00000000-0005-0000-0000-0000FF090000}"/>
    <cellStyle name="60% - 强调文字颜色 1 31 2" xfId="2514" xr:uid="{00000000-0005-0000-0000-0000010A0000}"/>
    <cellStyle name="60% - 强调文字颜色 1 32" xfId="2518" xr:uid="{00000000-0005-0000-0000-0000050A0000}"/>
    <cellStyle name="60% - 强调文字颜色 1 32 2" xfId="2520" xr:uid="{00000000-0005-0000-0000-0000070A0000}"/>
    <cellStyle name="60% - 强调文字颜色 1 33" xfId="2522" xr:uid="{00000000-0005-0000-0000-0000090A0000}"/>
    <cellStyle name="60% - 强调文字颜色 1 33 2" xfId="2524" xr:uid="{00000000-0005-0000-0000-00000B0A0000}"/>
    <cellStyle name="60% - 强调文字颜色 1 34" xfId="2527" xr:uid="{00000000-0005-0000-0000-00000E0A0000}"/>
    <cellStyle name="60% - 强调文字颜色 1 34 2" xfId="2529" xr:uid="{00000000-0005-0000-0000-0000100A0000}"/>
    <cellStyle name="60% - 强调文字颜色 1 35" xfId="2536" xr:uid="{00000000-0005-0000-0000-0000170A0000}"/>
    <cellStyle name="60% - 强调文字颜色 1 35 2" xfId="2173" xr:uid="{00000000-0005-0000-0000-0000AC080000}"/>
    <cellStyle name="60% - 强调文字颜色 1 36" xfId="2538" xr:uid="{00000000-0005-0000-0000-0000190A0000}"/>
    <cellStyle name="60% - 强调文字颜色 1 36 2" xfId="2540" xr:uid="{00000000-0005-0000-0000-00001B0A0000}"/>
    <cellStyle name="60% - 强调文字颜色 1 37" xfId="2542" xr:uid="{00000000-0005-0000-0000-00001D0A0000}"/>
    <cellStyle name="60% - 强调文字颜色 1 37 2" xfId="469" xr:uid="{00000000-0005-0000-0000-000004020000}"/>
    <cellStyle name="60% - 强调文字颜色 1 38" xfId="2544" xr:uid="{00000000-0005-0000-0000-00001F0A0000}"/>
    <cellStyle name="60% - 强调文字颜色 1 38 2" xfId="819" xr:uid="{00000000-0005-0000-0000-000062030000}"/>
    <cellStyle name="60% - 强调文字颜色 1 39" xfId="2258" xr:uid="{00000000-0005-0000-0000-000001090000}"/>
    <cellStyle name="60% - 强调文字颜色 1 39 2" xfId="1168" xr:uid="{00000000-0005-0000-0000-0000BF040000}"/>
    <cellStyle name="60% - 强调文字颜色 1 4" xfId="2546" xr:uid="{00000000-0005-0000-0000-0000210A0000}"/>
    <cellStyle name="60% - 强调文字颜色 1 4 2" xfId="2547" xr:uid="{00000000-0005-0000-0000-0000220A0000}"/>
    <cellStyle name="60% - 强调文字颜色 1 40" xfId="2537" xr:uid="{00000000-0005-0000-0000-0000180A0000}"/>
    <cellStyle name="60% - 强调文字颜色 1 40 2" xfId="2174" xr:uid="{00000000-0005-0000-0000-0000AD080000}"/>
    <cellStyle name="60% - 强调文字颜色 1 41" xfId="2539" xr:uid="{00000000-0005-0000-0000-00001A0A0000}"/>
    <cellStyle name="60% - 强调文字颜色 1 41 2" xfId="2541" xr:uid="{00000000-0005-0000-0000-00001C0A0000}"/>
    <cellStyle name="60% - 强调文字颜色 1 42" xfId="2543" xr:uid="{00000000-0005-0000-0000-00001E0A0000}"/>
    <cellStyle name="60% - 强调文字颜色 1 42 2" xfId="470" xr:uid="{00000000-0005-0000-0000-000005020000}"/>
    <cellStyle name="60% - 强调文字颜色 1 43" xfId="2545" xr:uid="{00000000-0005-0000-0000-0000200A0000}"/>
    <cellStyle name="60% - 强调文字颜色 1 43 2" xfId="820" xr:uid="{00000000-0005-0000-0000-000063030000}"/>
    <cellStyle name="60% - 强调文字颜色 1 44" xfId="2259" xr:uid="{00000000-0005-0000-0000-000002090000}"/>
    <cellStyle name="60% - 强调文字颜色 1 44 2" xfId="1169" xr:uid="{00000000-0005-0000-0000-0000C0040000}"/>
    <cellStyle name="60% - 强调文字颜色 1 45" xfId="2505" xr:uid="{00000000-0005-0000-0000-0000F8090000}"/>
    <cellStyle name="60% - 强调文字颜色 1 45 2" xfId="449" xr:uid="{00000000-0005-0000-0000-0000F0010000}"/>
    <cellStyle name="60% - 强调文字颜色 1 46" xfId="2548" xr:uid="{00000000-0005-0000-0000-0000230A0000}"/>
    <cellStyle name="60% - 强调文字颜色 1 46 2" xfId="1738" xr:uid="{00000000-0005-0000-0000-0000F9060000}"/>
    <cellStyle name="60% - 强调文字颜色 1 47" xfId="2550" xr:uid="{00000000-0005-0000-0000-0000250A0000}"/>
    <cellStyle name="60% - 强调文字颜色 1 47 2" xfId="1964" xr:uid="{00000000-0005-0000-0000-0000DB070000}"/>
    <cellStyle name="60% - 强调文字颜色 1 48" xfId="2552" xr:uid="{00000000-0005-0000-0000-0000270A0000}"/>
    <cellStyle name="60% - 强调文字颜色 1 48 2" xfId="2554" xr:uid="{00000000-0005-0000-0000-0000290A0000}"/>
    <cellStyle name="60% - 强调文字颜色 1 49" xfId="2559" xr:uid="{00000000-0005-0000-0000-00002E0A0000}"/>
    <cellStyle name="60% - 强调文字颜色 1 49 2" xfId="2562" xr:uid="{00000000-0005-0000-0000-0000310A0000}"/>
    <cellStyle name="60% - 强调文字颜色 1 5" xfId="2564" xr:uid="{00000000-0005-0000-0000-0000330A0000}"/>
    <cellStyle name="60% - 强调文字颜色 1 5 2" xfId="2565" xr:uid="{00000000-0005-0000-0000-0000340A0000}"/>
    <cellStyle name="60% - 强调文字颜色 1 50" xfId="2506" xr:uid="{00000000-0005-0000-0000-0000F9090000}"/>
    <cellStyle name="60% - 强调文字颜色 1 50 2" xfId="450" xr:uid="{00000000-0005-0000-0000-0000F1010000}"/>
    <cellStyle name="60% - 强调文字颜色 1 51" xfId="2549" xr:uid="{00000000-0005-0000-0000-0000240A0000}"/>
    <cellStyle name="60% - 强调文字颜色 1 51 2" xfId="1739" xr:uid="{00000000-0005-0000-0000-0000FA060000}"/>
    <cellStyle name="60% - 强调文字颜色 1 52" xfId="2551" xr:uid="{00000000-0005-0000-0000-0000260A0000}"/>
    <cellStyle name="60% - 强调文字颜色 1 52 2" xfId="1965" xr:uid="{00000000-0005-0000-0000-0000DC070000}"/>
    <cellStyle name="60% - 强调文字颜色 1 53" xfId="2553" xr:uid="{00000000-0005-0000-0000-0000280A0000}"/>
    <cellStyle name="60% - 强调文字颜色 1 53 2" xfId="2555" xr:uid="{00000000-0005-0000-0000-00002A0A0000}"/>
    <cellStyle name="60% - 强调文字颜色 1 54" xfId="2560" xr:uid="{00000000-0005-0000-0000-00002F0A0000}"/>
    <cellStyle name="60% - 强调文字颜色 1 54 2" xfId="2563" xr:uid="{00000000-0005-0000-0000-0000320A0000}"/>
    <cellStyle name="60% - 强调文字颜色 1 55" xfId="2567" xr:uid="{00000000-0005-0000-0000-0000360A0000}"/>
    <cellStyle name="60% - 强调文字颜色 1 55 2" xfId="789" xr:uid="{00000000-0005-0000-0000-000044030000}"/>
    <cellStyle name="60% - 强调文字颜色 1 56" xfId="2568" xr:uid="{00000000-0005-0000-0000-0000370A0000}"/>
    <cellStyle name="60% - 强调文字颜色 1 56 2" xfId="2569" xr:uid="{00000000-0005-0000-0000-0000380A0000}"/>
    <cellStyle name="60% - 强调文字颜色 1 57" xfId="2570" xr:uid="{00000000-0005-0000-0000-0000390A0000}"/>
    <cellStyle name="60% - 强调文字颜色 1 57 2" xfId="2571" xr:uid="{00000000-0005-0000-0000-00003A0A0000}"/>
    <cellStyle name="60% - 强调文字颜色 1 58" xfId="2572" xr:uid="{00000000-0005-0000-0000-00003B0A0000}"/>
    <cellStyle name="60% - 强调文字颜色 1 58 2" xfId="2573" xr:uid="{00000000-0005-0000-0000-00003C0A0000}"/>
    <cellStyle name="60% - 强调文字颜色 1 6" xfId="2574" xr:uid="{00000000-0005-0000-0000-00003D0A0000}"/>
    <cellStyle name="60% - 强调文字颜色 1 6 2" xfId="2575" xr:uid="{00000000-0005-0000-0000-00003E0A0000}"/>
    <cellStyle name="60% - 强调文字颜色 1 7" xfId="2576" xr:uid="{00000000-0005-0000-0000-00003F0A0000}"/>
    <cellStyle name="60% - 强调文字颜色 1 7 2" xfId="2577" xr:uid="{00000000-0005-0000-0000-0000400A0000}"/>
    <cellStyle name="60% - 强调文字颜色 1 8" xfId="2578" xr:uid="{00000000-0005-0000-0000-0000410A0000}"/>
    <cellStyle name="60% - 强调文字颜色 1 8 2" xfId="2581" xr:uid="{00000000-0005-0000-0000-0000440A0000}"/>
    <cellStyle name="60% - 强调文字颜色 1 9" xfId="2582" xr:uid="{00000000-0005-0000-0000-0000450A0000}"/>
    <cellStyle name="60% - 强调文字颜色 1 9 2" xfId="2585" xr:uid="{00000000-0005-0000-0000-0000480A0000}"/>
    <cellStyle name="60% - 强调文字颜色 2 10" xfId="2586" xr:uid="{00000000-0005-0000-0000-0000490A0000}"/>
    <cellStyle name="60% - 强调文字颜色 2 10 2" xfId="2589" xr:uid="{00000000-0005-0000-0000-00004C0A0000}"/>
    <cellStyle name="60% - 强调文字颜色 2 11" xfId="2019" xr:uid="{00000000-0005-0000-0000-000012080000}"/>
    <cellStyle name="60% - 强调文字颜色 2 11 2" xfId="2021" xr:uid="{00000000-0005-0000-0000-000014080000}"/>
    <cellStyle name="60% - 强调文字颜色 2 12" xfId="2023" xr:uid="{00000000-0005-0000-0000-000016080000}"/>
    <cellStyle name="60% - 强调文字颜色 2 12 2" xfId="2025" xr:uid="{00000000-0005-0000-0000-000018080000}"/>
    <cellStyle name="60% - 强调文字颜色 2 13" xfId="2027" xr:uid="{00000000-0005-0000-0000-00001A080000}"/>
    <cellStyle name="60% - 强调文字颜色 2 13 2" xfId="2029" xr:uid="{00000000-0005-0000-0000-00001C080000}"/>
    <cellStyle name="60% - 强调文字颜色 2 14" xfId="2031" xr:uid="{00000000-0005-0000-0000-00001E080000}"/>
    <cellStyle name="60% - 强调文字颜色 2 14 2" xfId="2033" xr:uid="{00000000-0005-0000-0000-000020080000}"/>
    <cellStyle name="60% - 强调文字颜色 2 15" xfId="2035" xr:uid="{00000000-0005-0000-0000-000022080000}"/>
    <cellStyle name="60% - 强调文字颜色 2 15 2" xfId="2038" xr:uid="{00000000-0005-0000-0000-000025080000}"/>
    <cellStyle name="60% - 强调文字颜色 2 16" xfId="2043" xr:uid="{00000000-0005-0000-0000-00002A080000}"/>
    <cellStyle name="60% - 强调文字颜色 2 16 2" xfId="2047" xr:uid="{00000000-0005-0000-0000-00002E080000}"/>
    <cellStyle name="60% - 强调文字颜色 2 17" xfId="973" xr:uid="{00000000-0005-0000-0000-0000FC030000}"/>
    <cellStyle name="60% - 强调文字颜色 2 17 2" xfId="2051" xr:uid="{00000000-0005-0000-0000-000032080000}"/>
    <cellStyle name="60% - 强调文字颜色 2 18" xfId="2058" xr:uid="{00000000-0005-0000-0000-000039080000}"/>
    <cellStyle name="60% - 强调文字颜色 2 18 2" xfId="2060" xr:uid="{00000000-0005-0000-0000-00003B080000}"/>
    <cellStyle name="60% - 强调文字颜色 2 19" xfId="2068" xr:uid="{00000000-0005-0000-0000-000043080000}"/>
    <cellStyle name="60% - 强调文字颜色 2 19 2" xfId="2072" xr:uid="{00000000-0005-0000-0000-000047080000}"/>
    <cellStyle name="60% - 强调文字颜色 2 2" xfId="2590" xr:uid="{00000000-0005-0000-0000-00004D0A0000}"/>
    <cellStyle name="60% - 强调文字颜色 2 2 2" xfId="2591" xr:uid="{00000000-0005-0000-0000-00004E0A0000}"/>
    <cellStyle name="60% - 强调文字颜色 2 20" xfId="2036" xr:uid="{00000000-0005-0000-0000-000023080000}"/>
    <cellStyle name="60% - 强调文字颜色 2 20 2" xfId="2039" xr:uid="{00000000-0005-0000-0000-000026080000}"/>
    <cellStyle name="60% - 强调文字颜色 2 21" xfId="2044" xr:uid="{00000000-0005-0000-0000-00002B080000}"/>
    <cellStyle name="60% - 强调文字颜色 2 21 2" xfId="2048" xr:uid="{00000000-0005-0000-0000-00002F080000}"/>
    <cellStyle name="60% - 强调文字颜色 2 22" xfId="974" xr:uid="{00000000-0005-0000-0000-0000FD030000}"/>
    <cellStyle name="60% - 强调文字颜色 2 22 2" xfId="2052" xr:uid="{00000000-0005-0000-0000-000033080000}"/>
    <cellStyle name="60% - 强调文字颜色 2 23" xfId="2059" xr:uid="{00000000-0005-0000-0000-00003A080000}"/>
    <cellStyle name="60% - 强调文字颜色 2 23 2" xfId="2061" xr:uid="{00000000-0005-0000-0000-00003C080000}"/>
    <cellStyle name="60% - 强调文字颜色 2 24" xfId="2069" xr:uid="{00000000-0005-0000-0000-000044080000}"/>
    <cellStyle name="60% - 强调文字颜色 2 24 2" xfId="2073" xr:uid="{00000000-0005-0000-0000-000048080000}"/>
    <cellStyle name="60% - 强调文字颜色 2 25" xfId="2076" xr:uid="{00000000-0005-0000-0000-00004B080000}"/>
    <cellStyle name="60% - 强调文字颜色 2 25 2" xfId="2082" xr:uid="{00000000-0005-0000-0000-000051080000}"/>
    <cellStyle name="60% - 强调文字颜色 2 26" xfId="2092" xr:uid="{00000000-0005-0000-0000-00005B080000}"/>
    <cellStyle name="60% - 强调文字颜色 2 26 2" xfId="2096" xr:uid="{00000000-0005-0000-0000-00005F080000}"/>
    <cellStyle name="60% - 强调文字颜色 2 27" xfId="2102" xr:uid="{00000000-0005-0000-0000-000065080000}"/>
    <cellStyle name="60% - 强调文字颜色 2 27 2" xfId="2106" xr:uid="{00000000-0005-0000-0000-000069080000}"/>
    <cellStyle name="60% - 强调文字颜色 2 28" xfId="2110" xr:uid="{00000000-0005-0000-0000-00006D080000}"/>
    <cellStyle name="60% - 强调文字颜色 2 28 2" xfId="2114" xr:uid="{00000000-0005-0000-0000-000071080000}"/>
    <cellStyle name="60% - 强调文字颜色 2 29" xfId="2118" xr:uid="{00000000-0005-0000-0000-000075080000}"/>
    <cellStyle name="60% - 强调文字颜色 2 29 2" xfId="2122" xr:uid="{00000000-0005-0000-0000-000079080000}"/>
    <cellStyle name="60% - 强调文字颜色 2 3" xfId="72" xr:uid="{00000000-0005-0000-0000-000054000000}"/>
    <cellStyle name="60% - 强调文字颜色 2 3 2" xfId="2592" xr:uid="{00000000-0005-0000-0000-00004F0A0000}"/>
    <cellStyle name="60% - 强调文字颜色 2 30" xfId="2077" xr:uid="{00000000-0005-0000-0000-00004C080000}"/>
    <cellStyle name="60% - 强调文字颜色 2 30 2" xfId="2083" xr:uid="{00000000-0005-0000-0000-000052080000}"/>
    <cellStyle name="60% - 强调文字颜色 2 31" xfId="2093" xr:uid="{00000000-0005-0000-0000-00005C080000}"/>
    <cellStyle name="60% - 强调文字颜色 2 31 2" xfId="2097" xr:uid="{00000000-0005-0000-0000-000060080000}"/>
    <cellStyle name="60% - 强调文字颜色 2 32" xfId="2103" xr:uid="{00000000-0005-0000-0000-000066080000}"/>
    <cellStyle name="60% - 强调文字颜色 2 32 2" xfId="2107" xr:uid="{00000000-0005-0000-0000-00006A080000}"/>
    <cellStyle name="60% - 强调文字颜色 2 33" xfId="2111" xr:uid="{00000000-0005-0000-0000-00006E080000}"/>
    <cellStyle name="60% - 强调文字颜色 2 33 2" xfId="2115" xr:uid="{00000000-0005-0000-0000-000072080000}"/>
    <cellStyle name="60% - 强调文字颜色 2 34" xfId="2119" xr:uid="{00000000-0005-0000-0000-000076080000}"/>
    <cellStyle name="60% - 强调文字颜色 2 34 2" xfId="2123" xr:uid="{00000000-0005-0000-0000-00007A080000}"/>
    <cellStyle name="60% - 强调文字颜色 2 35" xfId="2126" xr:uid="{00000000-0005-0000-0000-00007D080000}"/>
    <cellStyle name="60% - 强调文字颜色 2 35 2" xfId="2130" xr:uid="{00000000-0005-0000-0000-000081080000}"/>
    <cellStyle name="60% - 强调文字颜色 2 36" xfId="2138" xr:uid="{00000000-0005-0000-0000-000089080000}"/>
    <cellStyle name="60% - 强调文字颜色 2 36 2" xfId="2143" xr:uid="{00000000-0005-0000-0000-00008E080000}"/>
    <cellStyle name="60% - 强调文字颜色 2 37" xfId="2147" xr:uid="{00000000-0005-0000-0000-000092080000}"/>
    <cellStyle name="60% - 强调文字颜色 2 37 2" xfId="2151" xr:uid="{00000000-0005-0000-0000-000096080000}"/>
    <cellStyle name="60% - 强调文字颜色 2 38" xfId="2155" xr:uid="{00000000-0005-0000-0000-00009A080000}"/>
    <cellStyle name="60% - 强调文字颜色 2 38 2" xfId="2159" xr:uid="{00000000-0005-0000-0000-00009E080000}"/>
    <cellStyle name="60% - 强调文字颜色 2 39" xfId="2163" xr:uid="{00000000-0005-0000-0000-0000A2080000}"/>
    <cellStyle name="60% - 强调文字颜色 2 39 2" xfId="2167" xr:uid="{00000000-0005-0000-0000-0000A6080000}"/>
    <cellStyle name="60% - 强调文字颜色 2 4" xfId="2593" xr:uid="{00000000-0005-0000-0000-0000500A0000}"/>
    <cellStyle name="60% - 强调文字颜色 2 4 2" xfId="2594" xr:uid="{00000000-0005-0000-0000-0000510A0000}"/>
    <cellStyle name="60% - 强调文字颜色 2 40" xfId="2127" xr:uid="{00000000-0005-0000-0000-00007E080000}"/>
    <cellStyle name="60% - 强调文字颜色 2 40 2" xfId="2131" xr:uid="{00000000-0005-0000-0000-000082080000}"/>
    <cellStyle name="60% - 强调文字颜色 2 41" xfId="2139" xr:uid="{00000000-0005-0000-0000-00008A080000}"/>
    <cellStyle name="60% - 强调文字颜色 2 41 2" xfId="2144" xr:uid="{00000000-0005-0000-0000-00008F080000}"/>
    <cellStyle name="60% - 强调文字颜色 2 42" xfId="2148" xr:uid="{00000000-0005-0000-0000-000093080000}"/>
    <cellStyle name="60% - 强调文字颜色 2 42 2" xfId="2152" xr:uid="{00000000-0005-0000-0000-000097080000}"/>
    <cellStyle name="60% - 强调文字颜色 2 43" xfId="2156" xr:uid="{00000000-0005-0000-0000-00009B080000}"/>
    <cellStyle name="60% - 强调文字颜色 2 43 2" xfId="2160" xr:uid="{00000000-0005-0000-0000-00009F080000}"/>
    <cellStyle name="60% - 强调文字颜色 2 44" xfId="2164" xr:uid="{00000000-0005-0000-0000-0000A3080000}"/>
    <cellStyle name="60% - 强调文字颜色 2 44 2" xfId="2168" xr:uid="{00000000-0005-0000-0000-0000A7080000}"/>
    <cellStyle name="60% - 强调文字颜色 2 45" xfId="2171" xr:uid="{00000000-0005-0000-0000-0000AA080000}"/>
    <cellStyle name="60% - 强调文字颜色 2 45 2" xfId="2177" xr:uid="{00000000-0005-0000-0000-0000B0080000}"/>
    <cellStyle name="60% - 强调文字颜色 2 46" xfId="2183" xr:uid="{00000000-0005-0000-0000-0000B6080000}"/>
    <cellStyle name="60% - 强调文字颜色 2 46 2" xfId="2187" xr:uid="{00000000-0005-0000-0000-0000BA080000}"/>
    <cellStyle name="60% - 强调文字颜色 2 47" xfId="2191" xr:uid="{00000000-0005-0000-0000-0000BE080000}"/>
    <cellStyle name="60% - 强调文字颜色 2 47 2" xfId="2195" xr:uid="{00000000-0005-0000-0000-0000C2080000}"/>
    <cellStyle name="60% - 强调文字颜色 2 48" xfId="2199" xr:uid="{00000000-0005-0000-0000-0000C6080000}"/>
    <cellStyle name="60% - 强调文字颜色 2 48 2" xfId="2203" xr:uid="{00000000-0005-0000-0000-0000CA080000}"/>
    <cellStyle name="60% - 强调文字颜色 2 49" xfId="2208" xr:uid="{00000000-0005-0000-0000-0000CF080000}"/>
    <cellStyle name="60% - 强调文字颜色 2 49 2" xfId="2214" xr:uid="{00000000-0005-0000-0000-0000D5080000}"/>
    <cellStyle name="60% - 强调文字颜色 2 5" xfId="2595" xr:uid="{00000000-0005-0000-0000-0000520A0000}"/>
    <cellStyle name="60% - 强调文字颜色 2 5 2" xfId="2596" xr:uid="{00000000-0005-0000-0000-0000530A0000}"/>
    <cellStyle name="60% - 强调文字颜色 2 50" xfId="2172" xr:uid="{00000000-0005-0000-0000-0000AB080000}"/>
    <cellStyle name="60% - 强调文字颜色 2 50 2" xfId="2178" xr:uid="{00000000-0005-0000-0000-0000B1080000}"/>
    <cellStyle name="60% - 强调文字颜色 2 51" xfId="2184" xr:uid="{00000000-0005-0000-0000-0000B7080000}"/>
    <cellStyle name="60% - 强调文字颜色 2 51 2" xfId="2188" xr:uid="{00000000-0005-0000-0000-0000BB080000}"/>
    <cellStyle name="60% - 强调文字颜色 2 52" xfId="2192" xr:uid="{00000000-0005-0000-0000-0000BF080000}"/>
    <cellStyle name="60% - 强调文字颜色 2 52 2" xfId="2196" xr:uid="{00000000-0005-0000-0000-0000C3080000}"/>
    <cellStyle name="60% - 强调文字颜色 2 53" xfId="2200" xr:uid="{00000000-0005-0000-0000-0000C7080000}"/>
    <cellStyle name="60% - 强调文字颜色 2 53 2" xfId="2204" xr:uid="{00000000-0005-0000-0000-0000CB080000}"/>
    <cellStyle name="60% - 强调文字颜色 2 54" xfId="2209" xr:uid="{00000000-0005-0000-0000-0000D0080000}"/>
    <cellStyle name="60% - 强调文字颜色 2 54 2" xfId="2215" xr:uid="{00000000-0005-0000-0000-0000D6080000}"/>
    <cellStyle name="60% - 强调文字颜色 2 55" xfId="2218" xr:uid="{00000000-0005-0000-0000-0000D9080000}"/>
    <cellStyle name="60% - 强调文字颜色 2 55 2" xfId="2223" xr:uid="{00000000-0005-0000-0000-0000DE080000}"/>
    <cellStyle name="60% - 强调文字颜色 2 56" xfId="2233" xr:uid="{00000000-0005-0000-0000-0000E8080000}"/>
    <cellStyle name="60% - 强调文字颜色 2 56 2" xfId="2236" xr:uid="{00000000-0005-0000-0000-0000EB080000}"/>
    <cellStyle name="60% - 强调文字颜色 2 57" xfId="2238" xr:uid="{00000000-0005-0000-0000-0000ED080000}"/>
    <cellStyle name="60% - 强调文字颜色 2 57 2" xfId="2241" xr:uid="{00000000-0005-0000-0000-0000F0080000}"/>
    <cellStyle name="60% - 强调文字颜色 2 58" xfId="2243" xr:uid="{00000000-0005-0000-0000-0000F2080000}"/>
    <cellStyle name="60% - 强调文字颜色 2 58 2" xfId="2247" xr:uid="{00000000-0005-0000-0000-0000F6080000}"/>
    <cellStyle name="60% - 强调文字颜色 2 6" xfId="2597" xr:uid="{00000000-0005-0000-0000-0000540A0000}"/>
    <cellStyle name="60% - 强调文字颜色 2 6 2" xfId="2598" xr:uid="{00000000-0005-0000-0000-0000550A0000}"/>
    <cellStyle name="60% - 强调文字颜色 2 7" xfId="2599" xr:uid="{00000000-0005-0000-0000-0000560A0000}"/>
    <cellStyle name="60% - 强调文字颜色 2 7 2" xfId="2600" xr:uid="{00000000-0005-0000-0000-0000570A0000}"/>
    <cellStyle name="60% - 强调文字颜色 2 8" xfId="2601" xr:uid="{00000000-0005-0000-0000-0000580A0000}"/>
    <cellStyle name="60% - 强调文字颜色 2 8 2" xfId="2525" xr:uid="{00000000-0005-0000-0000-00000C0A0000}"/>
    <cellStyle name="60% - 强调文字颜色 2 9" xfId="2602" xr:uid="{00000000-0005-0000-0000-0000590A0000}"/>
    <cellStyle name="60% - 强调文字颜色 2 9 2" xfId="2603" xr:uid="{00000000-0005-0000-0000-00005A0A0000}"/>
    <cellStyle name="60% - 强调文字颜色 3 10" xfId="923" xr:uid="{00000000-0005-0000-0000-0000CA030000}"/>
    <cellStyle name="60% - 强调文字颜色 3 10 2" xfId="127" xr:uid="{00000000-0005-0000-0000-000099000000}"/>
    <cellStyle name="60% - 强调文字颜色 3 11" xfId="2264" xr:uid="{00000000-0005-0000-0000-000007090000}"/>
    <cellStyle name="60% - 强调文字颜色 3 11 2" xfId="2266" xr:uid="{00000000-0005-0000-0000-000009090000}"/>
    <cellStyle name="60% - 强调文字颜色 3 12" xfId="246" xr:uid="{00000000-0005-0000-0000-000025010000}"/>
    <cellStyle name="60% - 强调文字颜色 3 12 2" xfId="249" xr:uid="{00000000-0005-0000-0000-000028010000}"/>
    <cellStyle name="60% - 强调文字颜色 3 13" xfId="56" xr:uid="{00000000-0005-0000-0000-000042000000}"/>
    <cellStyle name="60% - 强调文字颜色 3 13 2" xfId="214" xr:uid="{00000000-0005-0000-0000-000005010000}"/>
    <cellStyle name="60% - 强调文字颜色 3 14" xfId="258" xr:uid="{00000000-0005-0000-0000-000031010000}"/>
    <cellStyle name="60% - 强调文字颜色 3 14 2" xfId="261" xr:uid="{00000000-0005-0000-0000-000034010000}"/>
    <cellStyle name="60% - 强调文字颜色 3 15" xfId="229" xr:uid="{00000000-0005-0000-0000-000014010000}"/>
    <cellStyle name="60% - 强调文字颜色 3 15 2" xfId="22" xr:uid="{00000000-0005-0000-0000-000018000000}"/>
    <cellStyle name="60% - 强调文字颜色 3 16" xfId="236" xr:uid="{00000000-0005-0000-0000-00001B010000}"/>
    <cellStyle name="60% - 强调文字颜色 3 16 2" xfId="264" xr:uid="{00000000-0005-0000-0000-000037010000}"/>
    <cellStyle name="60% - 强调文字颜色 3 17" xfId="11" xr:uid="{00000000-0005-0000-0000-00000C000000}"/>
    <cellStyle name="60% - 强调文字颜色 3 17 2" xfId="269" xr:uid="{00000000-0005-0000-0000-00003C010000}"/>
    <cellStyle name="60% - 强调文字颜色 3 18" xfId="240" xr:uid="{00000000-0005-0000-0000-00001F010000}"/>
    <cellStyle name="60% - 强调文字颜色 3 18 2" xfId="275" xr:uid="{00000000-0005-0000-0000-000042010000}"/>
    <cellStyle name="60% - 强调文字颜色 3 19" xfId="223" xr:uid="{00000000-0005-0000-0000-00000E010000}"/>
    <cellStyle name="60% - 强调文字颜色 3 19 2" xfId="281" xr:uid="{00000000-0005-0000-0000-000048010000}"/>
    <cellStyle name="60% - 强调文字颜色 3 2" xfId="2604" xr:uid="{00000000-0005-0000-0000-00005B0A0000}"/>
    <cellStyle name="60% - 强调文字颜色 3 2 2" xfId="2605" xr:uid="{00000000-0005-0000-0000-00005C0A0000}"/>
    <cellStyle name="60% - 强调文字颜色 3 20" xfId="230" xr:uid="{00000000-0005-0000-0000-000015010000}"/>
    <cellStyle name="60% - 强调文字颜色 3 20 2" xfId="21" xr:uid="{00000000-0005-0000-0000-000017000000}"/>
    <cellStyle name="60% - 强调文字颜色 3 21" xfId="237" xr:uid="{00000000-0005-0000-0000-00001C010000}"/>
    <cellStyle name="60% - 强调文字颜色 3 21 2" xfId="265" xr:uid="{00000000-0005-0000-0000-000038010000}"/>
    <cellStyle name="60% - 强调文字颜色 3 22" xfId="12" xr:uid="{00000000-0005-0000-0000-00000D000000}"/>
    <cellStyle name="60% - 强调文字颜色 3 22 2" xfId="270" xr:uid="{00000000-0005-0000-0000-00003D010000}"/>
    <cellStyle name="60% - 强调文字颜色 3 23" xfId="241" xr:uid="{00000000-0005-0000-0000-000020010000}"/>
    <cellStyle name="60% - 强调文字颜色 3 23 2" xfId="276" xr:uid="{00000000-0005-0000-0000-000043010000}"/>
    <cellStyle name="60% - 强调文字颜色 3 24" xfId="224" xr:uid="{00000000-0005-0000-0000-00000F010000}"/>
    <cellStyle name="60% - 强调文字颜色 3 24 2" xfId="282" xr:uid="{00000000-0005-0000-0000-000049010000}"/>
    <cellStyle name="60% - 强调文字颜色 3 25" xfId="295" xr:uid="{00000000-0005-0000-0000-000056010000}"/>
    <cellStyle name="60% - 强调文字颜色 3 25 2" xfId="309" xr:uid="{00000000-0005-0000-0000-000064010000}"/>
    <cellStyle name="60% - 强调文字颜色 3 26" xfId="316" xr:uid="{00000000-0005-0000-0000-00006B010000}"/>
    <cellStyle name="60% - 强调文字颜色 3 26 2" xfId="322" xr:uid="{00000000-0005-0000-0000-000071010000}"/>
    <cellStyle name="60% - 强调文字颜色 3 27" xfId="332" xr:uid="{00000000-0005-0000-0000-00007B010000}"/>
    <cellStyle name="60% - 强调文字颜色 3 27 2" xfId="338" xr:uid="{00000000-0005-0000-0000-000081010000}"/>
    <cellStyle name="60% - 强调文字颜色 3 28" xfId="345" xr:uid="{00000000-0005-0000-0000-000088010000}"/>
    <cellStyle name="60% - 强调文字颜色 3 28 2" xfId="351" xr:uid="{00000000-0005-0000-0000-00008E010000}"/>
    <cellStyle name="60% - 强调文字颜色 3 29" xfId="357" xr:uid="{00000000-0005-0000-0000-000094010000}"/>
    <cellStyle name="60% - 强调文字颜色 3 29 2" xfId="363" xr:uid="{00000000-0005-0000-0000-00009A010000}"/>
    <cellStyle name="60% - 强调文字颜色 3 3" xfId="2606" xr:uid="{00000000-0005-0000-0000-00005D0A0000}"/>
    <cellStyle name="60% - 强调文字颜色 3 3 2" xfId="1083" xr:uid="{00000000-0005-0000-0000-00006A040000}"/>
    <cellStyle name="60% - 强调文字颜色 3 30" xfId="296" xr:uid="{00000000-0005-0000-0000-000057010000}"/>
    <cellStyle name="60% - 强调文字颜色 3 30 2" xfId="310" xr:uid="{00000000-0005-0000-0000-000065010000}"/>
    <cellStyle name="60% - 强调文字颜色 3 31" xfId="317" xr:uid="{00000000-0005-0000-0000-00006C010000}"/>
    <cellStyle name="60% - 强调文字颜色 3 31 2" xfId="323" xr:uid="{00000000-0005-0000-0000-000072010000}"/>
    <cellStyle name="60% - 强调文字颜色 3 32" xfId="333" xr:uid="{00000000-0005-0000-0000-00007C010000}"/>
    <cellStyle name="60% - 强调文字颜色 3 32 2" xfId="339" xr:uid="{00000000-0005-0000-0000-000082010000}"/>
    <cellStyle name="60% - 强调文字颜色 3 33" xfId="346" xr:uid="{00000000-0005-0000-0000-000089010000}"/>
    <cellStyle name="60% - 强调文字颜色 3 33 2" xfId="352" xr:uid="{00000000-0005-0000-0000-00008F010000}"/>
    <cellStyle name="60% - 强调文字颜色 3 34" xfId="358" xr:uid="{00000000-0005-0000-0000-000095010000}"/>
    <cellStyle name="60% - 强调文字颜色 3 34 2" xfId="364" xr:uid="{00000000-0005-0000-0000-00009B010000}"/>
    <cellStyle name="60% - 强调文字颜色 3 35" xfId="369" xr:uid="{00000000-0005-0000-0000-0000A0010000}"/>
    <cellStyle name="60% - 强调文字颜色 3 35 2" xfId="376" xr:uid="{00000000-0005-0000-0000-0000A7010000}"/>
    <cellStyle name="60% - 强调文字颜色 3 36" xfId="383" xr:uid="{00000000-0005-0000-0000-0000AE010000}"/>
    <cellStyle name="60% - 强调文字颜色 3 36 2" xfId="393" xr:uid="{00000000-0005-0000-0000-0000B8010000}"/>
    <cellStyle name="60% - 强调文字颜色 3 37" xfId="407" xr:uid="{00000000-0005-0000-0000-0000C6010000}"/>
    <cellStyle name="60% - 强调文字颜色 3 37 2" xfId="413" xr:uid="{00000000-0005-0000-0000-0000CC010000}"/>
    <cellStyle name="60% - 强调文字颜色 3 38" xfId="419" xr:uid="{00000000-0005-0000-0000-0000D2010000}"/>
    <cellStyle name="60% - 强调文字颜色 3 38 2" xfId="426" xr:uid="{00000000-0005-0000-0000-0000D9010000}"/>
    <cellStyle name="60% - 强调文字颜色 3 39" xfId="433" xr:uid="{00000000-0005-0000-0000-0000E0010000}"/>
    <cellStyle name="60% - 强调文字颜色 3 39 2" xfId="440" xr:uid="{00000000-0005-0000-0000-0000E7010000}"/>
    <cellStyle name="60% - 强调文字颜色 3 4" xfId="2607" xr:uid="{00000000-0005-0000-0000-00005E0A0000}"/>
    <cellStyle name="60% - 强调文字颜色 3 4 2" xfId="2608" xr:uid="{00000000-0005-0000-0000-00005F0A0000}"/>
    <cellStyle name="60% - 强调文字颜色 3 40" xfId="370" xr:uid="{00000000-0005-0000-0000-0000A1010000}"/>
    <cellStyle name="60% - 强调文字颜色 3 40 2" xfId="377" xr:uid="{00000000-0005-0000-0000-0000A8010000}"/>
    <cellStyle name="60% - 强调文字颜色 3 41" xfId="384" xr:uid="{00000000-0005-0000-0000-0000AF010000}"/>
    <cellStyle name="60% - 强调文字颜色 3 41 2" xfId="394" xr:uid="{00000000-0005-0000-0000-0000B9010000}"/>
    <cellStyle name="60% - 强调文字颜色 3 42" xfId="408" xr:uid="{00000000-0005-0000-0000-0000C7010000}"/>
    <cellStyle name="60% - 强调文字颜色 3 42 2" xfId="414" xr:uid="{00000000-0005-0000-0000-0000CD010000}"/>
    <cellStyle name="60% - 强调文字颜色 3 43" xfId="420" xr:uid="{00000000-0005-0000-0000-0000D3010000}"/>
    <cellStyle name="60% - 强调文字颜色 3 43 2" xfId="427" xr:uid="{00000000-0005-0000-0000-0000DA010000}"/>
    <cellStyle name="60% - 强调文字颜色 3 44" xfId="434" xr:uid="{00000000-0005-0000-0000-0000E1010000}"/>
    <cellStyle name="60% - 强调文字颜色 3 44 2" xfId="441" xr:uid="{00000000-0005-0000-0000-0000E8010000}"/>
    <cellStyle name="60% - 强调文字颜色 3 45" xfId="447" xr:uid="{00000000-0005-0000-0000-0000EE010000}"/>
    <cellStyle name="60% - 强调文字颜色 3 45 2" xfId="90" xr:uid="{00000000-0005-0000-0000-000069000000}"/>
    <cellStyle name="60% - 强调文字颜色 3 46" xfId="61" xr:uid="{00000000-0005-0000-0000-000048000000}"/>
    <cellStyle name="60% - 强调文字颜色 3 46 2" xfId="459" xr:uid="{00000000-0005-0000-0000-0000FA010000}"/>
    <cellStyle name="60% - 强调文字颜色 3 47" xfId="473" xr:uid="{00000000-0005-0000-0000-000008020000}"/>
    <cellStyle name="60% - 强调文字颜色 3 47 2" xfId="480" xr:uid="{00000000-0005-0000-0000-00000F020000}"/>
    <cellStyle name="60% - 强调文字颜色 3 48" xfId="487" xr:uid="{00000000-0005-0000-0000-000016020000}"/>
    <cellStyle name="60% - 强调文字颜色 3 48 2" xfId="148" xr:uid="{00000000-0005-0000-0000-0000B3000000}"/>
    <cellStyle name="60% - 强调文字颜色 3 49" xfId="497" xr:uid="{00000000-0005-0000-0000-000020020000}"/>
    <cellStyle name="60% - 强调文字颜色 3 49 2" xfId="508" xr:uid="{00000000-0005-0000-0000-00002B020000}"/>
    <cellStyle name="60% - 强调文字颜色 3 5" xfId="2609" xr:uid="{00000000-0005-0000-0000-0000600A0000}"/>
    <cellStyle name="60% - 强调文字颜色 3 5 2" xfId="2610" xr:uid="{00000000-0005-0000-0000-0000610A0000}"/>
    <cellStyle name="60% - 强调文字颜色 3 50" xfId="448" xr:uid="{00000000-0005-0000-0000-0000EF010000}"/>
    <cellStyle name="60% - 强调文字颜色 3 50 2" xfId="91" xr:uid="{00000000-0005-0000-0000-00006A000000}"/>
    <cellStyle name="60% - 强调文字颜色 3 51" xfId="62" xr:uid="{00000000-0005-0000-0000-000049000000}"/>
    <cellStyle name="60% - 强调文字颜色 3 51 2" xfId="460" xr:uid="{00000000-0005-0000-0000-0000FB010000}"/>
    <cellStyle name="60% - 强调文字颜色 3 52" xfId="474" xr:uid="{00000000-0005-0000-0000-000009020000}"/>
    <cellStyle name="60% - 强调文字颜色 3 52 2" xfId="481" xr:uid="{00000000-0005-0000-0000-000010020000}"/>
    <cellStyle name="60% - 强调文字颜色 3 53" xfId="488" xr:uid="{00000000-0005-0000-0000-000017020000}"/>
    <cellStyle name="60% - 强调文字颜色 3 53 2" xfId="149" xr:uid="{00000000-0005-0000-0000-0000B4000000}"/>
    <cellStyle name="60% - 强调文字颜色 3 54" xfId="498" xr:uid="{00000000-0005-0000-0000-000021020000}"/>
    <cellStyle name="60% - 强调文字颜色 3 54 2" xfId="509" xr:uid="{00000000-0005-0000-0000-00002C020000}"/>
    <cellStyle name="60% - 强调文字颜色 3 55" xfId="515" xr:uid="{00000000-0005-0000-0000-000032020000}"/>
    <cellStyle name="60% - 强调文字颜色 3 55 2" xfId="524" xr:uid="{00000000-0005-0000-0000-00003B020000}"/>
    <cellStyle name="60% - 强调文字颜色 3 56" xfId="389" xr:uid="{00000000-0005-0000-0000-0000B4010000}"/>
    <cellStyle name="60% - 强调文字颜色 3 56 2" xfId="534" xr:uid="{00000000-0005-0000-0000-000045020000}"/>
    <cellStyle name="60% - 强调文字颜色 3 57" xfId="543" xr:uid="{00000000-0005-0000-0000-00004E020000}"/>
    <cellStyle name="60% - 强调文字颜色 3 57 2" xfId="545" xr:uid="{00000000-0005-0000-0000-000050020000}"/>
    <cellStyle name="60% - 强调文字颜色 3 58" xfId="548" xr:uid="{00000000-0005-0000-0000-000053020000}"/>
    <cellStyle name="60% - 强调文字颜色 3 58 2" xfId="551" xr:uid="{00000000-0005-0000-0000-000056020000}"/>
    <cellStyle name="60% - 强调文字颜色 3 6" xfId="2611" xr:uid="{00000000-0005-0000-0000-0000620A0000}"/>
    <cellStyle name="60% - 强调文字颜色 3 6 2" xfId="2612" xr:uid="{00000000-0005-0000-0000-0000630A0000}"/>
    <cellStyle name="60% - 强调文字颜色 3 7" xfId="2613" xr:uid="{00000000-0005-0000-0000-0000640A0000}"/>
    <cellStyle name="60% - 强调文字颜色 3 7 2" xfId="2614" xr:uid="{00000000-0005-0000-0000-0000650A0000}"/>
    <cellStyle name="60% - 强调文字颜色 3 8" xfId="2615" xr:uid="{00000000-0005-0000-0000-0000660A0000}"/>
    <cellStyle name="60% - 强调文字颜色 3 8 2" xfId="1401" xr:uid="{00000000-0005-0000-0000-0000A8050000}"/>
    <cellStyle name="60% - 强调文字颜色 3 9" xfId="2616" xr:uid="{00000000-0005-0000-0000-0000670A0000}"/>
    <cellStyle name="60% - 强调文字颜色 3 9 2" xfId="2619" xr:uid="{00000000-0005-0000-0000-00006A0A0000}"/>
    <cellStyle name="60% - 强调文字颜色 4 10" xfId="2620" xr:uid="{00000000-0005-0000-0000-00006B0A0000}"/>
    <cellStyle name="60% - 强调文字颜色 4 10 2" xfId="2621" xr:uid="{00000000-0005-0000-0000-00006C0A0000}"/>
    <cellStyle name="60% - 强调文字颜色 4 11" xfId="2289" xr:uid="{00000000-0005-0000-0000-000020090000}"/>
    <cellStyle name="60% - 强调文字颜色 4 11 2" xfId="2291" xr:uid="{00000000-0005-0000-0000-000022090000}"/>
    <cellStyle name="60% - 强调文字颜色 4 12" xfId="605" xr:uid="{00000000-0005-0000-0000-00008C020000}"/>
    <cellStyle name="60% - 强调文字颜色 4 12 2" xfId="608" xr:uid="{00000000-0005-0000-0000-00008F020000}"/>
    <cellStyle name="60% - 强调文字颜色 4 13" xfId="611" xr:uid="{00000000-0005-0000-0000-000092020000}"/>
    <cellStyle name="60% - 强调文字颜色 4 13 2" xfId="620" xr:uid="{00000000-0005-0000-0000-00009B020000}"/>
    <cellStyle name="60% - 强调文字颜色 4 14" xfId="632" xr:uid="{00000000-0005-0000-0000-0000A7020000}"/>
    <cellStyle name="60% - 强调文字颜色 4 14 2" xfId="635" xr:uid="{00000000-0005-0000-0000-0000AA020000}"/>
    <cellStyle name="60% - 强调文字颜色 4 15" xfId="638" xr:uid="{00000000-0005-0000-0000-0000AD020000}"/>
    <cellStyle name="60% - 强调文字颜色 4 15 2" xfId="642" xr:uid="{00000000-0005-0000-0000-0000B1020000}"/>
    <cellStyle name="60% - 强调文字颜色 4 16" xfId="649" xr:uid="{00000000-0005-0000-0000-0000B8020000}"/>
    <cellStyle name="60% - 强调文字颜色 4 16 2" xfId="653" xr:uid="{00000000-0005-0000-0000-0000BC020000}"/>
    <cellStyle name="60% - 强调文字颜色 4 17" xfId="664" xr:uid="{00000000-0005-0000-0000-0000C7020000}"/>
    <cellStyle name="60% - 强调文字颜色 4 17 2" xfId="672" xr:uid="{00000000-0005-0000-0000-0000CF020000}"/>
    <cellStyle name="60% - 强调文字颜色 4 18" xfId="678" xr:uid="{00000000-0005-0000-0000-0000D5020000}"/>
    <cellStyle name="60% - 强调文字颜色 4 18 2" xfId="31" xr:uid="{00000000-0005-0000-0000-000022000000}"/>
    <cellStyle name="60% - 强调文字颜色 4 19" xfId="689" xr:uid="{00000000-0005-0000-0000-0000E0020000}"/>
    <cellStyle name="60% - 强调文字颜色 4 19 2" xfId="695" xr:uid="{00000000-0005-0000-0000-0000E6020000}"/>
    <cellStyle name="60% - 强调文字颜色 4 2" xfId="2622" xr:uid="{00000000-0005-0000-0000-00006D0A0000}"/>
    <cellStyle name="60% - 强调文字颜色 4 2 2" xfId="2414" xr:uid="{00000000-0005-0000-0000-00009D090000}"/>
    <cellStyle name="60% - 强调文字颜色 4 20" xfId="639" xr:uid="{00000000-0005-0000-0000-0000AE020000}"/>
    <cellStyle name="60% - 强调文字颜色 4 20 2" xfId="643" xr:uid="{00000000-0005-0000-0000-0000B2020000}"/>
    <cellStyle name="60% - 强调文字颜色 4 21" xfId="650" xr:uid="{00000000-0005-0000-0000-0000B9020000}"/>
    <cellStyle name="60% - 强调文字颜色 4 21 2" xfId="654" xr:uid="{00000000-0005-0000-0000-0000BD020000}"/>
    <cellStyle name="60% - 强调文字颜色 4 22" xfId="665" xr:uid="{00000000-0005-0000-0000-0000C8020000}"/>
    <cellStyle name="60% - 强调文字颜色 4 22 2" xfId="673" xr:uid="{00000000-0005-0000-0000-0000D0020000}"/>
    <cellStyle name="60% - 强调文字颜色 4 23" xfId="679" xr:uid="{00000000-0005-0000-0000-0000D6020000}"/>
    <cellStyle name="60% - 强调文字颜色 4 23 2" xfId="32" xr:uid="{00000000-0005-0000-0000-000023000000}"/>
    <cellStyle name="60% - 强调文字颜色 4 24" xfId="690" xr:uid="{00000000-0005-0000-0000-0000E1020000}"/>
    <cellStyle name="60% - 强调文字颜色 4 24 2" xfId="696" xr:uid="{00000000-0005-0000-0000-0000E7020000}"/>
    <cellStyle name="60% - 强调文字颜色 4 25" xfId="709" xr:uid="{00000000-0005-0000-0000-0000F4020000}"/>
    <cellStyle name="60% - 强调文字颜色 4 25 2" xfId="715" xr:uid="{00000000-0005-0000-0000-0000FA020000}"/>
    <cellStyle name="60% - 强调文字颜色 4 26" xfId="721" xr:uid="{00000000-0005-0000-0000-000000030000}"/>
    <cellStyle name="60% - 强调文字颜色 4 26 2" xfId="727" xr:uid="{00000000-0005-0000-0000-000006030000}"/>
    <cellStyle name="60% - 强调文字颜色 4 27" xfId="156" xr:uid="{00000000-0005-0000-0000-0000BC000000}"/>
    <cellStyle name="60% - 强调文字颜色 4 27 2" xfId="737" xr:uid="{00000000-0005-0000-0000-000010030000}"/>
    <cellStyle name="60% - 强调文字颜色 4 28" xfId="129" xr:uid="{00000000-0005-0000-0000-00009B000000}"/>
    <cellStyle name="60% - 强调文字颜色 4 28 2" xfId="252" xr:uid="{00000000-0005-0000-0000-00002B010000}"/>
    <cellStyle name="60% - 强调文字颜色 4 29" xfId="164" xr:uid="{00000000-0005-0000-0000-0000C9000000}"/>
    <cellStyle name="60% - 强调文字颜色 4 29 2" xfId="558" xr:uid="{00000000-0005-0000-0000-00005D020000}"/>
    <cellStyle name="60% - 强调文字颜色 4 3" xfId="2623" xr:uid="{00000000-0005-0000-0000-00006E0A0000}"/>
    <cellStyle name="60% - 强调文字颜色 4 3 2" xfId="2626" xr:uid="{00000000-0005-0000-0000-0000710A0000}"/>
    <cellStyle name="60% - 强调文字颜色 4 30" xfId="710" xr:uid="{00000000-0005-0000-0000-0000F5020000}"/>
    <cellStyle name="60% - 强调文字颜色 4 30 2" xfId="716" xr:uid="{00000000-0005-0000-0000-0000FB020000}"/>
    <cellStyle name="60% - 强调文字颜色 4 31" xfId="722" xr:uid="{00000000-0005-0000-0000-000001030000}"/>
    <cellStyle name="60% - 强调文字颜色 4 31 2" xfId="728" xr:uid="{00000000-0005-0000-0000-000007030000}"/>
    <cellStyle name="60% - 强调文字颜色 4 32" xfId="157" xr:uid="{00000000-0005-0000-0000-0000BD000000}"/>
    <cellStyle name="60% - 强调文字颜色 4 32 2" xfId="738" xr:uid="{00000000-0005-0000-0000-000011030000}"/>
    <cellStyle name="60% - 强调文字颜色 4 33" xfId="130" xr:uid="{00000000-0005-0000-0000-00009C000000}"/>
    <cellStyle name="60% - 强调文字颜色 4 33 2" xfId="253" xr:uid="{00000000-0005-0000-0000-00002C010000}"/>
    <cellStyle name="60% - 强调文字颜色 4 34" xfId="165" xr:uid="{00000000-0005-0000-0000-0000CA000000}"/>
    <cellStyle name="60% - 强调文字颜色 4 34 2" xfId="559" xr:uid="{00000000-0005-0000-0000-00005E020000}"/>
    <cellStyle name="60% - 强调文字颜色 4 35" xfId="170" xr:uid="{00000000-0005-0000-0000-0000D0000000}"/>
    <cellStyle name="60% - 强调文字颜色 4 35 2" xfId="743" xr:uid="{00000000-0005-0000-0000-000016030000}"/>
    <cellStyle name="60% - 强调文字颜色 4 36" xfId="182" xr:uid="{00000000-0005-0000-0000-0000DF000000}"/>
    <cellStyle name="60% - 强调文字颜色 4 36 2" xfId="751" xr:uid="{00000000-0005-0000-0000-00001E030000}"/>
    <cellStyle name="60% - 强调文字颜色 4 37" xfId="202" xr:uid="{00000000-0005-0000-0000-0000F6000000}"/>
    <cellStyle name="60% - 强调文字颜色 4 37 2" xfId="769" xr:uid="{00000000-0005-0000-0000-000030030000}"/>
    <cellStyle name="60% - 强调文字颜色 4 38" xfId="775" xr:uid="{00000000-0005-0000-0000-000036030000}"/>
    <cellStyle name="60% - 强调文字颜色 4 38 2" xfId="626" xr:uid="{00000000-0005-0000-0000-0000A1020000}"/>
    <cellStyle name="60% - 强调文字颜色 4 39" xfId="781" xr:uid="{00000000-0005-0000-0000-00003C030000}"/>
    <cellStyle name="60% - 强调文字颜色 4 39 2" xfId="81" xr:uid="{00000000-0005-0000-0000-00005F000000}"/>
    <cellStyle name="60% - 强调文字颜色 4 4" xfId="2627" xr:uid="{00000000-0005-0000-0000-0000720A0000}"/>
    <cellStyle name="60% - 强调文字颜色 4 4 2" xfId="2628" xr:uid="{00000000-0005-0000-0000-0000730A0000}"/>
    <cellStyle name="60% - 强调文字颜色 4 40" xfId="171" xr:uid="{00000000-0005-0000-0000-0000D1000000}"/>
    <cellStyle name="60% - 强调文字颜色 4 40 2" xfId="744" xr:uid="{00000000-0005-0000-0000-000017030000}"/>
    <cellStyle name="60% - 强调文字颜色 4 41" xfId="183" xr:uid="{00000000-0005-0000-0000-0000E0000000}"/>
    <cellStyle name="60% - 强调文字颜色 4 41 2" xfId="752" xr:uid="{00000000-0005-0000-0000-00001F030000}"/>
    <cellStyle name="60% - 强调文字颜色 4 42" xfId="203" xr:uid="{00000000-0005-0000-0000-0000F7000000}"/>
    <cellStyle name="60% - 强调文字颜色 4 42 2" xfId="770" xr:uid="{00000000-0005-0000-0000-000031030000}"/>
    <cellStyle name="60% - 强调文字颜色 4 43" xfId="776" xr:uid="{00000000-0005-0000-0000-000037030000}"/>
    <cellStyle name="60% - 强调文字颜色 4 43 2" xfId="627" xr:uid="{00000000-0005-0000-0000-0000A2020000}"/>
    <cellStyle name="60% - 强调文字颜色 4 44" xfId="782" xr:uid="{00000000-0005-0000-0000-00003D030000}"/>
    <cellStyle name="60% - 强调文字颜色 4 44 2" xfId="82" xr:uid="{00000000-0005-0000-0000-000060000000}"/>
    <cellStyle name="60% - 强调文字颜色 4 45" xfId="787" xr:uid="{00000000-0005-0000-0000-000042030000}"/>
    <cellStyle name="60% - 强调文字颜色 4 45 2" xfId="794" xr:uid="{00000000-0005-0000-0000-000049030000}"/>
    <cellStyle name="60% - 强调文字颜色 4 46" xfId="800" xr:uid="{00000000-0005-0000-0000-00004F030000}"/>
    <cellStyle name="60% - 强调文字颜色 4 46 2" xfId="812" xr:uid="{00000000-0005-0000-0000-00005B030000}"/>
    <cellStyle name="60% - 强调文字颜色 4 47" xfId="822" xr:uid="{00000000-0005-0000-0000-000065030000}"/>
    <cellStyle name="60% - 强调文字颜色 4 47 2" xfId="829" xr:uid="{00000000-0005-0000-0000-00006C030000}"/>
    <cellStyle name="60% - 强调文字颜色 4 48" xfId="837" xr:uid="{00000000-0005-0000-0000-000074030000}"/>
    <cellStyle name="60% - 强调文字颜色 4 48 2" xfId="846" xr:uid="{00000000-0005-0000-0000-00007D030000}"/>
    <cellStyle name="60% - 强调文字颜色 4 49" xfId="852" xr:uid="{00000000-0005-0000-0000-000083030000}"/>
    <cellStyle name="60% - 强调文字颜色 4 49 2" xfId="860" xr:uid="{00000000-0005-0000-0000-00008B030000}"/>
    <cellStyle name="60% - 强调文字颜色 4 5" xfId="2629" xr:uid="{00000000-0005-0000-0000-0000740A0000}"/>
    <cellStyle name="60% - 强调文字颜色 4 5 2" xfId="2630" xr:uid="{00000000-0005-0000-0000-0000750A0000}"/>
    <cellStyle name="60% - 强调文字颜色 4 50" xfId="788" xr:uid="{00000000-0005-0000-0000-000043030000}"/>
    <cellStyle name="60% - 强调文字颜色 4 50 2" xfId="795" xr:uid="{00000000-0005-0000-0000-00004A030000}"/>
    <cellStyle name="60% - 强调文字颜色 4 51" xfId="801" xr:uid="{00000000-0005-0000-0000-000050030000}"/>
    <cellStyle name="60% - 强调文字颜色 4 51 2" xfId="813" xr:uid="{00000000-0005-0000-0000-00005C030000}"/>
    <cellStyle name="60% - 强调文字颜色 4 52" xfId="823" xr:uid="{00000000-0005-0000-0000-000066030000}"/>
    <cellStyle name="60% - 强调文字颜色 4 52 2" xfId="830" xr:uid="{00000000-0005-0000-0000-00006D030000}"/>
    <cellStyle name="60% - 强调文字颜色 4 53" xfId="838" xr:uid="{00000000-0005-0000-0000-000075030000}"/>
    <cellStyle name="60% - 强调文字颜色 4 53 2" xfId="847" xr:uid="{00000000-0005-0000-0000-00007E030000}"/>
    <cellStyle name="60% - 强调文字颜色 4 54" xfId="853" xr:uid="{00000000-0005-0000-0000-000084030000}"/>
    <cellStyle name="60% - 强调文字颜色 4 54 2" xfId="861" xr:uid="{00000000-0005-0000-0000-00008C030000}"/>
    <cellStyle name="60% - 强调文字颜色 4 55" xfId="866" xr:uid="{00000000-0005-0000-0000-000091030000}"/>
    <cellStyle name="60% - 强调文字颜色 4 55 2" xfId="871" xr:uid="{00000000-0005-0000-0000-000096030000}"/>
    <cellStyle name="60% - 强调文字颜色 4 56" xfId="466" xr:uid="{00000000-0005-0000-0000-000001020000}"/>
    <cellStyle name="60% - 强调文字颜色 4 56 2" xfId="880" xr:uid="{00000000-0005-0000-0000-00009F030000}"/>
    <cellStyle name="60% - 强调文字颜色 4 57" xfId="884" xr:uid="{00000000-0005-0000-0000-0000A3030000}"/>
    <cellStyle name="60% - 强调文字颜色 4 57 2" xfId="887" xr:uid="{00000000-0005-0000-0000-0000A6030000}"/>
    <cellStyle name="60% - 强调文字颜色 4 58" xfId="890" xr:uid="{00000000-0005-0000-0000-0000A9030000}"/>
    <cellStyle name="60% - 强调文字颜色 4 58 2" xfId="898" xr:uid="{00000000-0005-0000-0000-0000B1030000}"/>
    <cellStyle name="60% - 强调文字颜色 4 6" xfId="2631" xr:uid="{00000000-0005-0000-0000-0000760A0000}"/>
    <cellStyle name="60% - 强调文字颜色 4 6 2" xfId="2632" xr:uid="{00000000-0005-0000-0000-0000770A0000}"/>
    <cellStyle name="60% - 强调文字颜色 4 7" xfId="2633" xr:uid="{00000000-0005-0000-0000-0000780A0000}"/>
    <cellStyle name="60% - 强调文字颜色 4 7 2" xfId="2634" xr:uid="{00000000-0005-0000-0000-0000790A0000}"/>
    <cellStyle name="60% - 强调文字颜色 4 8" xfId="2635" xr:uid="{00000000-0005-0000-0000-00007A0A0000}"/>
    <cellStyle name="60% - 强调文字颜色 4 8 2" xfId="2636" xr:uid="{00000000-0005-0000-0000-00007B0A0000}"/>
    <cellStyle name="60% - 强调文字颜色 4 9" xfId="2637" xr:uid="{00000000-0005-0000-0000-00007C0A0000}"/>
    <cellStyle name="60% - 强调文字颜色 4 9 2" xfId="2638" xr:uid="{00000000-0005-0000-0000-00007D0A0000}"/>
    <cellStyle name="60% - 强调文字颜色 5 10" xfId="2639" xr:uid="{00000000-0005-0000-0000-00007E0A0000}"/>
    <cellStyle name="60% - 强调文字颜色 5 10 2" xfId="2641" xr:uid="{00000000-0005-0000-0000-0000800A0000}"/>
    <cellStyle name="60% - 强调文字颜色 5 11" xfId="2323" xr:uid="{00000000-0005-0000-0000-000042090000}"/>
    <cellStyle name="60% - 强调文字颜色 5 11 2" xfId="2326" xr:uid="{00000000-0005-0000-0000-000045090000}"/>
    <cellStyle name="60% - 强调文字颜色 5 12" xfId="928" xr:uid="{00000000-0005-0000-0000-0000CF030000}"/>
    <cellStyle name="60% - 强调文字颜色 5 12 2" xfId="931" xr:uid="{00000000-0005-0000-0000-0000D2030000}"/>
    <cellStyle name="60% - 强调文字颜色 5 13" xfId="934" xr:uid="{00000000-0005-0000-0000-0000D5030000}"/>
    <cellStyle name="60% - 强调文字颜色 5 13 2" xfId="939" xr:uid="{00000000-0005-0000-0000-0000DA030000}"/>
    <cellStyle name="60% - 强调文字颜色 5 14" xfId="843" xr:uid="{00000000-0005-0000-0000-00007A030000}"/>
    <cellStyle name="60% - 强调文字颜色 5 14 2" xfId="942" xr:uid="{00000000-0005-0000-0000-0000DD030000}"/>
    <cellStyle name="60% - 强调文字颜色 5 15" xfId="946" xr:uid="{00000000-0005-0000-0000-0000E1030000}"/>
    <cellStyle name="60% - 强调文字颜色 5 15 2" xfId="950" xr:uid="{00000000-0005-0000-0000-0000E5030000}"/>
    <cellStyle name="60% - 强调文字颜色 5 16" xfId="956" xr:uid="{00000000-0005-0000-0000-0000EB030000}"/>
    <cellStyle name="60% - 强调文字颜色 5 16 2" xfId="970" xr:uid="{00000000-0005-0000-0000-0000F9030000}"/>
    <cellStyle name="60% - 强调文字颜色 5 17" xfId="986" xr:uid="{00000000-0005-0000-0000-000009040000}"/>
    <cellStyle name="60% - 强调文字颜色 5 17 2" xfId="992" xr:uid="{00000000-0005-0000-0000-00000F040000}"/>
    <cellStyle name="60% - 强调文字颜色 5 18" xfId="1000" xr:uid="{00000000-0005-0000-0000-000017040000}"/>
    <cellStyle name="60% - 强调文字颜色 5 18 2" xfId="1008" xr:uid="{00000000-0005-0000-0000-00001F040000}"/>
    <cellStyle name="60% - 强调文字颜色 5 19" xfId="1018" xr:uid="{00000000-0005-0000-0000-000029040000}"/>
    <cellStyle name="60% - 强调文字颜色 5 19 2" xfId="1024" xr:uid="{00000000-0005-0000-0000-00002F040000}"/>
    <cellStyle name="60% - 强调文字颜色 5 2" xfId="2642" xr:uid="{00000000-0005-0000-0000-0000810A0000}"/>
    <cellStyle name="60% - 强调文字颜色 5 2 2" xfId="2643" xr:uid="{00000000-0005-0000-0000-0000820A0000}"/>
    <cellStyle name="60% - 强调文字颜色 5 20" xfId="947" xr:uid="{00000000-0005-0000-0000-0000E2030000}"/>
    <cellStyle name="60% - 强调文字颜色 5 20 2" xfId="951" xr:uid="{00000000-0005-0000-0000-0000E6030000}"/>
    <cellStyle name="60% - 强调文字颜色 5 21" xfId="957" xr:uid="{00000000-0005-0000-0000-0000EC030000}"/>
    <cellStyle name="60% - 强调文字颜色 5 21 2" xfId="971" xr:uid="{00000000-0005-0000-0000-0000FA030000}"/>
    <cellStyle name="60% - 强调文字颜色 5 22" xfId="987" xr:uid="{00000000-0005-0000-0000-00000A040000}"/>
    <cellStyle name="60% - 强调文字颜色 5 22 2" xfId="993" xr:uid="{00000000-0005-0000-0000-000010040000}"/>
    <cellStyle name="60% - 强调文字颜色 5 23" xfId="1001" xr:uid="{00000000-0005-0000-0000-000018040000}"/>
    <cellStyle name="60% - 强调文字颜色 5 23 2" xfId="1009" xr:uid="{00000000-0005-0000-0000-000020040000}"/>
    <cellStyle name="60% - 强调文字颜色 5 24" xfId="1019" xr:uid="{00000000-0005-0000-0000-00002A040000}"/>
    <cellStyle name="60% - 强调文字颜色 5 24 2" xfId="1025" xr:uid="{00000000-0005-0000-0000-000030040000}"/>
    <cellStyle name="60% - 强调文字颜色 5 25" xfId="1039" xr:uid="{00000000-0005-0000-0000-00003E040000}"/>
    <cellStyle name="60% - 强调文字颜色 5 25 2" xfId="1045" xr:uid="{00000000-0005-0000-0000-000044040000}"/>
    <cellStyle name="60% - 强调文字颜色 5 26" xfId="1051" xr:uid="{00000000-0005-0000-0000-00004A040000}"/>
    <cellStyle name="60% - 强调文字颜色 5 26 2" xfId="4" xr:uid="{00000000-0005-0000-0000-000005000000}"/>
    <cellStyle name="60% - 强调文字颜色 5 27" xfId="1063" xr:uid="{00000000-0005-0000-0000-000056040000}"/>
    <cellStyle name="60% - 强调文字颜色 5 27 2" xfId="1069" xr:uid="{00000000-0005-0000-0000-00005C040000}"/>
    <cellStyle name="60% - 强调文字颜色 5 28" xfId="16" xr:uid="{00000000-0005-0000-0000-000012000000}"/>
    <cellStyle name="60% - 强调文字颜色 5 28 2" xfId="1075" xr:uid="{00000000-0005-0000-0000-000062040000}"/>
    <cellStyle name="60% - 强调文字颜色 5 29" xfId="1081" xr:uid="{00000000-0005-0000-0000-000068040000}"/>
    <cellStyle name="60% - 强调文字颜色 5 29 2" xfId="1088" xr:uid="{00000000-0005-0000-0000-00006F040000}"/>
    <cellStyle name="60% - 强调文字颜色 5 3" xfId="2644" xr:uid="{00000000-0005-0000-0000-0000830A0000}"/>
    <cellStyle name="60% - 强调文字颜色 5 3 2" xfId="2645" xr:uid="{00000000-0005-0000-0000-0000840A0000}"/>
    <cellStyle name="60% - 强调文字颜色 5 30" xfId="1040" xr:uid="{00000000-0005-0000-0000-00003F040000}"/>
    <cellStyle name="60% - 强调文字颜色 5 30 2" xfId="1046" xr:uid="{00000000-0005-0000-0000-000045040000}"/>
    <cellStyle name="60% - 强调文字颜色 5 31" xfId="1052" xr:uid="{00000000-0005-0000-0000-00004B040000}"/>
    <cellStyle name="60% - 强调文字颜色 5 31 2" xfId="3" xr:uid="{00000000-0005-0000-0000-000004000000}"/>
    <cellStyle name="60% - 强调文字颜色 5 32" xfId="1064" xr:uid="{00000000-0005-0000-0000-000057040000}"/>
    <cellStyle name="60% - 强调文字颜色 5 32 2" xfId="1070" xr:uid="{00000000-0005-0000-0000-00005D040000}"/>
    <cellStyle name="60% - 强调文字颜色 5 33" xfId="15" xr:uid="{00000000-0005-0000-0000-000011000000}"/>
    <cellStyle name="60% - 强调文字颜色 5 33 2" xfId="1076" xr:uid="{00000000-0005-0000-0000-000063040000}"/>
    <cellStyle name="60% - 强调文字颜色 5 34" xfId="1082" xr:uid="{00000000-0005-0000-0000-000069040000}"/>
    <cellStyle name="60% - 强调文字颜色 5 34 2" xfId="1089" xr:uid="{00000000-0005-0000-0000-000070040000}"/>
    <cellStyle name="60% - 强调文字颜色 5 35" xfId="1097" xr:uid="{00000000-0005-0000-0000-000078040000}"/>
    <cellStyle name="60% - 强调文字颜色 5 35 2" xfId="1103" xr:uid="{00000000-0005-0000-0000-00007E040000}"/>
    <cellStyle name="60% - 强调文字颜色 5 36" xfId="614" xr:uid="{00000000-0005-0000-0000-000095020000}"/>
    <cellStyle name="60% - 强调文字颜色 5 36 2" xfId="660" xr:uid="{00000000-0005-0000-0000-0000C3020000}"/>
    <cellStyle name="60% - 强调文字颜色 5 37" xfId="1109" xr:uid="{00000000-0005-0000-0000-000084040000}"/>
    <cellStyle name="60% - 强调文字颜色 5 37 2" xfId="1115" xr:uid="{00000000-0005-0000-0000-00008A040000}"/>
    <cellStyle name="60% - 强调文字颜色 5 38" xfId="1121" xr:uid="{00000000-0005-0000-0000-000090040000}"/>
    <cellStyle name="60% - 强调文字颜色 5 38 2" xfId="1127" xr:uid="{00000000-0005-0000-0000-000096040000}"/>
    <cellStyle name="60% - 强调文字颜色 5 39" xfId="1133" xr:uid="{00000000-0005-0000-0000-00009C040000}"/>
    <cellStyle name="60% - 强调文字颜色 5 39 2" xfId="1140" xr:uid="{00000000-0005-0000-0000-0000A3040000}"/>
    <cellStyle name="60% - 强调文字颜色 5 4" xfId="2646" xr:uid="{00000000-0005-0000-0000-0000850A0000}"/>
    <cellStyle name="60% - 强调文字颜色 5 4 2" xfId="2647" xr:uid="{00000000-0005-0000-0000-0000860A0000}"/>
    <cellStyle name="60% - 强调文字颜色 5 40" xfId="1098" xr:uid="{00000000-0005-0000-0000-000079040000}"/>
    <cellStyle name="60% - 强调文字颜色 5 40 2" xfId="1104" xr:uid="{00000000-0005-0000-0000-00007F040000}"/>
    <cellStyle name="60% - 强调文字颜色 5 41" xfId="615" xr:uid="{00000000-0005-0000-0000-000096020000}"/>
    <cellStyle name="60% - 强调文字颜色 5 41 2" xfId="661" xr:uid="{00000000-0005-0000-0000-0000C4020000}"/>
    <cellStyle name="60% - 强调文字颜色 5 42" xfId="1110" xr:uid="{00000000-0005-0000-0000-000085040000}"/>
    <cellStyle name="60% - 强调文字颜色 5 42 2" xfId="1116" xr:uid="{00000000-0005-0000-0000-00008B040000}"/>
    <cellStyle name="60% - 强调文字颜色 5 43" xfId="1122" xr:uid="{00000000-0005-0000-0000-000091040000}"/>
    <cellStyle name="60% - 强调文字颜色 5 43 2" xfId="1128" xr:uid="{00000000-0005-0000-0000-000097040000}"/>
    <cellStyle name="60% - 强调文字颜色 5 44" xfId="1134" xr:uid="{00000000-0005-0000-0000-00009D040000}"/>
    <cellStyle name="60% - 强调文字颜色 5 44 2" xfId="1141" xr:uid="{00000000-0005-0000-0000-0000A4040000}"/>
    <cellStyle name="60% - 强调文字颜色 5 45" xfId="1146" xr:uid="{00000000-0005-0000-0000-0000A9040000}"/>
    <cellStyle name="60% - 强调文字颜色 5 45 2" xfId="1152" xr:uid="{00000000-0005-0000-0000-0000AF040000}"/>
    <cellStyle name="60% - 强调文字颜色 5 46" xfId="1158" xr:uid="{00000000-0005-0000-0000-0000B5040000}"/>
    <cellStyle name="60% - 强调文字颜色 5 46 2" xfId="982" xr:uid="{00000000-0005-0000-0000-000005040000}"/>
    <cellStyle name="60% - 强调文字颜色 5 47" xfId="1171" xr:uid="{00000000-0005-0000-0000-0000C2040000}"/>
    <cellStyle name="60% - 强调文字颜色 5 47 2" xfId="73" xr:uid="{00000000-0005-0000-0000-000055000000}"/>
    <cellStyle name="60% - 强调文字颜色 5 48" xfId="1177" xr:uid="{00000000-0005-0000-0000-0000C8040000}"/>
    <cellStyle name="60% - 强调文字颜色 5 48 2" xfId="1183" xr:uid="{00000000-0005-0000-0000-0000CE040000}"/>
    <cellStyle name="60% - 强调文字颜色 5 49" xfId="400" xr:uid="{00000000-0005-0000-0000-0000BF010000}"/>
    <cellStyle name="60% - 强调文字颜色 5 49 2" xfId="1189" xr:uid="{00000000-0005-0000-0000-0000D4040000}"/>
    <cellStyle name="60% - 强调文字颜色 5 5" xfId="2648" xr:uid="{00000000-0005-0000-0000-0000870A0000}"/>
    <cellStyle name="60% - 强调文字颜色 5 5 2" xfId="2649" xr:uid="{00000000-0005-0000-0000-0000880A0000}"/>
    <cellStyle name="60% - 强调文字颜色 5 50" xfId="1147" xr:uid="{00000000-0005-0000-0000-0000AA040000}"/>
    <cellStyle name="60% - 强调文字颜色 5 50 2" xfId="1153" xr:uid="{00000000-0005-0000-0000-0000B0040000}"/>
    <cellStyle name="60% - 强调文字颜色 5 51" xfId="1159" xr:uid="{00000000-0005-0000-0000-0000B6040000}"/>
    <cellStyle name="60% - 强调文字颜色 5 51 2" xfId="983" xr:uid="{00000000-0005-0000-0000-000006040000}"/>
    <cellStyle name="60% - 强调文字颜色 5 52" xfId="1172" xr:uid="{00000000-0005-0000-0000-0000C3040000}"/>
    <cellStyle name="60% - 强调文字颜色 5 52 2" xfId="74" xr:uid="{00000000-0005-0000-0000-000056000000}"/>
    <cellStyle name="60% - 强调文字颜色 5 53" xfId="1178" xr:uid="{00000000-0005-0000-0000-0000C9040000}"/>
    <cellStyle name="60% - 强调文字颜色 5 53 2" xfId="1184" xr:uid="{00000000-0005-0000-0000-0000CF040000}"/>
    <cellStyle name="60% - 强调文字颜色 5 54" xfId="401" xr:uid="{00000000-0005-0000-0000-0000C0010000}"/>
    <cellStyle name="60% - 强调文字颜色 5 54 2" xfId="1190" xr:uid="{00000000-0005-0000-0000-0000D5040000}"/>
    <cellStyle name="60% - 强调文字颜色 5 55" xfId="1195" xr:uid="{00000000-0005-0000-0000-0000DA040000}"/>
    <cellStyle name="60% - 强调文字颜色 5 55 2" xfId="1200" xr:uid="{00000000-0005-0000-0000-0000DF040000}"/>
    <cellStyle name="60% - 强调文字颜色 5 56" xfId="530" xr:uid="{00000000-0005-0000-0000-000041020000}"/>
    <cellStyle name="60% - 强调文字颜色 5 56 2" xfId="1213" xr:uid="{00000000-0005-0000-0000-0000EC040000}"/>
    <cellStyle name="60% - 强调文字颜色 5 57" xfId="1219" xr:uid="{00000000-0005-0000-0000-0000F2040000}"/>
    <cellStyle name="60% - 强调文字颜色 5 57 2" xfId="1225" xr:uid="{00000000-0005-0000-0000-0000F8040000}"/>
    <cellStyle name="60% - 强调文字颜色 5 58" xfId="1227" xr:uid="{00000000-0005-0000-0000-0000FA040000}"/>
    <cellStyle name="60% - 强调文字颜色 5 58 2" xfId="1230" xr:uid="{00000000-0005-0000-0000-0000FD040000}"/>
    <cellStyle name="60% - 强调文字颜色 5 6" xfId="2650" xr:uid="{00000000-0005-0000-0000-0000890A0000}"/>
    <cellStyle name="60% - 强调文字颜色 5 6 2" xfId="2651" xr:uid="{00000000-0005-0000-0000-00008A0A0000}"/>
    <cellStyle name="60% - 强调文字颜色 5 7" xfId="2652" xr:uid="{00000000-0005-0000-0000-00008B0A0000}"/>
    <cellStyle name="60% - 强调文字颜色 5 7 2" xfId="2653" xr:uid="{00000000-0005-0000-0000-00008C0A0000}"/>
    <cellStyle name="60% - 强调文字颜色 5 8" xfId="2654" xr:uid="{00000000-0005-0000-0000-00008D0A0000}"/>
    <cellStyle name="60% - 强调文字颜色 5 8 2" xfId="2655" xr:uid="{00000000-0005-0000-0000-00008E0A0000}"/>
    <cellStyle name="60% - 强调文字颜色 5 9" xfId="2656" xr:uid="{00000000-0005-0000-0000-00008F0A0000}"/>
    <cellStyle name="60% - 强调文字颜色 5 9 2" xfId="2657" xr:uid="{00000000-0005-0000-0000-0000900A0000}"/>
    <cellStyle name="60% - 强调文字颜色 6 10" xfId="2658" xr:uid="{00000000-0005-0000-0000-0000910A0000}"/>
    <cellStyle name="60% - 强调文字颜色 6 10 2" xfId="2660" xr:uid="{00000000-0005-0000-0000-0000930A0000}"/>
    <cellStyle name="60% - 强调文字颜色 6 11" xfId="2354" xr:uid="{00000000-0005-0000-0000-000061090000}"/>
    <cellStyle name="60% - 强调文字颜色 6 11 2" xfId="2357" xr:uid="{00000000-0005-0000-0000-000064090000}"/>
    <cellStyle name="60% - 强调文字颜色 6 12" xfId="1245" xr:uid="{00000000-0005-0000-0000-00000C050000}"/>
    <cellStyle name="60% - 强调文字颜色 6 12 2" xfId="1249" xr:uid="{00000000-0005-0000-0000-000010050000}"/>
    <cellStyle name="60% - 强调文字颜色 6 13" xfId="1257" xr:uid="{00000000-0005-0000-0000-000018050000}"/>
    <cellStyle name="60% - 强调文字颜色 6 13 2" xfId="1262" xr:uid="{00000000-0005-0000-0000-00001D050000}"/>
    <cellStyle name="60% - 强调文字颜色 6 14" xfId="893" xr:uid="{00000000-0005-0000-0000-0000AC030000}"/>
    <cellStyle name="60% - 强调文字颜色 6 14 2" xfId="1276" xr:uid="{00000000-0005-0000-0000-00002B050000}"/>
    <cellStyle name="60% - 强调文字颜色 6 15" xfId="1283" xr:uid="{00000000-0005-0000-0000-000032050000}"/>
    <cellStyle name="60% - 强调文字颜色 6 15 2" xfId="1289" xr:uid="{00000000-0005-0000-0000-000038050000}"/>
    <cellStyle name="60% - 强调文字颜色 6 16" xfId="1295" xr:uid="{00000000-0005-0000-0000-00003E050000}"/>
    <cellStyle name="60% - 强调文字颜色 6 16 2" xfId="1303" xr:uid="{00000000-0005-0000-0000-000046050000}"/>
    <cellStyle name="60% - 强调文字颜色 6 17" xfId="1207" xr:uid="{00000000-0005-0000-0000-0000E6040000}"/>
    <cellStyle name="60% - 强调文字颜色 6 17 2" xfId="1314" xr:uid="{00000000-0005-0000-0000-000051050000}"/>
    <cellStyle name="60% - 强调文字颜色 6 18" xfId="115" xr:uid="{00000000-0005-0000-0000-00008A000000}"/>
    <cellStyle name="60% - 强调文字颜色 6 18 2" xfId="41" xr:uid="{00000000-0005-0000-0000-00002E000000}"/>
    <cellStyle name="60% - 强调文字颜色 6 19" xfId="1326" xr:uid="{00000000-0005-0000-0000-00005D050000}"/>
    <cellStyle name="60% - 强调文字颜色 6 19 2" xfId="287" xr:uid="{00000000-0005-0000-0000-00004E010000}"/>
    <cellStyle name="60% - 强调文字颜色 6 2" xfId="2662" xr:uid="{00000000-0005-0000-0000-0000950A0000}"/>
    <cellStyle name="60% - 强调文字颜色 6 2 2" xfId="2663" xr:uid="{00000000-0005-0000-0000-0000960A0000}"/>
    <cellStyle name="60% - 强调文字颜色 6 20" xfId="1284" xr:uid="{00000000-0005-0000-0000-000033050000}"/>
    <cellStyle name="60% - 强调文字颜色 6 20 2" xfId="1290" xr:uid="{00000000-0005-0000-0000-000039050000}"/>
    <cellStyle name="60% - 强调文字颜色 6 21" xfId="1296" xr:uid="{00000000-0005-0000-0000-00003F050000}"/>
    <cellStyle name="60% - 强调文字颜色 6 21 2" xfId="1304" xr:uid="{00000000-0005-0000-0000-000047050000}"/>
    <cellStyle name="60% - 强调文字颜色 6 22" xfId="1208" xr:uid="{00000000-0005-0000-0000-0000E7040000}"/>
    <cellStyle name="60% - 强调文字颜色 6 22 2" xfId="1315" xr:uid="{00000000-0005-0000-0000-000052050000}"/>
    <cellStyle name="60% - 强调文字颜色 6 23" xfId="116" xr:uid="{00000000-0005-0000-0000-00008B000000}"/>
    <cellStyle name="60% - 强调文字颜色 6 23 2" xfId="42" xr:uid="{00000000-0005-0000-0000-00002F000000}"/>
    <cellStyle name="60% - 强调文字颜色 6 24" xfId="1327" xr:uid="{00000000-0005-0000-0000-00005E050000}"/>
    <cellStyle name="60% - 强调文字颜色 6 24 2" xfId="288" xr:uid="{00000000-0005-0000-0000-00004F010000}"/>
    <cellStyle name="60% - 强调文字颜色 6 25" xfId="1343" xr:uid="{00000000-0005-0000-0000-00006E050000}"/>
    <cellStyle name="60% - 强调文字颜色 6 25 2" xfId="1353" xr:uid="{00000000-0005-0000-0000-000078050000}"/>
    <cellStyle name="60% - 强调文字颜色 6 26" xfId="1361" xr:uid="{00000000-0005-0000-0000-000080050000}"/>
    <cellStyle name="60% - 强调文字颜色 6 26 2" xfId="1369" xr:uid="{00000000-0005-0000-0000-000088050000}"/>
    <cellStyle name="60% - 强调文字颜色 6 27" xfId="758" xr:uid="{00000000-0005-0000-0000-000025030000}"/>
    <cellStyle name="60% - 强调文字颜色 6 27 2" xfId="1379" xr:uid="{00000000-0005-0000-0000-000092050000}"/>
    <cellStyle name="60% - 强调文字颜色 6 28" xfId="301" xr:uid="{00000000-0005-0000-0000-00005C010000}"/>
    <cellStyle name="60% - 强调文字颜色 6 28 2" xfId="1389" xr:uid="{00000000-0005-0000-0000-00009C050000}"/>
    <cellStyle name="60% - 强调文字颜色 6 29" xfId="1397" xr:uid="{00000000-0005-0000-0000-0000A4050000}"/>
    <cellStyle name="60% - 强调文字颜色 6 29 2" xfId="701" xr:uid="{00000000-0005-0000-0000-0000EC020000}"/>
    <cellStyle name="60% - 强调文字颜色 6 3" xfId="2664" xr:uid="{00000000-0005-0000-0000-0000970A0000}"/>
    <cellStyle name="60% - 强调文字颜色 6 3 2" xfId="2665" xr:uid="{00000000-0005-0000-0000-0000980A0000}"/>
    <cellStyle name="60% - 强调文字颜色 6 30" xfId="1344" xr:uid="{00000000-0005-0000-0000-00006F050000}"/>
    <cellStyle name="60% - 强调文字颜色 6 30 2" xfId="1354" xr:uid="{00000000-0005-0000-0000-000079050000}"/>
    <cellStyle name="60% - 强调文字颜色 6 31" xfId="1362" xr:uid="{00000000-0005-0000-0000-000081050000}"/>
    <cellStyle name="60% - 强调文字颜色 6 31 2" xfId="1370" xr:uid="{00000000-0005-0000-0000-000089050000}"/>
    <cellStyle name="60% - 强调文字颜色 6 32" xfId="759" xr:uid="{00000000-0005-0000-0000-000026030000}"/>
    <cellStyle name="60% - 强调文字颜色 6 32 2" xfId="1380" xr:uid="{00000000-0005-0000-0000-000093050000}"/>
    <cellStyle name="60% - 强调文字颜色 6 33" xfId="302" xr:uid="{00000000-0005-0000-0000-00005D010000}"/>
    <cellStyle name="60% - 强调文字颜色 6 33 2" xfId="1390" xr:uid="{00000000-0005-0000-0000-00009D050000}"/>
    <cellStyle name="60% - 强调文字颜色 6 34" xfId="1398" xr:uid="{00000000-0005-0000-0000-0000A5050000}"/>
    <cellStyle name="60% - 强调文字颜色 6 34 2" xfId="702" xr:uid="{00000000-0005-0000-0000-0000ED020000}"/>
    <cellStyle name="60% - 强调文字颜色 6 35" xfId="1408" xr:uid="{00000000-0005-0000-0000-0000AF050000}"/>
    <cellStyle name="60% - 强调文字颜色 6 35 2" xfId="1418" xr:uid="{00000000-0005-0000-0000-0000B9050000}"/>
    <cellStyle name="60% - 强调文字颜色 6 36" xfId="23" xr:uid="{00000000-0005-0000-0000-00001A000000}"/>
    <cellStyle name="60% - 强调文字颜色 6 36 2" xfId="1428" xr:uid="{00000000-0005-0000-0000-0000C3050000}"/>
    <cellStyle name="60% - 强调文字颜色 6 37" xfId="1440" xr:uid="{00000000-0005-0000-0000-0000CF050000}"/>
    <cellStyle name="60% - 强调文字颜色 6 37 2" xfId="1448" xr:uid="{00000000-0005-0000-0000-0000D7050000}"/>
    <cellStyle name="60% - 强调文字颜色 6 38" xfId="1460" xr:uid="{00000000-0005-0000-0000-0000E3050000}"/>
    <cellStyle name="60% - 强调文字颜色 6 38 2" xfId="1469" xr:uid="{00000000-0005-0000-0000-0000EC050000}"/>
    <cellStyle name="60% - 强调文字颜色 6 39" xfId="960" xr:uid="{00000000-0005-0000-0000-0000EF030000}"/>
    <cellStyle name="60% - 强调文字颜色 6 39 2" xfId="1030" xr:uid="{00000000-0005-0000-0000-000035040000}"/>
    <cellStyle name="60% - 强调文字颜色 6 4" xfId="2666" xr:uid="{00000000-0005-0000-0000-0000990A0000}"/>
    <cellStyle name="60% - 强调文字颜色 6 4 2" xfId="2667" xr:uid="{00000000-0005-0000-0000-00009A0A0000}"/>
    <cellStyle name="60% - 强调文字颜色 6 40" xfId="1409" xr:uid="{00000000-0005-0000-0000-0000B0050000}"/>
    <cellStyle name="60% - 强调文字颜色 6 40 2" xfId="1419" xr:uid="{00000000-0005-0000-0000-0000BA050000}"/>
    <cellStyle name="60% - 强调文字颜色 6 41" xfId="24" xr:uid="{00000000-0005-0000-0000-00001B000000}"/>
    <cellStyle name="60% - 强调文字颜色 6 41 2" xfId="1429" xr:uid="{00000000-0005-0000-0000-0000C4050000}"/>
    <cellStyle name="60% - 强调文字颜色 6 42" xfId="1441" xr:uid="{00000000-0005-0000-0000-0000D0050000}"/>
    <cellStyle name="60% - 强调文字颜色 6 42 2" xfId="1449" xr:uid="{00000000-0005-0000-0000-0000D8050000}"/>
    <cellStyle name="60% - 强调文字颜色 6 43" xfId="1461" xr:uid="{00000000-0005-0000-0000-0000E4050000}"/>
    <cellStyle name="60% - 强调文字颜色 6 43 2" xfId="1470" xr:uid="{00000000-0005-0000-0000-0000ED050000}"/>
    <cellStyle name="60% - 强调文字颜色 6 44" xfId="961" xr:uid="{00000000-0005-0000-0000-0000F0030000}"/>
    <cellStyle name="60% - 强调文字颜色 6 44 2" xfId="1031" xr:uid="{00000000-0005-0000-0000-000036040000}"/>
    <cellStyle name="60% - 强调文字颜色 6 45" xfId="1478" xr:uid="{00000000-0005-0000-0000-0000F5050000}"/>
    <cellStyle name="60% - 强调文字颜色 6 45 2" xfId="194" xr:uid="{00000000-0005-0000-0000-0000ED000000}"/>
    <cellStyle name="60% - 强调文字颜色 6 46" xfId="1487" xr:uid="{00000000-0005-0000-0000-0000FE050000}"/>
    <cellStyle name="60% - 强调文字颜色 6 46 2" xfId="97" xr:uid="{00000000-0005-0000-0000-000072000000}"/>
    <cellStyle name="60% - 强调文字颜色 6 47" xfId="1267" xr:uid="{00000000-0005-0000-0000-000022050000}"/>
    <cellStyle name="60% - 强调文字颜色 6 47 2" xfId="1500" xr:uid="{00000000-0005-0000-0000-00000B060000}"/>
    <cellStyle name="60% - 强调文字颜色 6 48" xfId="1511" xr:uid="{00000000-0005-0000-0000-000016060000}"/>
    <cellStyle name="60% - 强调文字颜色 6 48 2" xfId="1521" xr:uid="{00000000-0005-0000-0000-000020060000}"/>
    <cellStyle name="60% - 强调文字颜色 6 49" xfId="588" xr:uid="{00000000-0005-0000-0000-00007B020000}"/>
    <cellStyle name="60% - 强调文字颜色 6 49 2" xfId="1334" xr:uid="{00000000-0005-0000-0000-000065050000}"/>
    <cellStyle name="60% - 强调文字颜色 6 5" xfId="2670" xr:uid="{00000000-0005-0000-0000-00009D0A0000}"/>
    <cellStyle name="60% - 强调文字颜色 6 5 2" xfId="188" xr:uid="{00000000-0005-0000-0000-0000E6000000}"/>
    <cellStyle name="60% - 强调文字颜色 6 50" xfId="1479" xr:uid="{00000000-0005-0000-0000-0000F6050000}"/>
    <cellStyle name="60% - 强调文字颜色 6 50 2" xfId="195" xr:uid="{00000000-0005-0000-0000-0000EE000000}"/>
    <cellStyle name="60% - 强调文字颜色 6 51" xfId="1488" xr:uid="{00000000-0005-0000-0000-0000FF050000}"/>
    <cellStyle name="60% - 强调文字颜色 6 51 2" xfId="98" xr:uid="{00000000-0005-0000-0000-000073000000}"/>
    <cellStyle name="60% - 强调文字颜色 6 52" xfId="1268" xr:uid="{00000000-0005-0000-0000-000023050000}"/>
    <cellStyle name="60% - 强调文字颜色 6 52 2" xfId="1501" xr:uid="{00000000-0005-0000-0000-00000C060000}"/>
    <cellStyle name="60% - 强调文字颜色 6 53" xfId="1512" xr:uid="{00000000-0005-0000-0000-000017060000}"/>
    <cellStyle name="60% - 强调文字颜色 6 53 2" xfId="1522" xr:uid="{00000000-0005-0000-0000-000021060000}"/>
    <cellStyle name="60% - 强调文字颜色 6 54" xfId="589" xr:uid="{00000000-0005-0000-0000-00007C020000}"/>
    <cellStyle name="60% - 强调文字颜色 6 54 2" xfId="1335" xr:uid="{00000000-0005-0000-0000-000066050000}"/>
    <cellStyle name="60% - 强调文字颜色 6 55" xfId="1533" xr:uid="{00000000-0005-0000-0000-00002C060000}"/>
    <cellStyle name="60% - 强调文字颜色 6 55 2" xfId="1541" xr:uid="{00000000-0005-0000-0000-000034060000}"/>
    <cellStyle name="60% - 强调文字颜色 6 56" xfId="1551" xr:uid="{00000000-0005-0000-0000-00003E060000}"/>
    <cellStyle name="60% - 强调文字颜色 6 56 2" xfId="1557" xr:uid="{00000000-0005-0000-0000-000044060000}"/>
    <cellStyle name="60% - 强调文字颜色 6 57" xfId="1565" xr:uid="{00000000-0005-0000-0000-00004C060000}"/>
    <cellStyle name="60% - 强调文字颜色 6 57 2" xfId="577" xr:uid="{00000000-0005-0000-0000-000070020000}"/>
    <cellStyle name="60% - 强调文字颜色 6 58" xfId="1570" xr:uid="{00000000-0005-0000-0000-000051060000}"/>
    <cellStyle name="60% - 强调文字颜色 6 58 2" xfId="912" xr:uid="{00000000-0005-0000-0000-0000BF030000}"/>
    <cellStyle name="60% - 强调文字颜色 6 6" xfId="2671" xr:uid="{00000000-0005-0000-0000-00009E0A0000}"/>
    <cellStyle name="60% - 强调文字颜色 6 6 2" xfId="2672" xr:uid="{00000000-0005-0000-0000-00009F0A0000}"/>
    <cellStyle name="60% - 强调文字颜色 6 7" xfId="2673" xr:uid="{00000000-0005-0000-0000-0000A00A0000}"/>
    <cellStyle name="60% - 强调文字颜色 6 7 2" xfId="2675" xr:uid="{00000000-0005-0000-0000-0000A20A0000}"/>
    <cellStyle name="60% - 强调文字颜色 6 8" xfId="2676" xr:uid="{00000000-0005-0000-0000-0000A30A0000}"/>
    <cellStyle name="60% - 强调文字颜色 6 8 2" xfId="2681" xr:uid="{00000000-0005-0000-0000-0000A80A0000}"/>
    <cellStyle name="60% - 强调文字颜色 6 9" xfId="2682" xr:uid="{00000000-0005-0000-0000-0000A90A0000}"/>
    <cellStyle name="60% - 强调文字颜色 6 9 2" xfId="2683" xr:uid="{00000000-0005-0000-0000-0000AA0A0000}"/>
    <cellStyle name="active" xfId="2684" xr:uid="{00000000-0005-0000-0000-0000AB0A0000}"/>
    <cellStyle name="ÅëÈ­_¿ä¾àµµ" xfId="1279" xr:uid="{00000000-0005-0000-0000-00002E050000}"/>
    <cellStyle name="ÄÞ¸¶ [0]_¿ä¾àµµ" xfId="2685" xr:uid="{00000000-0005-0000-0000-0000AC0A0000}"/>
    <cellStyle name="ÄÞ¸¶_¿ä¾àµµ" xfId="2687" xr:uid="{00000000-0005-0000-0000-0000AE0A0000}"/>
    <cellStyle name="Body" xfId="2688" xr:uid="{00000000-0005-0000-0000-0000AF0A0000}"/>
    <cellStyle name="Bold 11" xfId="2388" xr:uid="{00000000-0005-0000-0000-000083090000}"/>
    <cellStyle name="Bold 11 2" xfId="2689" xr:uid="{00000000-0005-0000-0000-0000B00A0000}"/>
    <cellStyle name="BOM_Level_0" xfId="2692" xr:uid="{00000000-0005-0000-0000-0000B30A0000}"/>
    <cellStyle name="BOM_Level_Below3" xfId="1870" xr:uid="{00000000-0005-0000-0000-00007D070000}"/>
    <cellStyle name="BOM_Level_Below3 2" xfId="2693" xr:uid="{00000000-0005-0000-0000-0000B40A0000}"/>
    <cellStyle name="Ç¥ÁØ_ÀÏÁ¤°ËÅä¾È" xfId="625" xr:uid="{00000000-0005-0000-0000-0000A0020000}"/>
    <cellStyle name="Comma" xfId="2701" xr:uid="{00000000-0005-0000-0000-0000BC0A0000}"/>
    <cellStyle name="Comma [0]" xfId="2703" xr:uid="{00000000-0005-0000-0000-0000BE0A0000}"/>
    <cellStyle name="Comma [0] 2" xfId="2707" xr:uid="{00000000-0005-0000-0000-0000C20A0000}"/>
    <cellStyle name="Comma 2" xfId="2711" xr:uid="{00000000-0005-0000-0000-0000C60A0000}"/>
    <cellStyle name="Comma_ SG&amp;A Bridge " xfId="2714" xr:uid="{00000000-0005-0000-0000-0000C90A0000}"/>
    <cellStyle name="Currency" xfId="2715" xr:uid="{00000000-0005-0000-0000-0000CA0A0000}"/>
    <cellStyle name="Currency [0]" xfId="2716" xr:uid="{00000000-0005-0000-0000-0000CB0A0000}"/>
    <cellStyle name="Currency [0] 2" xfId="1677" xr:uid="{00000000-0005-0000-0000-0000BC060000}"/>
    <cellStyle name="Currency 2" xfId="2717" xr:uid="{00000000-0005-0000-0000-0000CC0A0000}"/>
    <cellStyle name="Currency_ SG&amp;A Bridge " xfId="2718" xr:uid="{00000000-0005-0000-0000-0000CD0A0000}"/>
    <cellStyle name="Date" xfId="2719" xr:uid="{00000000-0005-0000-0000-0000CE0A0000}"/>
    <cellStyle name="Decimal 1" xfId="2393" xr:uid="{00000000-0005-0000-0000-000088090000}"/>
    <cellStyle name="Decimal 1 2" xfId="2720" xr:uid="{00000000-0005-0000-0000-0000CF0A0000}"/>
    <cellStyle name="Decimal 2" xfId="2721" xr:uid="{00000000-0005-0000-0000-0000D00A0000}"/>
    <cellStyle name="Decimal 3" xfId="2723" xr:uid="{00000000-0005-0000-0000-0000D20A0000}"/>
    <cellStyle name="Grey" xfId="2728" xr:uid="{00000000-0005-0000-0000-0000D70A0000}"/>
    <cellStyle name="Grey 2" xfId="2729" xr:uid="{00000000-0005-0000-0000-0000D80A0000}"/>
    <cellStyle name="Header1" xfId="2732" xr:uid="{00000000-0005-0000-0000-0000DB0A0000}"/>
    <cellStyle name="Header1 2" xfId="2733" xr:uid="{00000000-0005-0000-0000-0000DC0A0000}"/>
    <cellStyle name="Header2" xfId="2735" xr:uid="{00000000-0005-0000-0000-0000DE0A0000}"/>
    <cellStyle name="Input" xfId="2736" xr:uid="{00000000-0005-0000-0000-0000DF0A0000}"/>
    <cellStyle name="Input %" xfId="2737" xr:uid="{00000000-0005-0000-0000-0000E00A0000}"/>
    <cellStyle name="Input % 2" xfId="2738" xr:uid="{00000000-0005-0000-0000-0000E10A0000}"/>
    <cellStyle name="Input [yellow]" xfId="2739" xr:uid="{00000000-0005-0000-0000-0000E20A0000}"/>
    <cellStyle name="Input [yellow] 2" xfId="2740" xr:uid="{00000000-0005-0000-0000-0000E30A0000}"/>
    <cellStyle name="Input 1" xfId="2741" xr:uid="{00000000-0005-0000-0000-0000E40A0000}"/>
    <cellStyle name="Input 3" xfId="2743" xr:uid="{00000000-0005-0000-0000-0000E60A0000}"/>
    <cellStyle name="Input 3 2" xfId="2745" xr:uid="{00000000-0005-0000-0000-0000E80A0000}"/>
    <cellStyle name="Milliers [0]_AR1194" xfId="2747" xr:uid="{00000000-0005-0000-0000-0000EA0A0000}"/>
    <cellStyle name="Milliers_AR1194" xfId="2750" xr:uid="{00000000-0005-0000-0000-0000ED0A0000}"/>
    <cellStyle name="Monétaire [0]_AR1194" xfId="2751" xr:uid="{00000000-0005-0000-0000-0000EE0A0000}"/>
    <cellStyle name="Monétaire_AR1194" xfId="2752" xr:uid="{00000000-0005-0000-0000-0000EF0A0000}"/>
    <cellStyle name="Month" xfId="1299" xr:uid="{00000000-0005-0000-0000-000042050000}"/>
    <cellStyle name="Mon閠aire [0]_AR1194" xfId="2754" xr:uid="{00000000-0005-0000-0000-0000F10A0000}"/>
    <cellStyle name="Mon閠aire_AR1194" xfId="2755" xr:uid="{00000000-0005-0000-0000-0000F20A0000}"/>
    <cellStyle name="no dec" xfId="2756" xr:uid="{00000000-0005-0000-0000-0000F30A0000}"/>
    <cellStyle name="Normal" xfId="2757" xr:uid="{00000000-0005-0000-0000-0000F40A0000}"/>
    <cellStyle name="Normal - Style1" xfId="2758" xr:uid="{00000000-0005-0000-0000-0000F50A0000}"/>
    <cellStyle name="Normal 11" xfId="2759" xr:uid="{00000000-0005-0000-0000-0000F60A0000}"/>
    <cellStyle name="Normal 2" xfId="2761" xr:uid="{00000000-0005-0000-0000-0000F80A0000}"/>
    <cellStyle name="Normal 2 2" xfId="2762" xr:uid="{00000000-0005-0000-0000-0000F90A0000}"/>
    <cellStyle name="Normal_ SG&amp;A Bridge " xfId="2765" xr:uid="{00000000-0005-0000-0000-0000FC0A0000}"/>
    <cellStyle name="normální_List1" xfId="2768" xr:uid="{00000000-0005-0000-0000-0000FF0A0000}"/>
    <cellStyle name="Percent" xfId="2769" xr:uid="{00000000-0005-0000-0000-0000000B0000}"/>
    <cellStyle name="Percent ()" xfId="2770" xr:uid="{00000000-0005-0000-0000-0000010B0000}"/>
    <cellStyle name="Percent () 2" xfId="2771" xr:uid="{00000000-0005-0000-0000-0000020B0000}"/>
    <cellStyle name="Percent [2]" xfId="2774" xr:uid="{00000000-0005-0000-0000-0000050B0000}"/>
    <cellStyle name="Percent 1" xfId="2142" xr:uid="{00000000-0005-0000-0000-00008D080000}"/>
    <cellStyle name="Percent 2" xfId="2775" xr:uid="{00000000-0005-0000-0000-0000060B0000}"/>
    <cellStyle name="PERCENTAGE" xfId="2776" xr:uid="{00000000-0005-0000-0000-0000070B0000}"/>
    <cellStyle name="PERCENTAGE 2" xfId="542" xr:uid="{00000000-0005-0000-0000-00004D020000}"/>
    <cellStyle name="PSChar" xfId="175" xr:uid="{00000000-0005-0000-0000-0000D5000000}"/>
    <cellStyle name="PSChar 2" xfId="748" xr:uid="{00000000-0005-0000-0000-00001B030000}"/>
    <cellStyle name="RowLevel_0" xfId="2777" xr:uid="{00000000-0005-0000-0000-0000080B0000}"/>
    <cellStyle name="Standard_051020 B8 Landessetzung China" xfId="2426" xr:uid="{00000000-0005-0000-0000-0000A9090000}"/>
    <cellStyle name="Sum" xfId="2778" xr:uid="{00000000-0005-0000-0000-0000090B0000}"/>
    <cellStyle name="Sum %of HV" xfId="2779" xr:uid="{00000000-0005-0000-0000-00000A0B0000}"/>
    <cellStyle name="time" xfId="2782" xr:uid="{00000000-0005-0000-0000-00000D0B0000}"/>
    <cellStyle name="time 2" xfId="2783" xr:uid="{00000000-0005-0000-0000-00000E0B0000}"/>
    <cellStyle name="Underline 2" xfId="2784" xr:uid="{00000000-0005-0000-0000-00000F0B0000}"/>
    <cellStyle name="Underline 2 2" xfId="2785" xr:uid="{00000000-0005-0000-0000-0000100B0000}"/>
    <cellStyle name="Underline 2 3" xfId="2788" xr:uid="{00000000-0005-0000-0000-0000130B0000}"/>
    <cellStyle name="Year" xfId="2789" xr:uid="{00000000-0005-0000-0000-0000140B0000}"/>
    <cellStyle name="ｹ鮗ﾐﾀｲ_ｰ豼ｵﾁ･" xfId="2369" xr:uid="{00000000-0005-0000-0000-000070090000}"/>
    <cellStyle name="ﾄﾞｸｶ [0]_ｰ霾ｹ" xfId="2790" xr:uid="{00000000-0005-0000-0000-0000150B0000}"/>
    <cellStyle name="ﾄﾞｸｶ_ｰ霾ｹ" xfId="2791" xr:uid="{00000000-0005-0000-0000-0000160B0000}"/>
    <cellStyle name="ﾅ・ｭ [0]_ｰ霾ｹ" xfId="2795" xr:uid="{00000000-0005-0000-0000-00001A0B0000}"/>
    <cellStyle name="ﾅ・ｭ_ｰ霾ｹ" xfId="2797" xr:uid="{00000000-0005-0000-0000-00001C0B0000}"/>
    <cellStyle name="ﾇ･ﾁﾘ_ｰ霾ｹ" xfId="2802" xr:uid="{00000000-0005-0000-0000-0000210B0000}"/>
    <cellStyle name="百分比" xfId="59" builtinId="5"/>
    <cellStyle name="标题 1 10" xfId="2803" xr:uid="{00000000-0005-0000-0000-0000220B0000}"/>
    <cellStyle name="标题 1 10 2" xfId="1848" xr:uid="{00000000-0005-0000-0000-000067070000}"/>
    <cellStyle name="标题 1 11" xfId="2805" xr:uid="{00000000-0005-0000-0000-0000240B0000}"/>
    <cellStyle name="标题 1 11 2" xfId="2006" xr:uid="{00000000-0005-0000-0000-000005080000}"/>
    <cellStyle name="标题 1 12" xfId="2809" xr:uid="{00000000-0005-0000-0000-0000280B0000}"/>
    <cellStyle name="标题 1 12 2" xfId="2813" xr:uid="{00000000-0005-0000-0000-00002C0B0000}"/>
    <cellStyle name="标题 1 13" xfId="2816" xr:uid="{00000000-0005-0000-0000-00002F0B0000}"/>
    <cellStyle name="标题 1 13 2" xfId="2819" xr:uid="{00000000-0005-0000-0000-0000320B0000}"/>
    <cellStyle name="标题 1 14" xfId="2696" xr:uid="{00000000-0005-0000-0000-0000B70A0000}"/>
    <cellStyle name="标题 1 14 2" xfId="2708" xr:uid="{00000000-0005-0000-0000-0000C30A0000}"/>
    <cellStyle name="标题 1 15" xfId="2822" xr:uid="{00000000-0005-0000-0000-0000350B0000}"/>
    <cellStyle name="标题 1 15 2" xfId="2826" xr:uid="{00000000-0005-0000-0000-0000390B0000}"/>
    <cellStyle name="标题 1 16" xfId="2830" xr:uid="{00000000-0005-0000-0000-00003D0B0000}"/>
    <cellStyle name="标题 1 16 2" xfId="2835" xr:uid="{00000000-0005-0000-0000-0000420B0000}"/>
    <cellStyle name="标题 1 17" xfId="2839" xr:uid="{00000000-0005-0000-0000-0000460B0000}"/>
    <cellStyle name="标题 1 17 2" xfId="2843" xr:uid="{00000000-0005-0000-0000-00004A0B0000}"/>
    <cellStyle name="标题 1 18" xfId="2847" xr:uid="{00000000-0005-0000-0000-00004E0B0000}"/>
    <cellStyle name="标题 1 18 2" xfId="2851" xr:uid="{00000000-0005-0000-0000-0000520B0000}"/>
    <cellStyle name="标题 1 19" xfId="1667" xr:uid="{00000000-0005-0000-0000-0000B2060000}"/>
    <cellStyle name="标题 1 19 2" xfId="2855" xr:uid="{00000000-0005-0000-0000-0000560B0000}"/>
    <cellStyle name="标题 1 2" xfId="1464" xr:uid="{00000000-0005-0000-0000-0000E7050000}"/>
    <cellStyle name="标题 1 2 2" xfId="1473" xr:uid="{00000000-0005-0000-0000-0000F0050000}"/>
    <cellStyle name="标题 1 20" xfId="2823" xr:uid="{00000000-0005-0000-0000-0000360B0000}"/>
    <cellStyle name="标题 1 20 2" xfId="2827" xr:uid="{00000000-0005-0000-0000-00003A0B0000}"/>
    <cellStyle name="标题 1 21" xfId="2831" xr:uid="{00000000-0005-0000-0000-00003E0B0000}"/>
    <cellStyle name="标题 1 21 2" xfId="2836" xr:uid="{00000000-0005-0000-0000-0000430B0000}"/>
    <cellStyle name="标题 1 22" xfId="2840" xr:uid="{00000000-0005-0000-0000-0000470B0000}"/>
    <cellStyle name="标题 1 22 2" xfId="2844" xr:uid="{00000000-0005-0000-0000-00004B0B0000}"/>
    <cellStyle name="标题 1 23" xfId="2848" xr:uid="{00000000-0005-0000-0000-00004F0B0000}"/>
    <cellStyle name="标题 1 23 2" xfId="2852" xr:uid="{00000000-0005-0000-0000-0000530B0000}"/>
    <cellStyle name="标题 1 24" xfId="1668" xr:uid="{00000000-0005-0000-0000-0000B3060000}"/>
    <cellStyle name="标题 1 24 2" xfId="2856" xr:uid="{00000000-0005-0000-0000-0000570B0000}"/>
    <cellStyle name="标题 1 25" xfId="2863" xr:uid="{00000000-0005-0000-0000-00005E0B0000}"/>
    <cellStyle name="标题 1 25 2" xfId="2867" xr:uid="{00000000-0005-0000-0000-0000620B0000}"/>
    <cellStyle name="标题 1 26" xfId="2877" xr:uid="{00000000-0005-0000-0000-00006C0B0000}"/>
    <cellStyle name="标题 1 26 2" xfId="2881" xr:uid="{00000000-0005-0000-0000-0000700B0000}"/>
    <cellStyle name="标题 1 27" xfId="2679" xr:uid="{00000000-0005-0000-0000-0000A60A0000}"/>
    <cellStyle name="标题 1 27 2" xfId="2726" xr:uid="{00000000-0005-0000-0000-0000D50A0000}"/>
    <cellStyle name="标题 1 28" xfId="2885" xr:uid="{00000000-0005-0000-0000-0000740B0000}"/>
    <cellStyle name="标题 1 28 2" xfId="2889" xr:uid="{00000000-0005-0000-0000-0000780B0000}"/>
    <cellStyle name="标题 1 29" xfId="2800" xr:uid="{00000000-0005-0000-0000-00001F0B0000}"/>
    <cellStyle name="标题 1 29 2" xfId="2893" xr:uid="{00000000-0005-0000-0000-00007C0B0000}"/>
    <cellStyle name="标题 1 3" xfId="964" xr:uid="{00000000-0005-0000-0000-0000F3030000}"/>
    <cellStyle name="标题 1 3 2" xfId="1034" xr:uid="{00000000-0005-0000-0000-000039040000}"/>
    <cellStyle name="标题 1 30" xfId="2864" xr:uid="{00000000-0005-0000-0000-00005F0B0000}"/>
    <cellStyle name="标题 1 30 2" xfId="2868" xr:uid="{00000000-0005-0000-0000-0000630B0000}"/>
    <cellStyle name="标题 1 31" xfId="2878" xr:uid="{00000000-0005-0000-0000-00006D0B0000}"/>
    <cellStyle name="标题 1 31 2" xfId="2882" xr:uid="{00000000-0005-0000-0000-0000710B0000}"/>
    <cellStyle name="标题 1 32" xfId="2680" xr:uid="{00000000-0005-0000-0000-0000A70A0000}"/>
    <cellStyle name="标题 1 32 2" xfId="2727" xr:uid="{00000000-0005-0000-0000-0000D60A0000}"/>
    <cellStyle name="标题 1 33" xfId="2886" xr:uid="{00000000-0005-0000-0000-0000750B0000}"/>
    <cellStyle name="标题 1 33 2" xfId="2890" xr:uid="{00000000-0005-0000-0000-0000790B0000}"/>
    <cellStyle name="标题 1 34" xfId="2801" xr:uid="{00000000-0005-0000-0000-0000200B0000}"/>
    <cellStyle name="标题 1 34 2" xfId="2894" xr:uid="{00000000-0005-0000-0000-00007D0B0000}"/>
    <cellStyle name="标题 1 35" xfId="2897" xr:uid="{00000000-0005-0000-0000-0000800B0000}"/>
    <cellStyle name="标题 1 35 2" xfId="2901" xr:uid="{00000000-0005-0000-0000-0000840B0000}"/>
    <cellStyle name="标题 1 36" xfId="2905" xr:uid="{00000000-0005-0000-0000-0000880B0000}"/>
    <cellStyle name="标题 1 36 2" xfId="2909" xr:uid="{00000000-0005-0000-0000-00008C0B0000}"/>
    <cellStyle name="标题 1 37" xfId="2384" xr:uid="{00000000-0005-0000-0000-00007F090000}"/>
    <cellStyle name="标题 1 37 2" xfId="2913" xr:uid="{00000000-0005-0000-0000-0000900B0000}"/>
    <cellStyle name="标题 1 38" xfId="2917" xr:uid="{00000000-0005-0000-0000-0000940B0000}"/>
    <cellStyle name="标题 1 38 2" xfId="2921" xr:uid="{00000000-0005-0000-0000-0000980B0000}"/>
    <cellStyle name="标题 1 39" xfId="2925" xr:uid="{00000000-0005-0000-0000-00009C0B0000}"/>
    <cellStyle name="标题 1 39 2" xfId="2929" xr:uid="{00000000-0005-0000-0000-0000A00B0000}"/>
    <cellStyle name="标题 1 4" xfId="1482" xr:uid="{00000000-0005-0000-0000-0000F9050000}"/>
    <cellStyle name="标题 1 4 2" xfId="191" xr:uid="{00000000-0005-0000-0000-0000EA000000}"/>
    <cellStyle name="标题 1 40" xfId="2898" xr:uid="{00000000-0005-0000-0000-0000810B0000}"/>
    <cellStyle name="标题 1 40 2" xfId="2902" xr:uid="{00000000-0005-0000-0000-0000850B0000}"/>
    <cellStyle name="标题 1 41" xfId="2906" xr:uid="{00000000-0005-0000-0000-0000890B0000}"/>
    <cellStyle name="标题 1 41 2" xfId="2910" xr:uid="{00000000-0005-0000-0000-00008D0B0000}"/>
    <cellStyle name="标题 1 42" xfId="2385" xr:uid="{00000000-0005-0000-0000-000080090000}"/>
    <cellStyle name="标题 1 42 2" xfId="2914" xr:uid="{00000000-0005-0000-0000-0000910B0000}"/>
    <cellStyle name="标题 1 43" xfId="2918" xr:uid="{00000000-0005-0000-0000-0000950B0000}"/>
    <cellStyle name="标题 1 43 2" xfId="2922" xr:uid="{00000000-0005-0000-0000-0000990B0000}"/>
    <cellStyle name="标题 1 44" xfId="2926" xr:uid="{00000000-0005-0000-0000-00009D0B0000}"/>
    <cellStyle name="标题 1 44 2" xfId="2930" xr:uid="{00000000-0005-0000-0000-0000A10B0000}"/>
    <cellStyle name="标题 1 45" xfId="2933" xr:uid="{00000000-0005-0000-0000-0000A40B0000}"/>
    <cellStyle name="标题 1 45 2" xfId="2937" xr:uid="{00000000-0005-0000-0000-0000A80B0000}"/>
    <cellStyle name="标题 1 46" xfId="2941" xr:uid="{00000000-0005-0000-0000-0000AC0B0000}"/>
    <cellStyle name="标题 1 46 2" xfId="2945" xr:uid="{00000000-0005-0000-0000-0000B00B0000}"/>
    <cellStyle name="标题 1 47" xfId="506" xr:uid="{00000000-0005-0000-0000-000029020000}"/>
    <cellStyle name="标题 1 47 2" xfId="2949" xr:uid="{00000000-0005-0000-0000-0000B40B0000}"/>
    <cellStyle name="标题 1 48" xfId="2953" xr:uid="{00000000-0005-0000-0000-0000B80B0000}"/>
    <cellStyle name="标题 1 48 2" xfId="2957" xr:uid="{00000000-0005-0000-0000-0000BC0B0000}"/>
    <cellStyle name="标题 1 49" xfId="2961" xr:uid="{00000000-0005-0000-0000-0000C00B0000}"/>
    <cellStyle name="标题 1 49 2" xfId="2967" xr:uid="{00000000-0005-0000-0000-0000C60B0000}"/>
    <cellStyle name="标题 1 5" xfId="1491" xr:uid="{00000000-0005-0000-0000-000002060000}"/>
    <cellStyle name="标题 1 5 2" xfId="101" xr:uid="{00000000-0005-0000-0000-000076000000}"/>
    <cellStyle name="标题 1 50" xfId="2934" xr:uid="{00000000-0005-0000-0000-0000A50B0000}"/>
    <cellStyle name="标题 1 50 2" xfId="2938" xr:uid="{00000000-0005-0000-0000-0000A90B0000}"/>
    <cellStyle name="标题 1 51" xfId="2942" xr:uid="{00000000-0005-0000-0000-0000AD0B0000}"/>
    <cellStyle name="标题 1 51 2" xfId="2946" xr:uid="{00000000-0005-0000-0000-0000B10B0000}"/>
    <cellStyle name="标题 1 52" xfId="507" xr:uid="{00000000-0005-0000-0000-00002A020000}"/>
    <cellStyle name="标题 1 52 2" xfId="2950" xr:uid="{00000000-0005-0000-0000-0000B50B0000}"/>
    <cellStyle name="标题 1 53" xfId="2954" xr:uid="{00000000-0005-0000-0000-0000B90B0000}"/>
    <cellStyle name="标题 1 53 2" xfId="2958" xr:uid="{00000000-0005-0000-0000-0000BD0B0000}"/>
    <cellStyle name="标题 1 54" xfId="2962" xr:uid="{00000000-0005-0000-0000-0000C10B0000}"/>
    <cellStyle name="标题 1 54 2" xfId="2968" xr:uid="{00000000-0005-0000-0000-0000C70B0000}"/>
    <cellStyle name="标题 1 55" xfId="2971" xr:uid="{00000000-0005-0000-0000-0000CA0B0000}"/>
    <cellStyle name="标题 1 55 2" xfId="2975" xr:uid="{00000000-0005-0000-0000-0000CE0B0000}"/>
    <cellStyle name="标题 1 56" xfId="2978" xr:uid="{00000000-0005-0000-0000-0000D10B0000}"/>
    <cellStyle name="标题 1 56 2" xfId="2981" xr:uid="{00000000-0005-0000-0000-0000D40B0000}"/>
    <cellStyle name="标题 1 57" xfId="2985" xr:uid="{00000000-0005-0000-0000-0000D80B0000}"/>
    <cellStyle name="标题 1 57 2" xfId="113" xr:uid="{00000000-0005-0000-0000-000085000000}"/>
    <cellStyle name="标题 1 58" xfId="2988" xr:uid="{00000000-0005-0000-0000-0000DB0B0000}"/>
    <cellStyle name="标题 1 58 2" xfId="2992" xr:uid="{00000000-0005-0000-0000-0000DF0B0000}"/>
    <cellStyle name="标题 1 6" xfId="1271" xr:uid="{00000000-0005-0000-0000-000026050000}"/>
    <cellStyle name="标题 1 6 2" xfId="1504" xr:uid="{00000000-0005-0000-0000-00000F060000}"/>
    <cellStyle name="标题 1 7" xfId="1515" xr:uid="{00000000-0005-0000-0000-00001A060000}"/>
    <cellStyle name="标题 1 7 2" xfId="1525" xr:uid="{00000000-0005-0000-0000-000024060000}"/>
    <cellStyle name="标题 1 8" xfId="592" xr:uid="{00000000-0005-0000-0000-00007F020000}"/>
    <cellStyle name="标题 1 8 2" xfId="1338" xr:uid="{00000000-0005-0000-0000-000069050000}"/>
    <cellStyle name="标题 1 9" xfId="1536" xr:uid="{00000000-0005-0000-0000-00002F060000}"/>
    <cellStyle name="标题 1 9 2" xfId="1546" xr:uid="{00000000-0005-0000-0000-000039060000}"/>
    <cellStyle name="标题 10" xfId="2859" xr:uid="{00000000-0005-0000-0000-00005A0B0000}"/>
    <cellStyle name="标题 10 2" xfId="2993" xr:uid="{00000000-0005-0000-0000-0000E00B0000}"/>
    <cellStyle name="标题 11" xfId="2994" xr:uid="{00000000-0005-0000-0000-0000E10B0000}"/>
    <cellStyle name="标题 11 2" xfId="2995" xr:uid="{00000000-0005-0000-0000-0000E20B0000}"/>
    <cellStyle name="标题 12" xfId="2996" xr:uid="{00000000-0005-0000-0000-0000E30B0000}"/>
    <cellStyle name="标题 12 2" xfId="2997" xr:uid="{00000000-0005-0000-0000-0000E40B0000}"/>
    <cellStyle name="标题 13" xfId="2760" xr:uid="{00000000-0005-0000-0000-0000F70A0000}"/>
    <cellStyle name="标题 13 2" xfId="2998" xr:uid="{00000000-0005-0000-0000-0000E50B0000}"/>
    <cellStyle name="标题 14" xfId="3001" xr:uid="{00000000-0005-0000-0000-0000E80B0000}"/>
    <cellStyle name="标题 14 2" xfId="3002" xr:uid="{00000000-0005-0000-0000-0000E90B0000}"/>
    <cellStyle name="标题 15" xfId="3003" xr:uid="{00000000-0005-0000-0000-0000EA0B0000}"/>
    <cellStyle name="标题 15 2" xfId="3005" xr:uid="{00000000-0005-0000-0000-0000EC0B0000}"/>
    <cellStyle name="标题 16" xfId="3007" xr:uid="{00000000-0005-0000-0000-0000EE0B0000}"/>
    <cellStyle name="标题 16 2" xfId="3009" xr:uid="{00000000-0005-0000-0000-0000F00B0000}"/>
    <cellStyle name="标题 17" xfId="2396" xr:uid="{00000000-0005-0000-0000-00008B090000}"/>
    <cellStyle name="标题 17 2" xfId="2399" xr:uid="{00000000-0005-0000-0000-00008E090000}"/>
    <cellStyle name="标题 18" xfId="2402" xr:uid="{00000000-0005-0000-0000-000091090000}"/>
    <cellStyle name="标题 18 2" xfId="2409" xr:uid="{00000000-0005-0000-0000-000098090000}"/>
    <cellStyle name="标题 19" xfId="2412" xr:uid="{00000000-0005-0000-0000-00009B090000}"/>
    <cellStyle name="标题 19 2" xfId="2417" xr:uid="{00000000-0005-0000-0000-0000A0090000}"/>
    <cellStyle name="标题 2 10" xfId="3012" xr:uid="{00000000-0005-0000-0000-0000F30B0000}"/>
    <cellStyle name="标题 2 10 2" xfId="3014" xr:uid="{00000000-0005-0000-0000-0000F50B0000}"/>
    <cellStyle name="标题 2 11" xfId="3017" xr:uid="{00000000-0005-0000-0000-0000F80B0000}"/>
    <cellStyle name="标题 2 11 2" xfId="3020" xr:uid="{00000000-0005-0000-0000-0000FB0B0000}"/>
    <cellStyle name="标题 2 12" xfId="3023" xr:uid="{00000000-0005-0000-0000-0000FE0B0000}"/>
    <cellStyle name="标题 2 12 2" xfId="3026" xr:uid="{00000000-0005-0000-0000-0000010C0000}"/>
    <cellStyle name="标题 2 13" xfId="3029" xr:uid="{00000000-0005-0000-0000-0000040C0000}"/>
    <cellStyle name="标题 2 13 2" xfId="3032" xr:uid="{00000000-0005-0000-0000-0000070C0000}"/>
    <cellStyle name="标题 2 14" xfId="3035" xr:uid="{00000000-0005-0000-0000-00000A0C0000}"/>
    <cellStyle name="标题 2 14 2" xfId="2496" xr:uid="{00000000-0005-0000-0000-0000EF090000}"/>
    <cellStyle name="标题 2 15" xfId="3039" xr:uid="{00000000-0005-0000-0000-00000E0C0000}"/>
    <cellStyle name="标题 2 15 2" xfId="3043" xr:uid="{00000000-0005-0000-0000-0000120C0000}"/>
    <cellStyle name="标题 2 16" xfId="3047" xr:uid="{00000000-0005-0000-0000-0000160C0000}"/>
    <cellStyle name="标题 2 16 2" xfId="3051" xr:uid="{00000000-0005-0000-0000-00001A0C0000}"/>
    <cellStyle name="标题 2 17" xfId="3055" xr:uid="{00000000-0005-0000-0000-00001E0C0000}"/>
    <cellStyle name="标题 2 17 2" xfId="3059" xr:uid="{00000000-0005-0000-0000-0000220C0000}"/>
    <cellStyle name="标题 2 18" xfId="3063" xr:uid="{00000000-0005-0000-0000-0000260C0000}"/>
    <cellStyle name="标题 2 18 2" xfId="3067" xr:uid="{00000000-0005-0000-0000-00002A0C0000}"/>
    <cellStyle name="标题 2 19" xfId="1719" xr:uid="{00000000-0005-0000-0000-0000E6060000}"/>
    <cellStyle name="标题 2 19 2" xfId="2066" xr:uid="{00000000-0005-0000-0000-000041080000}"/>
    <cellStyle name="标题 2 2" xfId="3070" xr:uid="{00000000-0005-0000-0000-00002D0C0000}"/>
    <cellStyle name="标题 2 2 2" xfId="3072" xr:uid="{00000000-0005-0000-0000-00002F0C0000}"/>
    <cellStyle name="标题 2 20" xfId="3040" xr:uid="{00000000-0005-0000-0000-00000F0C0000}"/>
    <cellStyle name="标题 2 20 2" xfId="3044" xr:uid="{00000000-0005-0000-0000-0000130C0000}"/>
    <cellStyle name="标题 2 21" xfId="3048" xr:uid="{00000000-0005-0000-0000-0000170C0000}"/>
    <cellStyle name="标题 2 21 2" xfId="3052" xr:uid="{00000000-0005-0000-0000-00001B0C0000}"/>
    <cellStyle name="标题 2 22" xfId="3056" xr:uid="{00000000-0005-0000-0000-00001F0C0000}"/>
    <cellStyle name="标题 2 22 2" xfId="3060" xr:uid="{00000000-0005-0000-0000-0000230C0000}"/>
    <cellStyle name="标题 2 23" xfId="3064" xr:uid="{00000000-0005-0000-0000-0000270C0000}"/>
    <cellStyle name="标题 2 23 2" xfId="3068" xr:uid="{00000000-0005-0000-0000-00002B0C0000}"/>
    <cellStyle name="标题 2 24" xfId="1720" xr:uid="{00000000-0005-0000-0000-0000E7060000}"/>
    <cellStyle name="标题 2 24 2" xfId="2067" xr:uid="{00000000-0005-0000-0000-000042080000}"/>
    <cellStyle name="标题 2 25" xfId="3077" xr:uid="{00000000-0005-0000-0000-0000340C0000}"/>
    <cellStyle name="标题 2 25 2" xfId="3081" xr:uid="{00000000-0005-0000-0000-0000380C0000}"/>
    <cellStyle name="标题 2 26" xfId="3087" xr:uid="{00000000-0005-0000-0000-00003E0C0000}"/>
    <cellStyle name="标题 2 26 2" xfId="3091" xr:uid="{00000000-0005-0000-0000-0000420C0000}"/>
    <cellStyle name="标题 2 27" xfId="3095" xr:uid="{00000000-0005-0000-0000-0000460C0000}"/>
    <cellStyle name="标题 2 27 2" xfId="3100" xr:uid="{00000000-0005-0000-0000-00004B0C0000}"/>
    <cellStyle name="标题 2 28" xfId="3104" xr:uid="{00000000-0005-0000-0000-00004F0C0000}"/>
    <cellStyle name="标题 2 28 2" xfId="3108" xr:uid="{00000000-0005-0000-0000-0000530C0000}"/>
    <cellStyle name="标题 2 29" xfId="3112" xr:uid="{00000000-0005-0000-0000-0000570C0000}"/>
    <cellStyle name="标题 2 29 2" xfId="221" xr:uid="{00000000-0005-0000-0000-00000C010000}"/>
    <cellStyle name="标题 2 3" xfId="2287" xr:uid="{00000000-0005-0000-0000-00001E090000}"/>
    <cellStyle name="标题 2 3 2" xfId="3115" xr:uid="{00000000-0005-0000-0000-00005A0C0000}"/>
    <cellStyle name="标题 2 30" xfId="3078" xr:uid="{00000000-0005-0000-0000-0000350C0000}"/>
    <cellStyle name="标题 2 30 2" xfId="3082" xr:uid="{00000000-0005-0000-0000-0000390C0000}"/>
    <cellStyle name="标题 2 31" xfId="3088" xr:uid="{00000000-0005-0000-0000-00003F0C0000}"/>
    <cellStyle name="标题 2 31 2" xfId="3092" xr:uid="{00000000-0005-0000-0000-0000430C0000}"/>
    <cellStyle name="标题 2 32" xfId="3096" xr:uid="{00000000-0005-0000-0000-0000470C0000}"/>
    <cellStyle name="标题 2 32 2" xfId="3101" xr:uid="{00000000-0005-0000-0000-00004C0C0000}"/>
    <cellStyle name="标题 2 33" xfId="3105" xr:uid="{00000000-0005-0000-0000-0000500C0000}"/>
    <cellStyle name="标题 2 33 2" xfId="3109" xr:uid="{00000000-0005-0000-0000-0000540C0000}"/>
    <cellStyle name="标题 2 34" xfId="3113" xr:uid="{00000000-0005-0000-0000-0000580C0000}"/>
    <cellStyle name="标题 2 34 2" xfId="222" xr:uid="{00000000-0005-0000-0000-00000D010000}"/>
    <cellStyle name="标题 2 35" xfId="3118" xr:uid="{00000000-0005-0000-0000-00005D0C0000}"/>
    <cellStyle name="标题 2 35 2" xfId="3122" xr:uid="{00000000-0005-0000-0000-0000610C0000}"/>
    <cellStyle name="标题 2 36" xfId="3126" xr:uid="{00000000-0005-0000-0000-0000650C0000}"/>
    <cellStyle name="标题 2 36 2" xfId="3130" xr:uid="{00000000-0005-0000-0000-0000690C0000}"/>
    <cellStyle name="标题 2 37" xfId="3134" xr:uid="{00000000-0005-0000-0000-00006D0C0000}"/>
    <cellStyle name="标题 2 37 2" xfId="3138" xr:uid="{00000000-0005-0000-0000-0000710C0000}"/>
    <cellStyle name="标题 2 38" xfId="3142" xr:uid="{00000000-0005-0000-0000-0000750C0000}"/>
    <cellStyle name="标题 2 38 2" xfId="3146" xr:uid="{00000000-0005-0000-0000-0000790C0000}"/>
    <cellStyle name="标题 2 39" xfId="3150" xr:uid="{00000000-0005-0000-0000-00007D0C0000}"/>
    <cellStyle name="标题 2 39 2" xfId="687" xr:uid="{00000000-0005-0000-0000-0000DE020000}"/>
    <cellStyle name="标题 2 4" xfId="3153" xr:uid="{00000000-0005-0000-0000-0000800C0000}"/>
    <cellStyle name="标题 2 4 2" xfId="2091" xr:uid="{00000000-0005-0000-0000-00005A080000}"/>
    <cellStyle name="标题 2 40" xfId="3119" xr:uid="{00000000-0005-0000-0000-00005E0C0000}"/>
    <cellStyle name="标题 2 40 2" xfId="3123" xr:uid="{00000000-0005-0000-0000-0000620C0000}"/>
    <cellStyle name="标题 2 41" xfId="3127" xr:uid="{00000000-0005-0000-0000-0000660C0000}"/>
    <cellStyle name="标题 2 41 2" xfId="3131" xr:uid="{00000000-0005-0000-0000-00006A0C0000}"/>
    <cellStyle name="标题 2 42" xfId="3135" xr:uid="{00000000-0005-0000-0000-00006E0C0000}"/>
    <cellStyle name="标题 2 42 2" xfId="3139" xr:uid="{00000000-0005-0000-0000-0000720C0000}"/>
    <cellStyle name="标题 2 43" xfId="3143" xr:uid="{00000000-0005-0000-0000-0000760C0000}"/>
    <cellStyle name="标题 2 43 2" xfId="3147" xr:uid="{00000000-0005-0000-0000-00007A0C0000}"/>
    <cellStyle name="标题 2 44" xfId="3151" xr:uid="{00000000-0005-0000-0000-00007E0C0000}"/>
    <cellStyle name="标题 2 44 2" xfId="688" xr:uid="{00000000-0005-0000-0000-0000DF020000}"/>
    <cellStyle name="标题 2 45" xfId="3156" xr:uid="{00000000-0005-0000-0000-0000830C0000}"/>
    <cellStyle name="标题 2 45 2" xfId="3160" xr:uid="{00000000-0005-0000-0000-0000870C0000}"/>
    <cellStyle name="标题 2 46" xfId="3164" xr:uid="{00000000-0005-0000-0000-00008B0C0000}"/>
    <cellStyle name="标题 2 46 2" xfId="3168" xr:uid="{00000000-0005-0000-0000-00008F0C0000}"/>
    <cellStyle name="标题 2 47" xfId="568" xr:uid="{00000000-0005-0000-0000-000067020000}"/>
    <cellStyle name="标题 2 47 2" xfId="3173" xr:uid="{00000000-0005-0000-0000-0000940C0000}"/>
    <cellStyle name="标题 2 48" xfId="3177" xr:uid="{00000000-0005-0000-0000-0000980C0000}"/>
    <cellStyle name="标题 2 48 2" xfId="3181" xr:uid="{00000000-0005-0000-0000-00009C0C0000}"/>
    <cellStyle name="标题 2 49" xfId="3186" xr:uid="{00000000-0005-0000-0000-0000A10C0000}"/>
    <cellStyle name="标题 2 49 2" xfId="1016" xr:uid="{00000000-0005-0000-0000-000027040000}"/>
    <cellStyle name="标题 2 5" xfId="3189" xr:uid="{00000000-0005-0000-0000-0000A40C0000}"/>
    <cellStyle name="标题 2 5 2" xfId="3193" xr:uid="{00000000-0005-0000-0000-0000A80C0000}"/>
    <cellStyle name="标题 2 50" xfId="3157" xr:uid="{00000000-0005-0000-0000-0000840C0000}"/>
    <cellStyle name="标题 2 50 2" xfId="3161" xr:uid="{00000000-0005-0000-0000-0000880C0000}"/>
    <cellStyle name="标题 2 51" xfId="3165" xr:uid="{00000000-0005-0000-0000-00008C0C0000}"/>
    <cellStyle name="标题 2 51 2" xfId="3169" xr:uid="{00000000-0005-0000-0000-0000900C0000}"/>
    <cellStyle name="标题 2 52" xfId="569" xr:uid="{00000000-0005-0000-0000-000068020000}"/>
    <cellStyle name="标题 2 52 2" xfId="3174" xr:uid="{00000000-0005-0000-0000-0000950C0000}"/>
    <cellStyle name="标题 2 53" xfId="3178" xr:uid="{00000000-0005-0000-0000-0000990C0000}"/>
    <cellStyle name="标题 2 53 2" xfId="3182" xr:uid="{00000000-0005-0000-0000-00009D0C0000}"/>
    <cellStyle name="标题 2 54" xfId="3187" xr:uid="{00000000-0005-0000-0000-0000A20C0000}"/>
    <cellStyle name="标题 2 54 2" xfId="1017" xr:uid="{00000000-0005-0000-0000-000028040000}"/>
    <cellStyle name="标题 2 55" xfId="3196" xr:uid="{00000000-0005-0000-0000-0000AB0C0000}"/>
    <cellStyle name="标题 2 55 2" xfId="3199" xr:uid="{00000000-0005-0000-0000-0000AE0C0000}"/>
    <cellStyle name="标题 2 56" xfId="3202" xr:uid="{00000000-0005-0000-0000-0000B10C0000}"/>
    <cellStyle name="标题 2 56 2" xfId="3205" xr:uid="{00000000-0005-0000-0000-0000B40C0000}"/>
    <cellStyle name="标题 2 57" xfId="3208" xr:uid="{00000000-0005-0000-0000-0000B70C0000}"/>
    <cellStyle name="标题 2 57 2" xfId="3211" xr:uid="{00000000-0005-0000-0000-0000BA0C0000}"/>
    <cellStyle name="标题 2 58" xfId="3214" xr:uid="{00000000-0005-0000-0000-0000BD0C0000}"/>
    <cellStyle name="标题 2 58 2" xfId="3217" xr:uid="{00000000-0005-0000-0000-0000C00C0000}"/>
    <cellStyle name="标题 2 6" xfId="3219" xr:uid="{00000000-0005-0000-0000-0000C20C0000}"/>
    <cellStyle name="标题 2 6 2" xfId="3221" xr:uid="{00000000-0005-0000-0000-0000C40C0000}"/>
    <cellStyle name="标题 2 7" xfId="3222" xr:uid="{00000000-0005-0000-0000-0000C50C0000}"/>
    <cellStyle name="标题 2 7 2" xfId="3223" xr:uid="{00000000-0005-0000-0000-0000C60C0000}"/>
    <cellStyle name="标题 2 8" xfId="603" xr:uid="{00000000-0005-0000-0000-00008A020000}"/>
    <cellStyle name="标题 2 8 2" xfId="3224" xr:uid="{00000000-0005-0000-0000-0000C70C0000}"/>
    <cellStyle name="标题 2 9" xfId="3225" xr:uid="{00000000-0005-0000-0000-0000C80C0000}"/>
    <cellStyle name="标题 2 9 2" xfId="315" xr:uid="{00000000-0005-0000-0000-00006A010000}"/>
    <cellStyle name="标题 20" xfId="3004" xr:uid="{00000000-0005-0000-0000-0000EB0B0000}"/>
    <cellStyle name="标题 20 2" xfId="3006" xr:uid="{00000000-0005-0000-0000-0000ED0B0000}"/>
    <cellStyle name="标题 21" xfId="3008" xr:uid="{00000000-0005-0000-0000-0000EF0B0000}"/>
    <cellStyle name="标题 21 2" xfId="3010" xr:uid="{00000000-0005-0000-0000-0000F10B0000}"/>
    <cellStyle name="标题 22" xfId="2397" xr:uid="{00000000-0005-0000-0000-00008C090000}"/>
    <cellStyle name="标题 22 2" xfId="2400" xr:uid="{00000000-0005-0000-0000-00008F090000}"/>
    <cellStyle name="标题 23" xfId="2403" xr:uid="{00000000-0005-0000-0000-000092090000}"/>
    <cellStyle name="标题 23 2" xfId="2410" xr:uid="{00000000-0005-0000-0000-000099090000}"/>
    <cellStyle name="标题 24" xfId="2413" xr:uid="{00000000-0005-0000-0000-00009C090000}"/>
    <cellStyle name="标题 24 2" xfId="2418" xr:uid="{00000000-0005-0000-0000-0000A1090000}"/>
    <cellStyle name="标题 25" xfId="2424" xr:uid="{00000000-0005-0000-0000-0000A7090000}"/>
    <cellStyle name="标题 25 2" xfId="2427" xr:uid="{00000000-0005-0000-0000-0000AA090000}"/>
    <cellStyle name="标题 26" xfId="2430" xr:uid="{00000000-0005-0000-0000-0000AD090000}"/>
    <cellStyle name="标题 26 2" xfId="2433" xr:uid="{00000000-0005-0000-0000-0000B0090000}"/>
    <cellStyle name="标题 27" xfId="2437" xr:uid="{00000000-0005-0000-0000-0000B4090000}"/>
    <cellStyle name="标题 27 2" xfId="2440" xr:uid="{00000000-0005-0000-0000-0000B7090000}"/>
    <cellStyle name="标题 28" xfId="2443" xr:uid="{00000000-0005-0000-0000-0000BA090000}"/>
    <cellStyle name="标题 28 2" xfId="2450" xr:uid="{00000000-0005-0000-0000-0000C1090000}"/>
    <cellStyle name="标题 29" xfId="2296" xr:uid="{00000000-0005-0000-0000-000027090000}"/>
    <cellStyle name="标题 29 2" xfId="2456" xr:uid="{00000000-0005-0000-0000-0000C7090000}"/>
    <cellStyle name="标题 3 10" xfId="3227" xr:uid="{00000000-0005-0000-0000-0000CA0C0000}"/>
    <cellStyle name="标题 3 10 2" xfId="3229" xr:uid="{00000000-0005-0000-0000-0000CC0C0000}"/>
    <cellStyle name="标题 3 11" xfId="3232" xr:uid="{00000000-0005-0000-0000-0000CF0C0000}"/>
    <cellStyle name="标题 3 11 2" xfId="3235" xr:uid="{00000000-0005-0000-0000-0000D20C0000}"/>
    <cellStyle name="标题 3 12" xfId="3238" xr:uid="{00000000-0005-0000-0000-0000D50C0000}"/>
    <cellStyle name="标题 3 12 2" xfId="3241" xr:uid="{00000000-0005-0000-0000-0000D80C0000}"/>
    <cellStyle name="标题 3 13" xfId="3244" xr:uid="{00000000-0005-0000-0000-0000DB0C0000}"/>
    <cellStyle name="标题 3 13 2" xfId="3247" xr:uid="{00000000-0005-0000-0000-0000DE0C0000}"/>
    <cellStyle name="标题 3 14" xfId="3251" xr:uid="{00000000-0005-0000-0000-0000E20C0000}"/>
    <cellStyle name="标题 3 14 2" xfId="3254" xr:uid="{00000000-0005-0000-0000-0000E50C0000}"/>
    <cellStyle name="标题 3 15" xfId="3257" xr:uid="{00000000-0005-0000-0000-0000E80C0000}"/>
    <cellStyle name="标题 3 15 2" xfId="3261" xr:uid="{00000000-0005-0000-0000-0000EC0C0000}"/>
    <cellStyle name="标题 3 16" xfId="3265" xr:uid="{00000000-0005-0000-0000-0000F00C0000}"/>
    <cellStyle name="标题 3 16 2" xfId="3269" xr:uid="{00000000-0005-0000-0000-0000F40C0000}"/>
    <cellStyle name="标题 3 17" xfId="3273" xr:uid="{00000000-0005-0000-0000-0000F80C0000}"/>
    <cellStyle name="标题 3 17 2" xfId="3277" xr:uid="{00000000-0005-0000-0000-0000FC0C0000}"/>
    <cellStyle name="标题 3 18" xfId="3281" xr:uid="{00000000-0005-0000-0000-0000000D0000}"/>
    <cellStyle name="标题 3 18 2" xfId="3285" xr:uid="{00000000-0005-0000-0000-0000040D0000}"/>
    <cellStyle name="标题 3 19" xfId="1773" xr:uid="{00000000-0005-0000-0000-00001C070000}"/>
    <cellStyle name="标题 3 19 2" xfId="3289" xr:uid="{00000000-0005-0000-0000-0000080D0000}"/>
    <cellStyle name="标题 3 2" xfId="3291" xr:uid="{00000000-0005-0000-0000-00000A0D0000}"/>
    <cellStyle name="标题 3 2 2" xfId="3292" xr:uid="{00000000-0005-0000-0000-00000B0D0000}"/>
    <cellStyle name="标题 3 20" xfId="3258" xr:uid="{00000000-0005-0000-0000-0000E90C0000}"/>
    <cellStyle name="标题 3 20 2" xfId="3262" xr:uid="{00000000-0005-0000-0000-0000ED0C0000}"/>
    <cellStyle name="标题 3 21" xfId="3266" xr:uid="{00000000-0005-0000-0000-0000F10C0000}"/>
    <cellStyle name="标题 3 21 2" xfId="3270" xr:uid="{00000000-0005-0000-0000-0000F50C0000}"/>
    <cellStyle name="标题 3 22" xfId="3274" xr:uid="{00000000-0005-0000-0000-0000F90C0000}"/>
    <cellStyle name="标题 3 22 2" xfId="3278" xr:uid="{00000000-0005-0000-0000-0000FD0C0000}"/>
    <cellStyle name="标题 3 23" xfId="3282" xr:uid="{00000000-0005-0000-0000-0000010D0000}"/>
    <cellStyle name="标题 3 23 2" xfId="3286" xr:uid="{00000000-0005-0000-0000-0000050D0000}"/>
    <cellStyle name="标题 3 24" xfId="1774" xr:uid="{00000000-0005-0000-0000-00001D070000}"/>
    <cellStyle name="标题 3 24 2" xfId="3290" xr:uid="{00000000-0005-0000-0000-0000090D0000}"/>
    <cellStyle name="标题 3 25" xfId="3297" xr:uid="{00000000-0005-0000-0000-0000100D0000}"/>
    <cellStyle name="标题 3 25 2" xfId="3301" xr:uid="{00000000-0005-0000-0000-0000140D0000}"/>
    <cellStyle name="标题 3 26" xfId="3306" xr:uid="{00000000-0005-0000-0000-0000190D0000}"/>
    <cellStyle name="标题 3 26 2" xfId="3310" xr:uid="{00000000-0005-0000-0000-00001D0D0000}"/>
    <cellStyle name="标题 3 27" xfId="3314" xr:uid="{00000000-0005-0000-0000-0000210D0000}"/>
    <cellStyle name="标题 3 27 2" xfId="3318" xr:uid="{00000000-0005-0000-0000-0000250D0000}"/>
    <cellStyle name="标题 3 28" xfId="3323" xr:uid="{00000000-0005-0000-0000-00002A0D0000}"/>
    <cellStyle name="标题 3 28 2" xfId="3329" xr:uid="{00000000-0005-0000-0000-0000300D0000}"/>
    <cellStyle name="标题 3 29" xfId="3333" xr:uid="{00000000-0005-0000-0000-0000340D0000}"/>
    <cellStyle name="标题 3 29 2" xfId="3337" xr:uid="{00000000-0005-0000-0000-0000380D0000}"/>
    <cellStyle name="标题 3 3" xfId="3339" xr:uid="{00000000-0005-0000-0000-00003A0D0000}"/>
    <cellStyle name="标题 3 3 2" xfId="3340" xr:uid="{00000000-0005-0000-0000-00003B0D0000}"/>
    <cellStyle name="标题 3 30" xfId="3298" xr:uid="{00000000-0005-0000-0000-0000110D0000}"/>
    <cellStyle name="标题 3 30 2" xfId="3302" xr:uid="{00000000-0005-0000-0000-0000150D0000}"/>
    <cellStyle name="标题 3 31" xfId="3307" xr:uid="{00000000-0005-0000-0000-00001A0D0000}"/>
    <cellStyle name="标题 3 31 2" xfId="3311" xr:uid="{00000000-0005-0000-0000-00001E0D0000}"/>
    <cellStyle name="标题 3 32" xfId="3315" xr:uid="{00000000-0005-0000-0000-0000220D0000}"/>
    <cellStyle name="标题 3 32 2" xfId="3319" xr:uid="{00000000-0005-0000-0000-0000260D0000}"/>
    <cellStyle name="标题 3 33" xfId="3324" xr:uid="{00000000-0005-0000-0000-00002B0D0000}"/>
    <cellStyle name="标题 3 33 2" xfId="3330" xr:uid="{00000000-0005-0000-0000-0000310D0000}"/>
    <cellStyle name="标题 3 34" xfId="3334" xr:uid="{00000000-0005-0000-0000-0000350D0000}"/>
    <cellStyle name="标题 3 34 2" xfId="3338" xr:uid="{00000000-0005-0000-0000-0000390D0000}"/>
    <cellStyle name="标题 3 35" xfId="3343" xr:uid="{00000000-0005-0000-0000-00003E0D0000}"/>
    <cellStyle name="标题 3 35 2" xfId="3347" xr:uid="{00000000-0005-0000-0000-0000420D0000}"/>
    <cellStyle name="标题 3 36" xfId="3351" xr:uid="{00000000-0005-0000-0000-0000460D0000}"/>
    <cellStyle name="标题 3 36 2" xfId="3355" xr:uid="{00000000-0005-0000-0000-00004A0D0000}"/>
    <cellStyle name="标题 3 37" xfId="3359" xr:uid="{00000000-0005-0000-0000-00004E0D0000}"/>
    <cellStyle name="标题 3 37 2" xfId="3363" xr:uid="{00000000-0005-0000-0000-0000520D0000}"/>
    <cellStyle name="标题 3 38" xfId="3367" xr:uid="{00000000-0005-0000-0000-0000560D0000}"/>
    <cellStyle name="标题 3 38 2" xfId="3373" xr:uid="{00000000-0005-0000-0000-00005C0D0000}"/>
    <cellStyle name="标题 3 39" xfId="3377" xr:uid="{00000000-0005-0000-0000-0000600D0000}"/>
    <cellStyle name="标题 3 39 2" xfId="3383" xr:uid="{00000000-0005-0000-0000-0000660D0000}"/>
    <cellStyle name="标题 3 4" xfId="3385" xr:uid="{00000000-0005-0000-0000-0000680D0000}"/>
    <cellStyle name="标题 3 4 2" xfId="1628" xr:uid="{00000000-0005-0000-0000-00008B060000}"/>
    <cellStyle name="标题 3 40" xfId="3344" xr:uid="{00000000-0005-0000-0000-00003F0D0000}"/>
    <cellStyle name="标题 3 40 2" xfId="3348" xr:uid="{00000000-0005-0000-0000-0000430D0000}"/>
    <cellStyle name="标题 3 41" xfId="3352" xr:uid="{00000000-0005-0000-0000-0000470D0000}"/>
    <cellStyle name="标题 3 41 2" xfId="3356" xr:uid="{00000000-0005-0000-0000-00004B0D0000}"/>
    <cellStyle name="标题 3 42" xfId="3360" xr:uid="{00000000-0005-0000-0000-00004F0D0000}"/>
    <cellStyle name="标题 3 42 2" xfId="3364" xr:uid="{00000000-0005-0000-0000-0000530D0000}"/>
    <cellStyle name="标题 3 43" xfId="3368" xr:uid="{00000000-0005-0000-0000-0000570D0000}"/>
    <cellStyle name="标题 3 43 2" xfId="3374" xr:uid="{00000000-0005-0000-0000-00005D0D0000}"/>
    <cellStyle name="标题 3 44" xfId="3378" xr:uid="{00000000-0005-0000-0000-0000610D0000}"/>
    <cellStyle name="标题 3 44 2" xfId="3384" xr:uid="{00000000-0005-0000-0000-0000670D0000}"/>
    <cellStyle name="标题 3 45" xfId="3388" xr:uid="{00000000-0005-0000-0000-00006B0D0000}"/>
    <cellStyle name="标题 3 45 2" xfId="3392" xr:uid="{00000000-0005-0000-0000-00006F0D0000}"/>
    <cellStyle name="标题 3 46" xfId="3396" xr:uid="{00000000-0005-0000-0000-0000730D0000}"/>
    <cellStyle name="标题 3 46 2" xfId="3400" xr:uid="{00000000-0005-0000-0000-0000770D0000}"/>
    <cellStyle name="标题 3 47" xfId="3404" xr:uid="{00000000-0005-0000-0000-00007B0D0000}"/>
    <cellStyle name="标题 3 47 2" xfId="3408" xr:uid="{00000000-0005-0000-0000-00007F0D0000}"/>
    <cellStyle name="标题 3 48" xfId="3412" xr:uid="{00000000-0005-0000-0000-0000830D0000}"/>
    <cellStyle name="标题 3 48 2" xfId="3418" xr:uid="{00000000-0005-0000-0000-0000890D0000}"/>
    <cellStyle name="标题 3 49" xfId="3424" xr:uid="{00000000-0005-0000-0000-00008F0D0000}"/>
    <cellStyle name="标题 3 49 2" xfId="3428" xr:uid="{00000000-0005-0000-0000-0000930D0000}"/>
    <cellStyle name="标题 3 5" xfId="3430" xr:uid="{00000000-0005-0000-0000-0000950D0000}"/>
    <cellStyle name="标题 3 5 2" xfId="3431" xr:uid="{00000000-0005-0000-0000-0000960D0000}"/>
    <cellStyle name="标题 3 50" xfId="3389" xr:uid="{00000000-0005-0000-0000-00006C0D0000}"/>
    <cellStyle name="标题 3 50 2" xfId="3393" xr:uid="{00000000-0005-0000-0000-0000700D0000}"/>
    <cellStyle name="标题 3 51" xfId="3397" xr:uid="{00000000-0005-0000-0000-0000740D0000}"/>
    <cellStyle name="标题 3 51 2" xfId="3401" xr:uid="{00000000-0005-0000-0000-0000780D0000}"/>
    <cellStyle name="标题 3 52" xfId="3405" xr:uid="{00000000-0005-0000-0000-00007C0D0000}"/>
    <cellStyle name="标题 3 52 2" xfId="3409" xr:uid="{00000000-0005-0000-0000-0000800D0000}"/>
    <cellStyle name="标题 3 53" xfId="3413" xr:uid="{00000000-0005-0000-0000-0000840D0000}"/>
    <cellStyle name="标题 3 53 2" xfId="3419" xr:uid="{00000000-0005-0000-0000-00008A0D0000}"/>
    <cellStyle name="标题 3 54" xfId="3425" xr:uid="{00000000-0005-0000-0000-0000900D0000}"/>
    <cellStyle name="标题 3 54 2" xfId="3429" xr:uid="{00000000-0005-0000-0000-0000940D0000}"/>
    <cellStyle name="标题 3 55" xfId="3434" xr:uid="{00000000-0005-0000-0000-0000990D0000}"/>
    <cellStyle name="标题 3 55 2" xfId="3437" xr:uid="{00000000-0005-0000-0000-00009C0D0000}"/>
    <cellStyle name="标题 3 56" xfId="3440" xr:uid="{00000000-0005-0000-0000-00009F0D0000}"/>
    <cellStyle name="标题 3 56 2" xfId="3443" xr:uid="{00000000-0005-0000-0000-0000A20D0000}"/>
    <cellStyle name="标题 3 57" xfId="3446" xr:uid="{00000000-0005-0000-0000-0000A50D0000}"/>
    <cellStyle name="标题 3 57 2" xfId="3449" xr:uid="{00000000-0005-0000-0000-0000A80D0000}"/>
    <cellStyle name="标题 3 58" xfId="3452" xr:uid="{00000000-0005-0000-0000-0000AB0D0000}"/>
    <cellStyle name="标题 3 58 2" xfId="3455" xr:uid="{00000000-0005-0000-0000-0000AE0D0000}"/>
    <cellStyle name="标题 3 6" xfId="3456" xr:uid="{00000000-0005-0000-0000-0000AF0D0000}"/>
    <cellStyle name="标题 3 6 2" xfId="3457" xr:uid="{00000000-0005-0000-0000-0000B00D0000}"/>
    <cellStyle name="标题 3 7" xfId="3458" xr:uid="{00000000-0005-0000-0000-0000B10D0000}"/>
    <cellStyle name="标题 3 7 2" xfId="3459" xr:uid="{00000000-0005-0000-0000-0000B20D0000}"/>
    <cellStyle name="标题 3 8" xfId="3460" xr:uid="{00000000-0005-0000-0000-0000B30D0000}"/>
    <cellStyle name="标题 3 8 2" xfId="3461" xr:uid="{00000000-0005-0000-0000-0000B40D0000}"/>
    <cellStyle name="标题 3 9" xfId="3462" xr:uid="{00000000-0005-0000-0000-0000B50D0000}"/>
    <cellStyle name="标题 3 9 2" xfId="1884" xr:uid="{00000000-0005-0000-0000-00008B070000}"/>
    <cellStyle name="标题 30" xfId="2425" xr:uid="{00000000-0005-0000-0000-0000A8090000}"/>
    <cellStyle name="标题 30 2" xfId="2428" xr:uid="{00000000-0005-0000-0000-0000AB090000}"/>
    <cellStyle name="标题 31" xfId="2431" xr:uid="{00000000-0005-0000-0000-0000AE090000}"/>
    <cellStyle name="标题 31 2" xfId="2434" xr:uid="{00000000-0005-0000-0000-0000B1090000}"/>
    <cellStyle name="标题 32" xfId="2438" xr:uid="{00000000-0005-0000-0000-0000B5090000}"/>
    <cellStyle name="标题 32 2" xfId="2441" xr:uid="{00000000-0005-0000-0000-0000B8090000}"/>
    <cellStyle name="标题 33" xfId="2444" xr:uid="{00000000-0005-0000-0000-0000BB090000}"/>
    <cellStyle name="标题 33 2" xfId="2451" xr:uid="{00000000-0005-0000-0000-0000C2090000}"/>
    <cellStyle name="标题 34" xfId="2297" xr:uid="{00000000-0005-0000-0000-000028090000}"/>
    <cellStyle name="标题 34 2" xfId="2457" xr:uid="{00000000-0005-0000-0000-0000C8090000}"/>
    <cellStyle name="标题 35" xfId="3464" xr:uid="{00000000-0005-0000-0000-0000B70D0000}"/>
    <cellStyle name="标题 35 2" xfId="3466" xr:uid="{00000000-0005-0000-0000-0000B90D0000}"/>
    <cellStyle name="标题 36" xfId="3468" xr:uid="{00000000-0005-0000-0000-0000BB0D0000}"/>
    <cellStyle name="标题 36 2" xfId="3470" xr:uid="{00000000-0005-0000-0000-0000BD0D0000}"/>
    <cellStyle name="标题 37" xfId="3472" xr:uid="{00000000-0005-0000-0000-0000BF0D0000}"/>
    <cellStyle name="标题 37 2" xfId="3474" xr:uid="{00000000-0005-0000-0000-0000C10D0000}"/>
    <cellStyle name="标题 38" xfId="3476" xr:uid="{00000000-0005-0000-0000-0000C30D0000}"/>
    <cellStyle name="标题 38 2" xfId="3482" xr:uid="{00000000-0005-0000-0000-0000C90D0000}"/>
    <cellStyle name="标题 39" xfId="734" xr:uid="{00000000-0005-0000-0000-00000D030000}"/>
    <cellStyle name="标题 39 2" xfId="3486" xr:uid="{00000000-0005-0000-0000-0000CD0D0000}"/>
    <cellStyle name="标题 4 10" xfId="3488" xr:uid="{00000000-0005-0000-0000-0000CF0D0000}"/>
    <cellStyle name="标题 4 10 2" xfId="3489" xr:uid="{00000000-0005-0000-0000-0000D00D0000}"/>
    <cellStyle name="标题 4 11" xfId="3490" xr:uid="{00000000-0005-0000-0000-0000D10D0000}"/>
    <cellStyle name="标题 4 11 2" xfId="3491" xr:uid="{00000000-0005-0000-0000-0000D20D0000}"/>
    <cellStyle name="标题 4 12" xfId="3492" xr:uid="{00000000-0005-0000-0000-0000D30D0000}"/>
    <cellStyle name="标题 4 12 2" xfId="3493" xr:uid="{00000000-0005-0000-0000-0000D40D0000}"/>
    <cellStyle name="标题 4 13" xfId="3494" xr:uid="{00000000-0005-0000-0000-0000D50D0000}"/>
    <cellStyle name="标题 4 13 2" xfId="3495" xr:uid="{00000000-0005-0000-0000-0000D60D0000}"/>
    <cellStyle name="标题 4 14" xfId="3498" xr:uid="{00000000-0005-0000-0000-0000D90D0000}"/>
    <cellStyle name="标题 4 14 2" xfId="2722" xr:uid="{00000000-0005-0000-0000-0000D10A0000}"/>
    <cellStyle name="标题 4 15" xfId="3499" xr:uid="{00000000-0005-0000-0000-0000DA0D0000}"/>
    <cellStyle name="标题 4 15 2" xfId="3501" xr:uid="{00000000-0005-0000-0000-0000DC0D0000}"/>
    <cellStyle name="标题 4 16" xfId="3503" xr:uid="{00000000-0005-0000-0000-0000DE0D0000}"/>
    <cellStyle name="标题 4 16 2" xfId="3505" xr:uid="{00000000-0005-0000-0000-0000E00D0000}"/>
    <cellStyle name="标题 4 17" xfId="3507" xr:uid="{00000000-0005-0000-0000-0000E20D0000}"/>
    <cellStyle name="标题 4 17 2" xfId="3509" xr:uid="{00000000-0005-0000-0000-0000E40D0000}"/>
    <cellStyle name="标题 4 18" xfId="3511" xr:uid="{00000000-0005-0000-0000-0000E60D0000}"/>
    <cellStyle name="标题 4 18 2" xfId="3513" xr:uid="{00000000-0005-0000-0000-0000E80D0000}"/>
    <cellStyle name="标题 4 19" xfId="1805" xr:uid="{00000000-0005-0000-0000-00003C070000}"/>
    <cellStyle name="标题 4 19 2" xfId="3516" xr:uid="{00000000-0005-0000-0000-0000EB0D0000}"/>
    <cellStyle name="标题 4 2" xfId="3518" xr:uid="{00000000-0005-0000-0000-0000ED0D0000}"/>
    <cellStyle name="标题 4 2 2" xfId="3519" xr:uid="{00000000-0005-0000-0000-0000EE0D0000}"/>
    <cellStyle name="标题 4 20" xfId="3500" xr:uid="{00000000-0005-0000-0000-0000DB0D0000}"/>
    <cellStyle name="标题 4 20 2" xfId="3502" xr:uid="{00000000-0005-0000-0000-0000DD0D0000}"/>
    <cellStyle name="标题 4 21" xfId="3504" xr:uid="{00000000-0005-0000-0000-0000DF0D0000}"/>
    <cellStyle name="标题 4 21 2" xfId="3506" xr:uid="{00000000-0005-0000-0000-0000E10D0000}"/>
    <cellStyle name="标题 4 22" xfId="3508" xr:uid="{00000000-0005-0000-0000-0000E30D0000}"/>
    <cellStyle name="标题 4 22 2" xfId="3510" xr:uid="{00000000-0005-0000-0000-0000E50D0000}"/>
    <cellStyle name="标题 4 23" xfId="3512" xr:uid="{00000000-0005-0000-0000-0000E70D0000}"/>
    <cellStyle name="标题 4 23 2" xfId="3514" xr:uid="{00000000-0005-0000-0000-0000E90D0000}"/>
    <cellStyle name="标题 4 24" xfId="1806" xr:uid="{00000000-0005-0000-0000-00003D070000}"/>
    <cellStyle name="标题 4 24 2" xfId="3517" xr:uid="{00000000-0005-0000-0000-0000EC0D0000}"/>
    <cellStyle name="标题 4 25" xfId="3522" xr:uid="{00000000-0005-0000-0000-0000F10D0000}"/>
    <cellStyle name="标题 4 25 2" xfId="3525" xr:uid="{00000000-0005-0000-0000-0000F40D0000}"/>
    <cellStyle name="标题 4 26" xfId="3527" xr:uid="{00000000-0005-0000-0000-0000F60D0000}"/>
    <cellStyle name="标题 4 26 2" xfId="3529" xr:uid="{00000000-0005-0000-0000-0000F80D0000}"/>
    <cellStyle name="标题 4 27" xfId="3531" xr:uid="{00000000-0005-0000-0000-0000FA0D0000}"/>
    <cellStyle name="标题 4 27 2" xfId="3533" xr:uid="{00000000-0005-0000-0000-0000FC0D0000}"/>
    <cellStyle name="标题 4 28" xfId="3536" xr:uid="{00000000-0005-0000-0000-0000FF0D0000}"/>
    <cellStyle name="标题 4 28 2" xfId="3539" xr:uid="{00000000-0005-0000-0000-0000020E0000}"/>
    <cellStyle name="标题 4 29" xfId="3542" xr:uid="{00000000-0005-0000-0000-0000050E0000}"/>
    <cellStyle name="标题 4 29 2" xfId="3547" xr:uid="{00000000-0005-0000-0000-00000A0E0000}"/>
    <cellStyle name="标题 4 3" xfId="3549" xr:uid="{00000000-0005-0000-0000-00000C0E0000}"/>
    <cellStyle name="标题 4 3 2" xfId="3550" xr:uid="{00000000-0005-0000-0000-00000D0E0000}"/>
    <cellStyle name="标题 4 30" xfId="3523" xr:uid="{00000000-0005-0000-0000-0000F20D0000}"/>
    <cellStyle name="标题 4 30 2" xfId="3526" xr:uid="{00000000-0005-0000-0000-0000F50D0000}"/>
    <cellStyle name="标题 4 31" xfId="3528" xr:uid="{00000000-0005-0000-0000-0000F70D0000}"/>
    <cellStyle name="标题 4 31 2" xfId="3530" xr:uid="{00000000-0005-0000-0000-0000F90D0000}"/>
    <cellStyle name="标题 4 32" xfId="3532" xr:uid="{00000000-0005-0000-0000-0000FB0D0000}"/>
    <cellStyle name="标题 4 32 2" xfId="3534" xr:uid="{00000000-0005-0000-0000-0000FD0D0000}"/>
    <cellStyle name="标题 4 33" xfId="3537" xr:uid="{00000000-0005-0000-0000-0000000E0000}"/>
    <cellStyle name="标题 4 33 2" xfId="3540" xr:uid="{00000000-0005-0000-0000-0000030E0000}"/>
    <cellStyle name="标题 4 34" xfId="3543" xr:uid="{00000000-0005-0000-0000-0000060E0000}"/>
    <cellStyle name="标题 4 34 2" xfId="3548" xr:uid="{00000000-0005-0000-0000-00000B0E0000}"/>
    <cellStyle name="标题 4 35" xfId="3552" xr:uid="{00000000-0005-0000-0000-00000F0E0000}"/>
    <cellStyle name="标题 4 35 2" xfId="178" xr:uid="{00000000-0005-0000-0000-0000D8000000}"/>
    <cellStyle name="标题 4 36" xfId="3554" xr:uid="{00000000-0005-0000-0000-0000110E0000}"/>
    <cellStyle name="标题 4 36 2" xfId="3556" xr:uid="{00000000-0005-0000-0000-0000130E0000}"/>
    <cellStyle name="标题 4 37" xfId="2999" xr:uid="{00000000-0005-0000-0000-0000E60B0000}"/>
    <cellStyle name="标题 4 37 2" xfId="3559" xr:uid="{00000000-0005-0000-0000-0000160E0000}"/>
    <cellStyle name="标题 4 38" xfId="2587" xr:uid="{00000000-0005-0000-0000-00004A0A0000}"/>
    <cellStyle name="标题 4 38 2" xfId="2872" xr:uid="{00000000-0005-0000-0000-0000670B0000}"/>
    <cellStyle name="标题 4 39" xfId="3561" xr:uid="{00000000-0005-0000-0000-0000180E0000}"/>
    <cellStyle name="标题 4 39 2" xfId="3563" xr:uid="{00000000-0005-0000-0000-00001A0E0000}"/>
    <cellStyle name="标题 4 4" xfId="3565" xr:uid="{00000000-0005-0000-0000-00001C0E0000}"/>
    <cellStyle name="标题 4 4 2" xfId="3566" xr:uid="{00000000-0005-0000-0000-00001D0E0000}"/>
    <cellStyle name="标题 4 40" xfId="3553" xr:uid="{00000000-0005-0000-0000-0000100E0000}"/>
    <cellStyle name="标题 4 40 2" xfId="179" xr:uid="{00000000-0005-0000-0000-0000D9000000}"/>
    <cellStyle name="标题 4 41" xfId="3555" xr:uid="{00000000-0005-0000-0000-0000120E0000}"/>
    <cellStyle name="标题 4 41 2" xfId="3557" xr:uid="{00000000-0005-0000-0000-0000140E0000}"/>
    <cellStyle name="标题 4 42" xfId="3000" xr:uid="{00000000-0005-0000-0000-0000E70B0000}"/>
    <cellStyle name="标题 4 42 2" xfId="3560" xr:uid="{00000000-0005-0000-0000-0000170E0000}"/>
    <cellStyle name="标题 4 43" xfId="2588" xr:uid="{00000000-0005-0000-0000-00004B0A0000}"/>
    <cellStyle name="标题 4 43 2" xfId="2873" xr:uid="{00000000-0005-0000-0000-0000680B0000}"/>
    <cellStyle name="标题 4 44" xfId="3562" xr:uid="{00000000-0005-0000-0000-0000190E0000}"/>
    <cellStyle name="标题 4 44 2" xfId="3564" xr:uid="{00000000-0005-0000-0000-00001B0E0000}"/>
    <cellStyle name="标题 4 45" xfId="3567" xr:uid="{00000000-0005-0000-0000-00001E0E0000}"/>
    <cellStyle name="标题 4 45 2" xfId="3569" xr:uid="{00000000-0005-0000-0000-0000200E0000}"/>
    <cellStyle name="标题 4 46" xfId="3571" xr:uid="{00000000-0005-0000-0000-0000220E0000}"/>
    <cellStyle name="标题 4 46 2" xfId="3573" xr:uid="{00000000-0005-0000-0000-0000240E0000}"/>
    <cellStyle name="标题 4 47" xfId="3575" xr:uid="{00000000-0005-0000-0000-0000260E0000}"/>
    <cellStyle name="标题 4 47 2" xfId="3577" xr:uid="{00000000-0005-0000-0000-0000280E0000}"/>
    <cellStyle name="标题 4 48" xfId="3579" xr:uid="{00000000-0005-0000-0000-00002A0E0000}"/>
    <cellStyle name="标题 4 48 2" xfId="3083" xr:uid="{00000000-0005-0000-0000-00003A0C0000}"/>
    <cellStyle name="标题 4 49" xfId="3582" xr:uid="{00000000-0005-0000-0000-00002D0E0000}"/>
    <cellStyle name="标题 4 49 2" xfId="3584" xr:uid="{00000000-0005-0000-0000-00002F0E0000}"/>
    <cellStyle name="标题 4 5" xfId="3586" xr:uid="{00000000-0005-0000-0000-0000310E0000}"/>
    <cellStyle name="标题 4 5 2" xfId="3587" xr:uid="{00000000-0005-0000-0000-0000320E0000}"/>
    <cellStyle name="标题 4 50" xfId="3568" xr:uid="{00000000-0005-0000-0000-00001F0E0000}"/>
    <cellStyle name="标题 4 50 2" xfId="3570" xr:uid="{00000000-0005-0000-0000-0000210E0000}"/>
    <cellStyle name="标题 4 51" xfId="3572" xr:uid="{00000000-0005-0000-0000-0000230E0000}"/>
    <cellStyle name="标题 4 51 2" xfId="3574" xr:uid="{00000000-0005-0000-0000-0000250E0000}"/>
    <cellStyle name="标题 4 52" xfId="3576" xr:uid="{00000000-0005-0000-0000-0000270E0000}"/>
    <cellStyle name="标题 4 52 2" xfId="3578" xr:uid="{00000000-0005-0000-0000-0000290E0000}"/>
    <cellStyle name="标题 4 53" xfId="3580" xr:uid="{00000000-0005-0000-0000-00002B0E0000}"/>
    <cellStyle name="标题 4 53 2" xfId="3084" xr:uid="{00000000-0005-0000-0000-00003B0C0000}"/>
    <cellStyle name="标题 4 54" xfId="3583" xr:uid="{00000000-0005-0000-0000-00002E0E0000}"/>
    <cellStyle name="标题 4 54 2" xfId="3585" xr:uid="{00000000-0005-0000-0000-0000300E0000}"/>
    <cellStyle name="标题 4 55" xfId="3588" xr:uid="{00000000-0005-0000-0000-0000330E0000}"/>
    <cellStyle name="标题 4 55 2" xfId="3589" xr:uid="{00000000-0005-0000-0000-0000340E0000}"/>
    <cellStyle name="标题 4 56" xfId="3590" xr:uid="{00000000-0005-0000-0000-0000350E0000}"/>
    <cellStyle name="标题 4 56 2" xfId="3591" xr:uid="{00000000-0005-0000-0000-0000360E0000}"/>
    <cellStyle name="标题 4 57" xfId="3592" xr:uid="{00000000-0005-0000-0000-0000370E0000}"/>
    <cellStyle name="标题 4 57 2" xfId="3593" xr:uid="{00000000-0005-0000-0000-0000380E0000}"/>
    <cellStyle name="标题 4 58" xfId="3594" xr:uid="{00000000-0005-0000-0000-0000390E0000}"/>
    <cellStyle name="标题 4 58 2" xfId="3303" xr:uid="{00000000-0005-0000-0000-0000160D0000}"/>
    <cellStyle name="标题 4 6" xfId="3595" xr:uid="{00000000-0005-0000-0000-00003A0E0000}"/>
    <cellStyle name="标题 4 6 2" xfId="3596" xr:uid="{00000000-0005-0000-0000-00003B0E0000}"/>
    <cellStyle name="标题 4 7" xfId="3597" xr:uid="{00000000-0005-0000-0000-00003C0E0000}"/>
    <cellStyle name="标题 4 7 2" xfId="3599" xr:uid="{00000000-0005-0000-0000-00003E0E0000}"/>
    <cellStyle name="标题 4 8" xfId="3600" xr:uid="{00000000-0005-0000-0000-00003F0E0000}"/>
    <cellStyle name="标题 4 8 2" xfId="3603" xr:uid="{00000000-0005-0000-0000-0000420E0000}"/>
    <cellStyle name="标题 4 9" xfId="3604" xr:uid="{00000000-0005-0000-0000-0000430E0000}"/>
    <cellStyle name="标题 4 9 2" xfId="3605" xr:uid="{00000000-0005-0000-0000-0000440E0000}"/>
    <cellStyle name="标题 40" xfId="3465" xr:uid="{00000000-0005-0000-0000-0000B80D0000}"/>
    <cellStyle name="标题 40 2" xfId="3467" xr:uid="{00000000-0005-0000-0000-0000BA0D0000}"/>
    <cellStyle name="标题 41" xfId="3469" xr:uid="{00000000-0005-0000-0000-0000BC0D0000}"/>
    <cellStyle name="标题 41 2" xfId="3471" xr:uid="{00000000-0005-0000-0000-0000BE0D0000}"/>
    <cellStyle name="标题 42" xfId="3473" xr:uid="{00000000-0005-0000-0000-0000C00D0000}"/>
    <cellStyle name="标题 42 2" xfId="3475" xr:uid="{00000000-0005-0000-0000-0000C20D0000}"/>
    <cellStyle name="标题 43" xfId="3477" xr:uid="{00000000-0005-0000-0000-0000C40D0000}"/>
    <cellStyle name="标题 43 2" xfId="3483" xr:uid="{00000000-0005-0000-0000-0000CA0D0000}"/>
    <cellStyle name="标题 44" xfId="735" xr:uid="{00000000-0005-0000-0000-00000E030000}"/>
    <cellStyle name="标题 44 2" xfId="3487" xr:uid="{00000000-0005-0000-0000-0000CE0D0000}"/>
    <cellStyle name="标题 45" xfId="3606" xr:uid="{00000000-0005-0000-0000-0000450E0000}"/>
    <cellStyle name="标题 45 2" xfId="3608" xr:uid="{00000000-0005-0000-0000-0000470E0000}"/>
    <cellStyle name="标题 46" xfId="3610" xr:uid="{00000000-0005-0000-0000-0000490E0000}"/>
    <cellStyle name="标题 46 2" xfId="3612" xr:uid="{00000000-0005-0000-0000-00004B0E0000}"/>
    <cellStyle name="标题 47" xfId="2694" xr:uid="{00000000-0005-0000-0000-0000B50A0000}"/>
    <cellStyle name="标题 47 2" xfId="3614" xr:uid="{00000000-0005-0000-0000-00004D0E0000}"/>
    <cellStyle name="标题 48" xfId="670" xr:uid="{00000000-0005-0000-0000-0000CD020000}"/>
    <cellStyle name="标题 48 2" xfId="3618" xr:uid="{00000000-0005-0000-0000-0000510E0000}"/>
    <cellStyle name="标题 49" xfId="3622" xr:uid="{00000000-0005-0000-0000-0000550E0000}"/>
    <cellStyle name="标题 49 2" xfId="3625" xr:uid="{00000000-0005-0000-0000-0000580E0000}"/>
    <cellStyle name="标题 5" xfId="3627" xr:uid="{00000000-0005-0000-0000-00005A0E0000}"/>
    <cellStyle name="标题 5 2" xfId="3628" xr:uid="{00000000-0005-0000-0000-00005B0E0000}"/>
    <cellStyle name="标题 50" xfId="3607" xr:uid="{00000000-0005-0000-0000-0000460E0000}"/>
    <cellStyle name="标题 50 2" xfId="3609" xr:uid="{00000000-0005-0000-0000-0000480E0000}"/>
    <cellStyle name="标题 51" xfId="3611" xr:uid="{00000000-0005-0000-0000-00004A0E0000}"/>
    <cellStyle name="标题 51 2" xfId="3613" xr:uid="{00000000-0005-0000-0000-00004C0E0000}"/>
    <cellStyle name="标题 52" xfId="2695" xr:uid="{00000000-0005-0000-0000-0000B60A0000}"/>
    <cellStyle name="标题 52 2" xfId="3615" xr:uid="{00000000-0005-0000-0000-00004E0E0000}"/>
    <cellStyle name="标题 53" xfId="671" xr:uid="{00000000-0005-0000-0000-0000CE020000}"/>
    <cellStyle name="标题 53 2" xfId="3619" xr:uid="{00000000-0005-0000-0000-0000520E0000}"/>
    <cellStyle name="标题 54" xfId="3623" xr:uid="{00000000-0005-0000-0000-0000560E0000}"/>
    <cellStyle name="标题 54 2" xfId="3626" xr:uid="{00000000-0005-0000-0000-0000590E0000}"/>
    <cellStyle name="标题 55" xfId="2870" xr:uid="{00000000-0005-0000-0000-0000650B0000}"/>
    <cellStyle name="标题 55 2" xfId="3629" xr:uid="{00000000-0005-0000-0000-00005C0E0000}"/>
    <cellStyle name="标题 56" xfId="3631" xr:uid="{00000000-0005-0000-0000-00005E0E0000}"/>
    <cellStyle name="标题 56 2" xfId="3633" xr:uid="{00000000-0005-0000-0000-0000600E0000}"/>
    <cellStyle name="标题 57" xfId="3635" xr:uid="{00000000-0005-0000-0000-0000620E0000}"/>
    <cellStyle name="标题 57 2" xfId="3638" xr:uid="{00000000-0005-0000-0000-0000650E0000}"/>
    <cellStyle name="标题 58" xfId="3639" xr:uid="{00000000-0005-0000-0000-0000660E0000}"/>
    <cellStyle name="标题 58 2" xfId="3646" xr:uid="{00000000-0005-0000-0000-00006D0E0000}"/>
    <cellStyle name="标题 59" xfId="3648" xr:uid="{00000000-0005-0000-0000-00006F0E0000}"/>
    <cellStyle name="标题 59 2" xfId="3652" xr:uid="{00000000-0005-0000-0000-0000730E0000}"/>
    <cellStyle name="标题 6" xfId="3654" xr:uid="{00000000-0005-0000-0000-0000750E0000}"/>
    <cellStyle name="标题 6 2" xfId="1696" xr:uid="{00000000-0005-0000-0000-0000CF060000}"/>
    <cellStyle name="标题 60" xfId="2871" xr:uid="{00000000-0005-0000-0000-0000660B0000}"/>
    <cellStyle name="标题 60 2" xfId="3630" xr:uid="{00000000-0005-0000-0000-00005D0E0000}"/>
    <cellStyle name="标题 61" xfId="3632" xr:uid="{00000000-0005-0000-0000-00005F0E0000}"/>
    <cellStyle name="标题 61 2" xfId="3634" xr:uid="{00000000-0005-0000-0000-0000610E0000}"/>
    <cellStyle name="标题 7" xfId="3655" xr:uid="{00000000-0005-0000-0000-0000760E0000}"/>
    <cellStyle name="标题 7 2" xfId="3656" xr:uid="{00000000-0005-0000-0000-0000770E0000}"/>
    <cellStyle name="标题 8" xfId="3657" xr:uid="{00000000-0005-0000-0000-0000780E0000}"/>
    <cellStyle name="标题 8 2" xfId="3659" xr:uid="{00000000-0005-0000-0000-00007A0E0000}"/>
    <cellStyle name="标题 9" xfId="3660" xr:uid="{00000000-0005-0000-0000-00007B0E0000}"/>
    <cellStyle name="标题 9 2" xfId="3662" xr:uid="{00000000-0005-0000-0000-00007D0E0000}"/>
    <cellStyle name="標準_下期  月別（正規案）" xfId="3663" xr:uid="{00000000-0005-0000-0000-00007E0E0000}"/>
    <cellStyle name="差 10" xfId="3664" xr:uid="{00000000-0005-0000-0000-00007F0E0000}"/>
    <cellStyle name="差 10 2" xfId="3665" xr:uid="{00000000-0005-0000-0000-0000800E0000}"/>
    <cellStyle name="差 11" xfId="3666" xr:uid="{00000000-0005-0000-0000-0000810E0000}"/>
    <cellStyle name="差 11 2" xfId="3667" xr:uid="{00000000-0005-0000-0000-0000820E0000}"/>
    <cellStyle name="差 12" xfId="3668" xr:uid="{00000000-0005-0000-0000-0000830E0000}"/>
    <cellStyle name="差 12 2" xfId="3248" xr:uid="{00000000-0005-0000-0000-0000DF0C0000}"/>
    <cellStyle name="差 13" xfId="3670" xr:uid="{00000000-0005-0000-0000-0000850E0000}"/>
    <cellStyle name="差 13 2" xfId="3671" xr:uid="{00000000-0005-0000-0000-0000860E0000}"/>
    <cellStyle name="差 14" xfId="3672" xr:uid="{00000000-0005-0000-0000-0000870E0000}"/>
    <cellStyle name="差 14 2" xfId="3673" xr:uid="{00000000-0005-0000-0000-0000880E0000}"/>
    <cellStyle name="差 15" xfId="3674" xr:uid="{00000000-0005-0000-0000-0000890E0000}"/>
    <cellStyle name="差 15 2" xfId="3676" xr:uid="{00000000-0005-0000-0000-00008B0E0000}"/>
    <cellStyle name="差 16" xfId="3678" xr:uid="{00000000-0005-0000-0000-00008D0E0000}"/>
    <cellStyle name="差 16 2" xfId="3680" xr:uid="{00000000-0005-0000-0000-00008F0E0000}"/>
    <cellStyle name="差 17" xfId="3682" xr:uid="{00000000-0005-0000-0000-0000910E0000}"/>
    <cellStyle name="差 17 2" xfId="3496" xr:uid="{00000000-0005-0000-0000-0000D70D0000}"/>
    <cellStyle name="差 18" xfId="3684" xr:uid="{00000000-0005-0000-0000-0000930E0000}"/>
    <cellStyle name="差 18 2" xfId="3686" xr:uid="{00000000-0005-0000-0000-0000950E0000}"/>
    <cellStyle name="差 19" xfId="3688" xr:uid="{00000000-0005-0000-0000-0000970E0000}"/>
    <cellStyle name="差 19 2" xfId="3690" xr:uid="{00000000-0005-0000-0000-0000990E0000}"/>
    <cellStyle name="差 2" xfId="3692" xr:uid="{00000000-0005-0000-0000-00009B0E0000}"/>
    <cellStyle name="差 2 2" xfId="3693" xr:uid="{00000000-0005-0000-0000-00009C0E0000}"/>
    <cellStyle name="差 20" xfId="3675" xr:uid="{00000000-0005-0000-0000-00008A0E0000}"/>
    <cellStyle name="差 20 2" xfId="3677" xr:uid="{00000000-0005-0000-0000-00008C0E0000}"/>
    <cellStyle name="差 21" xfId="3679" xr:uid="{00000000-0005-0000-0000-00008E0E0000}"/>
    <cellStyle name="差 21 2" xfId="3681" xr:uid="{00000000-0005-0000-0000-0000900E0000}"/>
    <cellStyle name="差 22" xfId="3683" xr:uid="{00000000-0005-0000-0000-0000920E0000}"/>
    <cellStyle name="差 22 2" xfId="3497" xr:uid="{00000000-0005-0000-0000-0000D80D0000}"/>
    <cellStyle name="差 23" xfId="3685" xr:uid="{00000000-0005-0000-0000-0000940E0000}"/>
    <cellStyle name="差 23 2" xfId="3687" xr:uid="{00000000-0005-0000-0000-0000960E0000}"/>
    <cellStyle name="差 24" xfId="3689" xr:uid="{00000000-0005-0000-0000-0000980E0000}"/>
    <cellStyle name="差 24 2" xfId="3691" xr:uid="{00000000-0005-0000-0000-00009A0E0000}"/>
    <cellStyle name="差 25" xfId="3694" xr:uid="{00000000-0005-0000-0000-00009D0E0000}"/>
    <cellStyle name="差 25 2" xfId="3696" xr:uid="{00000000-0005-0000-0000-00009F0E0000}"/>
    <cellStyle name="差 26" xfId="878" xr:uid="{00000000-0005-0000-0000-00009D030000}"/>
    <cellStyle name="差 26 2" xfId="3698" xr:uid="{00000000-0005-0000-0000-0000A10E0000}"/>
    <cellStyle name="差 27" xfId="3702" xr:uid="{00000000-0005-0000-0000-0000A50E0000}"/>
    <cellStyle name="差 27 2" xfId="3704" xr:uid="{00000000-0005-0000-0000-0000A70E0000}"/>
    <cellStyle name="差 28" xfId="3706" xr:uid="{00000000-0005-0000-0000-0000A90E0000}"/>
    <cellStyle name="差 28 2" xfId="3708" xr:uid="{00000000-0005-0000-0000-0000AB0E0000}"/>
    <cellStyle name="差 29" xfId="3710" xr:uid="{00000000-0005-0000-0000-0000AD0E0000}"/>
    <cellStyle name="差 29 2" xfId="3712" xr:uid="{00000000-0005-0000-0000-0000AF0E0000}"/>
    <cellStyle name="差 3" xfId="3715" xr:uid="{00000000-0005-0000-0000-0000B20E0000}"/>
    <cellStyle name="差 3 2" xfId="3716" xr:uid="{00000000-0005-0000-0000-0000B30E0000}"/>
    <cellStyle name="差 30" xfId="3695" xr:uid="{00000000-0005-0000-0000-00009E0E0000}"/>
    <cellStyle name="差 30 2" xfId="3697" xr:uid="{00000000-0005-0000-0000-0000A00E0000}"/>
    <cellStyle name="差 31" xfId="879" xr:uid="{00000000-0005-0000-0000-00009E030000}"/>
    <cellStyle name="差 31 2" xfId="3699" xr:uid="{00000000-0005-0000-0000-0000A20E0000}"/>
    <cellStyle name="差 32" xfId="3703" xr:uid="{00000000-0005-0000-0000-0000A60E0000}"/>
    <cellStyle name="差 32 2" xfId="3705" xr:uid="{00000000-0005-0000-0000-0000A80E0000}"/>
    <cellStyle name="差 33" xfId="3707" xr:uid="{00000000-0005-0000-0000-0000AA0E0000}"/>
    <cellStyle name="差 33 2" xfId="3709" xr:uid="{00000000-0005-0000-0000-0000AC0E0000}"/>
    <cellStyle name="差 34" xfId="3711" xr:uid="{00000000-0005-0000-0000-0000AE0E0000}"/>
    <cellStyle name="差 34 2" xfId="3713" xr:uid="{00000000-0005-0000-0000-0000B00E0000}"/>
    <cellStyle name="差 35" xfId="3717" xr:uid="{00000000-0005-0000-0000-0000B40E0000}"/>
    <cellStyle name="差 35 2" xfId="3719" xr:uid="{00000000-0005-0000-0000-0000B60E0000}"/>
    <cellStyle name="差 36" xfId="3721" xr:uid="{00000000-0005-0000-0000-0000B80E0000}"/>
    <cellStyle name="差 36 2" xfId="3723" xr:uid="{00000000-0005-0000-0000-0000BA0E0000}"/>
    <cellStyle name="差 37" xfId="3725" xr:uid="{00000000-0005-0000-0000-0000BC0E0000}"/>
    <cellStyle name="差 37 2" xfId="3728" xr:uid="{00000000-0005-0000-0000-0000BF0E0000}"/>
    <cellStyle name="差 38" xfId="3730" xr:uid="{00000000-0005-0000-0000-0000C10E0000}"/>
    <cellStyle name="差 38 2" xfId="3732" xr:uid="{00000000-0005-0000-0000-0000C30E0000}"/>
    <cellStyle name="差 39" xfId="3735" xr:uid="{00000000-0005-0000-0000-0000C60E0000}"/>
    <cellStyle name="差 39 2" xfId="3737" xr:uid="{00000000-0005-0000-0000-0000C80E0000}"/>
    <cellStyle name="差 4" xfId="3739" xr:uid="{00000000-0005-0000-0000-0000CA0E0000}"/>
    <cellStyle name="差 4 2" xfId="3740" xr:uid="{00000000-0005-0000-0000-0000CB0E0000}"/>
    <cellStyle name="差 40" xfId="3718" xr:uid="{00000000-0005-0000-0000-0000B50E0000}"/>
    <cellStyle name="差 40 2" xfId="3720" xr:uid="{00000000-0005-0000-0000-0000B70E0000}"/>
    <cellStyle name="差 41" xfId="3722" xr:uid="{00000000-0005-0000-0000-0000B90E0000}"/>
    <cellStyle name="差 41 2" xfId="3724" xr:uid="{00000000-0005-0000-0000-0000BB0E0000}"/>
    <cellStyle name="差 42" xfId="3726" xr:uid="{00000000-0005-0000-0000-0000BD0E0000}"/>
    <cellStyle name="差 42 2" xfId="3729" xr:uid="{00000000-0005-0000-0000-0000C00E0000}"/>
    <cellStyle name="差 43" xfId="3731" xr:uid="{00000000-0005-0000-0000-0000C20E0000}"/>
    <cellStyle name="差 43 2" xfId="3733" xr:uid="{00000000-0005-0000-0000-0000C40E0000}"/>
    <cellStyle name="差 44" xfId="3736" xr:uid="{00000000-0005-0000-0000-0000C70E0000}"/>
    <cellStyle name="差 44 2" xfId="3738" xr:uid="{00000000-0005-0000-0000-0000C90E0000}"/>
    <cellStyle name="差 45" xfId="3741" xr:uid="{00000000-0005-0000-0000-0000CC0E0000}"/>
    <cellStyle name="差 45 2" xfId="3743" xr:uid="{00000000-0005-0000-0000-0000CE0E0000}"/>
    <cellStyle name="差 46" xfId="3745" xr:uid="{00000000-0005-0000-0000-0000D00E0000}"/>
    <cellStyle name="差 46 2" xfId="3747" xr:uid="{00000000-0005-0000-0000-0000D20E0000}"/>
    <cellStyle name="差 47" xfId="3749" xr:uid="{00000000-0005-0000-0000-0000D40E0000}"/>
    <cellStyle name="差 47 2" xfId="3751" xr:uid="{00000000-0005-0000-0000-0000D60E0000}"/>
    <cellStyle name="差 48" xfId="1937" xr:uid="{00000000-0005-0000-0000-0000C0070000}"/>
    <cellStyle name="差 48 2" xfId="3753" xr:uid="{00000000-0005-0000-0000-0000D80E0000}"/>
    <cellStyle name="差 49" xfId="3755" xr:uid="{00000000-0005-0000-0000-0000DA0E0000}"/>
    <cellStyle name="差 49 2" xfId="3758" xr:uid="{00000000-0005-0000-0000-0000DD0E0000}"/>
    <cellStyle name="差 5" xfId="3760" xr:uid="{00000000-0005-0000-0000-0000DF0E0000}"/>
    <cellStyle name="差 5 2" xfId="3761" xr:uid="{00000000-0005-0000-0000-0000E00E0000}"/>
    <cellStyle name="差 50" xfId="3742" xr:uid="{00000000-0005-0000-0000-0000CD0E0000}"/>
    <cellStyle name="差 50 2" xfId="3744" xr:uid="{00000000-0005-0000-0000-0000CF0E0000}"/>
    <cellStyle name="差 51" xfId="3746" xr:uid="{00000000-0005-0000-0000-0000D10E0000}"/>
    <cellStyle name="差 51 2" xfId="3748" xr:uid="{00000000-0005-0000-0000-0000D30E0000}"/>
    <cellStyle name="差 52" xfId="3750" xr:uid="{00000000-0005-0000-0000-0000D50E0000}"/>
    <cellStyle name="差 52 2" xfId="3752" xr:uid="{00000000-0005-0000-0000-0000D70E0000}"/>
    <cellStyle name="差 53" xfId="1938" xr:uid="{00000000-0005-0000-0000-0000C1070000}"/>
    <cellStyle name="差 53 2" xfId="3754" xr:uid="{00000000-0005-0000-0000-0000D90E0000}"/>
    <cellStyle name="差 54" xfId="3756" xr:uid="{00000000-0005-0000-0000-0000DB0E0000}"/>
    <cellStyle name="差 54 2" xfId="3759" xr:uid="{00000000-0005-0000-0000-0000DE0E0000}"/>
    <cellStyle name="差 55" xfId="3762" xr:uid="{00000000-0005-0000-0000-0000E10E0000}"/>
    <cellStyle name="差 55 2" xfId="3764" xr:uid="{00000000-0005-0000-0000-0000E30E0000}"/>
    <cellStyle name="差 56" xfId="3765" xr:uid="{00000000-0005-0000-0000-0000E40E0000}"/>
    <cellStyle name="差 56 2" xfId="3768" xr:uid="{00000000-0005-0000-0000-0000E70E0000}"/>
    <cellStyle name="差 57" xfId="3769" xr:uid="{00000000-0005-0000-0000-0000E80E0000}"/>
    <cellStyle name="差 57 2" xfId="3771" xr:uid="{00000000-0005-0000-0000-0000EA0E0000}"/>
    <cellStyle name="差 58" xfId="3773" xr:uid="{00000000-0005-0000-0000-0000EC0E0000}"/>
    <cellStyle name="差 58 2" xfId="3775" xr:uid="{00000000-0005-0000-0000-0000EE0E0000}"/>
    <cellStyle name="差 6" xfId="3776" xr:uid="{00000000-0005-0000-0000-0000EF0E0000}"/>
    <cellStyle name="差 6 2" xfId="3777" xr:uid="{00000000-0005-0000-0000-0000F00E0000}"/>
    <cellStyle name="差 7" xfId="3778" xr:uid="{00000000-0005-0000-0000-0000F10E0000}"/>
    <cellStyle name="差 7 2" xfId="3779" xr:uid="{00000000-0005-0000-0000-0000F20E0000}"/>
    <cellStyle name="差 8" xfId="3780" xr:uid="{00000000-0005-0000-0000-0000F30E0000}"/>
    <cellStyle name="差 8 2" xfId="3781" xr:uid="{00000000-0005-0000-0000-0000F40E0000}"/>
    <cellStyle name="差 9" xfId="3782" xr:uid="{00000000-0005-0000-0000-0000F50E0000}"/>
    <cellStyle name="差 9 2" xfId="3783" xr:uid="{00000000-0005-0000-0000-0000F60E0000}"/>
    <cellStyle name="常规" xfId="0" builtinId="0"/>
    <cellStyle name="常规 10" xfId="3647" xr:uid="{00000000-0005-0000-0000-00006E0E0000}"/>
    <cellStyle name="常规 10 10" xfId="3784" xr:uid="{00000000-0005-0000-0000-0000F70E0000}"/>
    <cellStyle name="常规 10 10 2" xfId="3785" xr:uid="{00000000-0005-0000-0000-0000F80E0000}"/>
    <cellStyle name="常规 10 100" xfId="3786" xr:uid="{00000000-0005-0000-0000-0000F90E0000}"/>
    <cellStyle name="常规 10 100 2" xfId="3787" xr:uid="{00000000-0005-0000-0000-0000FA0E0000}"/>
    <cellStyle name="常规 10 101" xfId="3788" xr:uid="{00000000-0005-0000-0000-0000FB0E0000}"/>
    <cellStyle name="常规 10 101 2" xfId="3789" xr:uid="{00000000-0005-0000-0000-0000FC0E0000}"/>
    <cellStyle name="常规 10 102" xfId="3790" xr:uid="{00000000-0005-0000-0000-0000FD0E0000}"/>
    <cellStyle name="常规 10 102 2" xfId="3183" xr:uid="{00000000-0005-0000-0000-00009E0C0000}"/>
    <cellStyle name="常规 10 103" xfId="3791" xr:uid="{00000000-0005-0000-0000-0000FE0E0000}"/>
    <cellStyle name="常规 10 103 2" xfId="3792" xr:uid="{00000000-0005-0000-0000-0000FF0E0000}"/>
    <cellStyle name="常规 10 104" xfId="1633" xr:uid="{00000000-0005-0000-0000-000090060000}"/>
    <cellStyle name="常规 10 104 2" xfId="3793" xr:uid="{00000000-0005-0000-0000-0000000F0000}"/>
    <cellStyle name="常规 10 105" xfId="3794" xr:uid="{00000000-0005-0000-0000-0000010F0000}"/>
    <cellStyle name="常规 10 105 2" xfId="3796" xr:uid="{00000000-0005-0000-0000-0000030F0000}"/>
    <cellStyle name="常规 10 106" xfId="3544" xr:uid="{00000000-0005-0000-0000-0000070E0000}"/>
    <cellStyle name="常规 10 106 2" xfId="3798" xr:uid="{00000000-0005-0000-0000-0000050F0000}"/>
    <cellStyle name="常规 10 107" xfId="2668" xr:uid="{00000000-0005-0000-0000-00009B0A0000}"/>
    <cellStyle name="常规 10 107 2" xfId="3420" xr:uid="{00000000-0005-0000-0000-00008B0D0000}"/>
    <cellStyle name="常规 10 108" xfId="3800" xr:uid="{00000000-0005-0000-0000-0000070F0000}"/>
    <cellStyle name="常规 10 108 2" xfId="3802" xr:uid="{00000000-0005-0000-0000-0000090F0000}"/>
    <cellStyle name="常规 10 109" xfId="3804" xr:uid="{00000000-0005-0000-0000-00000B0F0000}"/>
    <cellStyle name="常规 10 109 2" xfId="3806" xr:uid="{00000000-0005-0000-0000-00000D0F0000}"/>
    <cellStyle name="常规 10 11" xfId="585" xr:uid="{00000000-0005-0000-0000-000078020000}"/>
    <cellStyle name="常规 10 11 2" xfId="3808" xr:uid="{00000000-0005-0000-0000-00000F0F0000}"/>
    <cellStyle name="常规 10 110" xfId="3795" xr:uid="{00000000-0005-0000-0000-0000020F0000}"/>
    <cellStyle name="常规 10 110 2" xfId="3797" xr:uid="{00000000-0005-0000-0000-0000040F0000}"/>
    <cellStyle name="常规 10 111" xfId="3545" xr:uid="{00000000-0005-0000-0000-0000080E0000}"/>
    <cellStyle name="常规 10 111 2" xfId="3799" xr:uid="{00000000-0005-0000-0000-0000060F0000}"/>
    <cellStyle name="常规 10 112" xfId="2669" xr:uid="{00000000-0005-0000-0000-00009C0A0000}"/>
    <cellStyle name="常规 10 112 2" xfId="3421" xr:uid="{00000000-0005-0000-0000-00008C0D0000}"/>
    <cellStyle name="常规 10 113" xfId="3801" xr:uid="{00000000-0005-0000-0000-0000080F0000}"/>
    <cellStyle name="常规 10 113 2" xfId="3803" xr:uid="{00000000-0005-0000-0000-00000A0F0000}"/>
    <cellStyle name="常规 10 114" xfId="3805" xr:uid="{00000000-0005-0000-0000-00000C0F0000}"/>
    <cellStyle name="常规 10 114 2" xfId="3807" xr:uid="{00000000-0005-0000-0000-00000E0F0000}"/>
    <cellStyle name="常规 10 115" xfId="3809" xr:uid="{00000000-0005-0000-0000-0000100F0000}"/>
    <cellStyle name="常规 10 115 2" xfId="3812" xr:uid="{00000000-0005-0000-0000-0000130F0000}"/>
    <cellStyle name="常规 10 116" xfId="3813" xr:uid="{00000000-0005-0000-0000-0000140F0000}"/>
    <cellStyle name="常规 10 116 2" xfId="2734" xr:uid="{00000000-0005-0000-0000-0000DD0A0000}"/>
    <cellStyle name="常规 10 117" xfId="2368" xr:uid="{00000000-0005-0000-0000-00006F090000}"/>
    <cellStyle name="常规 10 117 2" xfId="3581" xr:uid="{00000000-0005-0000-0000-00002C0E0000}"/>
    <cellStyle name="常规 10 118" xfId="3814" xr:uid="{00000000-0005-0000-0000-0000150F0000}"/>
    <cellStyle name="常规 10 12" xfId="2659" xr:uid="{00000000-0005-0000-0000-0000920A0000}"/>
    <cellStyle name="常规 10 12 2" xfId="2661" xr:uid="{00000000-0005-0000-0000-0000940A0000}"/>
    <cellStyle name="常规 10 13" xfId="2355" xr:uid="{00000000-0005-0000-0000-000062090000}"/>
    <cellStyle name="常规 10 13 2" xfId="2358" xr:uid="{00000000-0005-0000-0000-000065090000}"/>
    <cellStyle name="常规 10 14" xfId="1246" xr:uid="{00000000-0005-0000-0000-00000D050000}"/>
    <cellStyle name="常规 10 14 2" xfId="1250" xr:uid="{00000000-0005-0000-0000-000011050000}"/>
    <cellStyle name="常规 10 15" xfId="1258" xr:uid="{00000000-0005-0000-0000-000019050000}"/>
    <cellStyle name="常规 10 15 2" xfId="1263" xr:uid="{00000000-0005-0000-0000-00001E050000}"/>
    <cellStyle name="常规 10 16" xfId="894" xr:uid="{00000000-0005-0000-0000-0000AD030000}"/>
    <cellStyle name="常规 10 16 2" xfId="1277" xr:uid="{00000000-0005-0000-0000-00002C050000}"/>
    <cellStyle name="常规 10 17" xfId="1285" xr:uid="{00000000-0005-0000-0000-000034050000}"/>
    <cellStyle name="常规 10 17 2" xfId="1291" xr:uid="{00000000-0005-0000-0000-00003A050000}"/>
    <cellStyle name="常规 10 18" xfId="1297" xr:uid="{00000000-0005-0000-0000-000040050000}"/>
    <cellStyle name="常规 10 18 2" xfId="1305" xr:uid="{00000000-0005-0000-0000-000048050000}"/>
    <cellStyle name="常规 10 19" xfId="1209" xr:uid="{00000000-0005-0000-0000-0000E8040000}"/>
    <cellStyle name="常规 10 19 2" xfId="1316" xr:uid="{00000000-0005-0000-0000-000053050000}"/>
    <cellStyle name="常规 10 2" xfId="3649" xr:uid="{00000000-0005-0000-0000-0000700E0000}"/>
    <cellStyle name="常规 10 2 12" xfId="3815" xr:uid="{00000000-0005-0000-0000-0000160F0000}"/>
    <cellStyle name="常规 10 2 2" xfId="3816" xr:uid="{00000000-0005-0000-0000-0000170F0000}"/>
    <cellStyle name="常规 10 20" xfId="1259" xr:uid="{00000000-0005-0000-0000-00001A050000}"/>
    <cellStyle name="常规 10 20 2" xfId="1264" xr:uid="{00000000-0005-0000-0000-00001F050000}"/>
    <cellStyle name="常规 10 21" xfId="895" xr:uid="{00000000-0005-0000-0000-0000AE030000}"/>
    <cellStyle name="常规 10 21 2" xfId="1278" xr:uid="{00000000-0005-0000-0000-00002D050000}"/>
    <cellStyle name="常规 10 22" xfId="1286" xr:uid="{00000000-0005-0000-0000-000035050000}"/>
    <cellStyle name="常规 10 22 2" xfId="1292" xr:uid="{00000000-0005-0000-0000-00003B050000}"/>
    <cellStyle name="常规 10 23" xfId="1298" xr:uid="{00000000-0005-0000-0000-000041050000}"/>
    <cellStyle name="常规 10 23 2" xfId="1306" xr:uid="{00000000-0005-0000-0000-000049050000}"/>
    <cellStyle name="常规 10 24" xfId="1210" xr:uid="{00000000-0005-0000-0000-0000E9040000}"/>
    <cellStyle name="常规 10 24 2" xfId="1317" xr:uid="{00000000-0005-0000-0000-000054050000}"/>
    <cellStyle name="常规 10 25" xfId="117" xr:uid="{00000000-0005-0000-0000-00008C000000}"/>
    <cellStyle name="常规 10 25 2" xfId="43" xr:uid="{00000000-0005-0000-0000-000030000000}"/>
    <cellStyle name="常规 10 26" xfId="1328" xr:uid="{00000000-0005-0000-0000-00005F050000}"/>
    <cellStyle name="常规 10 26 2" xfId="289" xr:uid="{00000000-0005-0000-0000-000050010000}"/>
    <cellStyle name="常规 10 27" xfId="1345" xr:uid="{00000000-0005-0000-0000-000070050000}"/>
    <cellStyle name="常规 10 27 2" xfId="1355" xr:uid="{00000000-0005-0000-0000-00007A050000}"/>
    <cellStyle name="常规 10 28" xfId="1363" xr:uid="{00000000-0005-0000-0000-000082050000}"/>
    <cellStyle name="常规 10 28 2" xfId="1371" xr:uid="{00000000-0005-0000-0000-00008A050000}"/>
    <cellStyle name="常规 10 29" xfId="760" xr:uid="{00000000-0005-0000-0000-000027030000}"/>
    <cellStyle name="常规 10 29 2" xfId="1381" xr:uid="{00000000-0005-0000-0000-000094050000}"/>
    <cellStyle name="常规 10 3" xfId="2235" xr:uid="{00000000-0005-0000-0000-0000EA080000}"/>
    <cellStyle name="常规 10 3 2" xfId="3817" xr:uid="{00000000-0005-0000-0000-0000180F0000}"/>
    <cellStyle name="常规 10 30" xfId="118" xr:uid="{00000000-0005-0000-0000-00008D000000}"/>
    <cellStyle name="常规 10 30 2" xfId="44" xr:uid="{00000000-0005-0000-0000-000031000000}"/>
    <cellStyle name="常规 10 31" xfId="1329" xr:uid="{00000000-0005-0000-0000-000060050000}"/>
    <cellStyle name="常规 10 31 2" xfId="290" xr:uid="{00000000-0005-0000-0000-000051010000}"/>
    <cellStyle name="常规 10 32" xfId="1346" xr:uid="{00000000-0005-0000-0000-000071050000}"/>
    <cellStyle name="常规 10 32 2" xfId="1356" xr:uid="{00000000-0005-0000-0000-00007B050000}"/>
    <cellStyle name="常规 10 33" xfId="1364" xr:uid="{00000000-0005-0000-0000-000083050000}"/>
    <cellStyle name="常规 10 33 2" xfId="1372" xr:uid="{00000000-0005-0000-0000-00008B050000}"/>
    <cellStyle name="常规 10 34" xfId="761" xr:uid="{00000000-0005-0000-0000-000028030000}"/>
    <cellStyle name="常规 10 34 2" xfId="1382" xr:uid="{00000000-0005-0000-0000-000095050000}"/>
    <cellStyle name="常规 10 35" xfId="303" xr:uid="{00000000-0005-0000-0000-00005E010000}"/>
    <cellStyle name="常规 10 35 2" xfId="1391" xr:uid="{00000000-0005-0000-0000-00009E050000}"/>
    <cellStyle name="常规 10 36" xfId="1399" xr:uid="{00000000-0005-0000-0000-0000A6050000}"/>
    <cellStyle name="常规 10 36 2" xfId="703" xr:uid="{00000000-0005-0000-0000-0000EE020000}"/>
    <cellStyle name="常规 10 37" xfId="1410" xr:uid="{00000000-0005-0000-0000-0000B1050000}"/>
    <cellStyle name="常规 10 37 2" xfId="1420" xr:uid="{00000000-0005-0000-0000-0000BB050000}"/>
    <cellStyle name="常规 10 38" xfId="25" xr:uid="{00000000-0005-0000-0000-00001C000000}"/>
    <cellStyle name="常规 10 38 2" xfId="1430" xr:uid="{00000000-0005-0000-0000-0000C5050000}"/>
    <cellStyle name="常规 10 39" xfId="1442" xr:uid="{00000000-0005-0000-0000-0000D1050000}"/>
    <cellStyle name="常规 10 39 2" xfId="1450" xr:uid="{00000000-0005-0000-0000-0000D9050000}"/>
    <cellStyle name="常规 10 4" xfId="3818" xr:uid="{00000000-0005-0000-0000-0000190F0000}"/>
    <cellStyle name="常规 10 4 2" xfId="3819" xr:uid="{00000000-0005-0000-0000-00001A0F0000}"/>
    <cellStyle name="常规 10 40" xfId="304" xr:uid="{00000000-0005-0000-0000-00005F010000}"/>
    <cellStyle name="常规 10 40 2" xfId="1392" xr:uid="{00000000-0005-0000-0000-00009F050000}"/>
    <cellStyle name="常规 10 41" xfId="1400" xr:uid="{00000000-0005-0000-0000-0000A7050000}"/>
    <cellStyle name="常规 10 41 2" xfId="704" xr:uid="{00000000-0005-0000-0000-0000EF020000}"/>
    <cellStyle name="常规 10 42" xfId="1411" xr:uid="{00000000-0005-0000-0000-0000B2050000}"/>
    <cellStyle name="常规 10 42 2" xfId="1421" xr:uid="{00000000-0005-0000-0000-0000BC050000}"/>
    <cellStyle name="常规 10 43" xfId="26" xr:uid="{00000000-0005-0000-0000-00001D000000}"/>
    <cellStyle name="常规 10 43 2" xfId="1431" xr:uid="{00000000-0005-0000-0000-0000C6050000}"/>
    <cellStyle name="常规 10 44" xfId="1443" xr:uid="{00000000-0005-0000-0000-0000D2050000}"/>
    <cellStyle name="常规 10 44 2" xfId="1451" xr:uid="{00000000-0005-0000-0000-0000DA050000}"/>
    <cellStyle name="常规 10 45" xfId="1462" xr:uid="{00000000-0005-0000-0000-0000E5050000}"/>
    <cellStyle name="常规 10 45 2" xfId="1471" xr:uid="{00000000-0005-0000-0000-0000EE050000}"/>
    <cellStyle name="常规 10 46" xfId="962" xr:uid="{00000000-0005-0000-0000-0000F1030000}"/>
    <cellStyle name="常规 10 46 2" xfId="1032" xr:uid="{00000000-0005-0000-0000-000037040000}"/>
    <cellStyle name="常规 10 47" xfId="1480" xr:uid="{00000000-0005-0000-0000-0000F7050000}"/>
    <cellStyle name="常规 10 47 2" xfId="196" xr:uid="{00000000-0005-0000-0000-0000EF000000}"/>
    <cellStyle name="常规 10 48" xfId="1489" xr:uid="{00000000-0005-0000-0000-000000060000}"/>
    <cellStyle name="常规 10 48 2" xfId="99" xr:uid="{00000000-0005-0000-0000-000074000000}"/>
    <cellStyle name="常规 10 49" xfId="1269" xr:uid="{00000000-0005-0000-0000-000024050000}"/>
    <cellStyle name="常规 10 49 2" xfId="1502" xr:uid="{00000000-0005-0000-0000-00000D060000}"/>
    <cellStyle name="常规 10 5" xfId="3821" xr:uid="{00000000-0005-0000-0000-00001C0F0000}"/>
    <cellStyle name="常规 10 5 2" xfId="3822" xr:uid="{00000000-0005-0000-0000-00001D0F0000}"/>
    <cellStyle name="常规 10 50" xfId="1463" xr:uid="{00000000-0005-0000-0000-0000E6050000}"/>
    <cellStyle name="常规 10 50 2" xfId="1472" xr:uid="{00000000-0005-0000-0000-0000EF050000}"/>
    <cellStyle name="常规 10 51" xfId="963" xr:uid="{00000000-0005-0000-0000-0000F2030000}"/>
    <cellStyle name="常规 10 51 2" xfId="1033" xr:uid="{00000000-0005-0000-0000-000038040000}"/>
    <cellStyle name="常规 10 52" xfId="1481" xr:uid="{00000000-0005-0000-0000-0000F8050000}"/>
    <cellStyle name="常规 10 52 2" xfId="197" xr:uid="{00000000-0005-0000-0000-0000F0000000}"/>
    <cellStyle name="常规 10 53" xfId="1490" xr:uid="{00000000-0005-0000-0000-000001060000}"/>
    <cellStyle name="常规 10 53 2" xfId="100" xr:uid="{00000000-0005-0000-0000-000075000000}"/>
    <cellStyle name="常规 10 54" xfId="1270" xr:uid="{00000000-0005-0000-0000-000025050000}"/>
    <cellStyle name="常规 10 54 2" xfId="1503" xr:uid="{00000000-0005-0000-0000-00000E060000}"/>
    <cellStyle name="常规 10 55" xfId="1513" xr:uid="{00000000-0005-0000-0000-000018060000}"/>
    <cellStyle name="常规 10 55 2" xfId="1523" xr:uid="{00000000-0005-0000-0000-000022060000}"/>
    <cellStyle name="常规 10 56" xfId="590" xr:uid="{00000000-0005-0000-0000-00007D020000}"/>
    <cellStyle name="常规 10 56 2" xfId="1336" xr:uid="{00000000-0005-0000-0000-000067050000}"/>
    <cellStyle name="常规 10 57" xfId="1534" xr:uid="{00000000-0005-0000-0000-00002D060000}"/>
    <cellStyle name="常规 10 57 2" xfId="1542" xr:uid="{00000000-0005-0000-0000-000035060000}"/>
    <cellStyle name="常规 10 58" xfId="1552" xr:uid="{00000000-0005-0000-0000-00003F060000}"/>
    <cellStyle name="常规 10 58 2" xfId="1558" xr:uid="{00000000-0005-0000-0000-000045060000}"/>
    <cellStyle name="常规 10 59" xfId="1566" xr:uid="{00000000-0005-0000-0000-00004D060000}"/>
    <cellStyle name="常规 10 59 2" xfId="578" xr:uid="{00000000-0005-0000-0000-000071020000}"/>
    <cellStyle name="常规 10 6" xfId="3823" xr:uid="{00000000-0005-0000-0000-00001E0F0000}"/>
    <cellStyle name="常规 10 6 2" xfId="3824" xr:uid="{00000000-0005-0000-0000-00001F0F0000}"/>
    <cellStyle name="常规 10 60" xfId="1514" xr:uid="{00000000-0005-0000-0000-000019060000}"/>
    <cellStyle name="常规 10 60 2" xfId="1524" xr:uid="{00000000-0005-0000-0000-000023060000}"/>
    <cellStyle name="常规 10 61" xfId="591" xr:uid="{00000000-0005-0000-0000-00007E020000}"/>
    <cellStyle name="常规 10 61 2" xfId="1337" xr:uid="{00000000-0005-0000-0000-000068050000}"/>
    <cellStyle name="常规 10 62" xfId="1535" xr:uid="{00000000-0005-0000-0000-00002E060000}"/>
    <cellStyle name="常规 10 62 2" xfId="1543" xr:uid="{00000000-0005-0000-0000-000036060000}"/>
    <cellStyle name="常规 10 63" xfId="1553" xr:uid="{00000000-0005-0000-0000-000040060000}"/>
    <cellStyle name="常规 10 63 2" xfId="1559" xr:uid="{00000000-0005-0000-0000-000046060000}"/>
    <cellStyle name="常规 10 64" xfId="1567" xr:uid="{00000000-0005-0000-0000-00004E060000}"/>
    <cellStyle name="常规 10 64 2" xfId="579" xr:uid="{00000000-0005-0000-0000-000072020000}"/>
    <cellStyle name="常规 10 65" xfId="1571" xr:uid="{00000000-0005-0000-0000-000052060000}"/>
    <cellStyle name="常规 10 65 2" xfId="913" xr:uid="{00000000-0005-0000-0000-0000C0030000}"/>
    <cellStyle name="常规 10 66" xfId="903" xr:uid="{00000000-0005-0000-0000-0000B6030000}"/>
    <cellStyle name="常规 10 66 2" xfId="1237" xr:uid="{00000000-0005-0000-0000-000004050000}"/>
    <cellStyle name="常规 10 67" xfId="1576" xr:uid="{00000000-0005-0000-0000-000057060000}"/>
    <cellStyle name="常规 10 67 2" xfId="494" xr:uid="{00000000-0005-0000-0000-00001D020000}"/>
    <cellStyle name="常规 10 68" xfId="3825" xr:uid="{00000000-0005-0000-0000-0000200F0000}"/>
    <cellStyle name="常规 10 68 2" xfId="3827" xr:uid="{00000000-0005-0000-0000-0000220F0000}"/>
    <cellStyle name="常规 10 69" xfId="1223" xr:uid="{00000000-0005-0000-0000-0000F6040000}"/>
    <cellStyle name="常规 10 69 2" xfId="3829" xr:uid="{00000000-0005-0000-0000-0000240F0000}"/>
    <cellStyle name="常规 10 7" xfId="3832" xr:uid="{00000000-0005-0000-0000-0000270F0000}"/>
    <cellStyle name="常规 10 7 2" xfId="3833" xr:uid="{00000000-0005-0000-0000-0000280F0000}"/>
    <cellStyle name="常规 10 70" xfId="1572" xr:uid="{00000000-0005-0000-0000-000053060000}"/>
    <cellStyle name="常规 10 70 2" xfId="914" xr:uid="{00000000-0005-0000-0000-0000C1030000}"/>
    <cellStyle name="常规 10 71" xfId="904" xr:uid="{00000000-0005-0000-0000-0000B7030000}"/>
    <cellStyle name="常规 10 71 2" xfId="1238" xr:uid="{00000000-0005-0000-0000-000005050000}"/>
    <cellStyle name="常规 10 72" xfId="1577" xr:uid="{00000000-0005-0000-0000-000058060000}"/>
    <cellStyle name="常规 10 72 2" xfId="495" xr:uid="{00000000-0005-0000-0000-00001E020000}"/>
    <cellStyle name="常规 10 73" xfId="3826" xr:uid="{00000000-0005-0000-0000-0000210F0000}"/>
    <cellStyle name="常规 10 73 2" xfId="3828" xr:uid="{00000000-0005-0000-0000-0000230F0000}"/>
    <cellStyle name="常规 10 74" xfId="1224" xr:uid="{00000000-0005-0000-0000-0000F7040000}"/>
    <cellStyle name="常规 10 74 2" xfId="3830" xr:uid="{00000000-0005-0000-0000-0000250F0000}"/>
    <cellStyle name="常规 10 75" xfId="3834" xr:uid="{00000000-0005-0000-0000-0000290F0000}"/>
    <cellStyle name="常规 10 75 2" xfId="3836" xr:uid="{00000000-0005-0000-0000-00002B0F0000}"/>
    <cellStyle name="常规 10 76" xfId="3838" xr:uid="{00000000-0005-0000-0000-00002D0F0000}"/>
    <cellStyle name="常规 10 76 2" xfId="3840" xr:uid="{00000000-0005-0000-0000-00002F0F0000}"/>
    <cellStyle name="常规 10 77" xfId="3842" xr:uid="{00000000-0005-0000-0000-0000310F0000}"/>
    <cellStyle name="常规 10 77 2" xfId="3844" xr:uid="{00000000-0005-0000-0000-0000330F0000}"/>
    <cellStyle name="常规 10 78" xfId="3846" xr:uid="{00000000-0005-0000-0000-0000350F0000}"/>
    <cellStyle name="常规 10 78 2" xfId="3848" xr:uid="{00000000-0005-0000-0000-0000370F0000}"/>
    <cellStyle name="常规 10 79" xfId="3850" xr:uid="{00000000-0005-0000-0000-0000390F0000}"/>
    <cellStyle name="常规 10 79 2" xfId="3852" xr:uid="{00000000-0005-0000-0000-00003B0F0000}"/>
    <cellStyle name="常规 10 8" xfId="3854" xr:uid="{00000000-0005-0000-0000-00003D0F0000}"/>
    <cellStyle name="常规 10 8 2" xfId="2812" xr:uid="{00000000-0005-0000-0000-00002B0B0000}"/>
    <cellStyle name="常规 10 80" xfId="3835" xr:uid="{00000000-0005-0000-0000-00002A0F0000}"/>
    <cellStyle name="常规 10 80 2" xfId="3837" xr:uid="{00000000-0005-0000-0000-00002C0F0000}"/>
    <cellStyle name="常规 10 81" xfId="3839" xr:uid="{00000000-0005-0000-0000-00002E0F0000}"/>
    <cellStyle name="常规 10 81 2" xfId="3841" xr:uid="{00000000-0005-0000-0000-0000300F0000}"/>
    <cellStyle name="常规 10 82" xfId="3843" xr:uid="{00000000-0005-0000-0000-0000320F0000}"/>
    <cellStyle name="常规 10 82 2" xfId="3845" xr:uid="{00000000-0005-0000-0000-0000340F0000}"/>
    <cellStyle name="常规 10 83" xfId="3847" xr:uid="{00000000-0005-0000-0000-0000360F0000}"/>
    <cellStyle name="常规 10 83 2" xfId="3849" xr:uid="{00000000-0005-0000-0000-0000380F0000}"/>
    <cellStyle name="常规 10 84" xfId="3851" xr:uid="{00000000-0005-0000-0000-00003A0F0000}"/>
    <cellStyle name="常规 10 84 2" xfId="3853" xr:uid="{00000000-0005-0000-0000-00003C0F0000}"/>
    <cellStyle name="常规 10 85" xfId="3855" xr:uid="{00000000-0005-0000-0000-00003E0F0000}"/>
    <cellStyle name="常规 10 85 2" xfId="3857" xr:uid="{00000000-0005-0000-0000-0000400F0000}"/>
    <cellStyle name="常规 10 86" xfId="2617" xr:uid="{00000000-0005-0000-0000-0000680A0000}"/>
    <cellStyle name="常规 10 86 2" xfId="3859" xr:uid="{00000000-0005-0000-0000-0000420F0000}"/>
    <cellStyle name="常规 10 87" xfId="3861" xr:uid="{00000000-0005-0000-0000-0000440F0000}"/>
    <cellStyle name="常规 10 87 2" xfId="2509" xr:uid="{00000000-0005-0000-0000-0000FC090000}"/>
    <cellStyle name="常规 10 88" xfId="3863" xr:uid="{00000000-0005-0000-0000-0000460F0000}"/>
    <cellStyle name="常规 10 88 2" xfId="3865" xr:uid="{00000000-0005-0000-0000-0000480F0000}"/>
    <cellStyle name="常规 10 89" xfId="3867" xr:uid="{00000000-0005-0000-0000-00004A0F0000}"/>
    <cellStyle name="常规 10 89 2" xfId="3869" xr:uid="{00000000-0005-0000-0000-00004C0F0000}"/>
    <cellStyle name="常规 10 9" xfId="2746" xr:uid="{00000000-0005-0000-0000-0000E90A0000}"/>
    <cellStyle name="常规 10 9 2" xfId="2982" xr:uid="{00000000-0005-0000-0000-0000D50B0000}"/>
    <cellStyle name="常规 10 90" xfId="3856" xr:uid="{00000000-0005-0000-0000-00003F0F0000}"/>
    <cellStyle name="常规 10 90 2" xfId="3858" xr:uid="{00000000-0005-0000-0000-0000410F0000}"/>
    <cellStyle name="常规 10 91" xfId="2618" xr:uid="{00000000-0005-0000-0000-0000690A0000}"/>
    <cellStyle name="常规 10 91 2" xfId="3860" xr:uid="{00000000-0005-0000-0000-0000430F0000}"/>
    <cellStyle name="常规 10 92" xfId="3862" xr:uid="{00000000-0005-0000-0000-0000450F0000}"/>
    <cellStyle name="常规 10 92 2" xfId="2510" xr:uid="{00000000-0005-0000-0000-0000FD090000}"/>
    <cellStyle name="常规 10 93" xfId="3864" xr:uid="{00000000-0005-0000-0000-0000470F0000}"/>
    <cellStyle name="常规 10 93 2" xfId="3866" xr:uid="{00000000-0005-0000-0000-0000490F0000}"/>
    <cellStyle name="常规 10 94" xfId="3868" xr:uid="{00000000-0005-0000-0000-00004B0F0000}"/>
    <cellStyle name="常规 10 94 2" xfId="3870" xr:uid="{00000000-0005-0000-0000-00004D0F0000}"/>
    <cellStyle name="常规 10 95" xfId="3069" xr:uid="{00000000-0005-0000-0000-00002C0C0000}"/>
    <cellStyle name="常规 10 95 2" xfId="3071" xr:uid="{00000000-0005-0000-0000-00002E0C0000}"/>
    <cellStyle name="常规 10 96" xfId="2286" xr:uid="{00000000-0005-0000-0000-00001D090000}"/>
    <cellStyle name="常规 10 96 2" xfId="3114" xr:uid="{00000000-0005-0000-0000-0000590C0000}"/>
    <cellStyle name="常规 10 97" xfId="3152" xr:uid="{00000000-0005-0000-0000-00007F0C0000}"/>
    <cellStyle name="常规 10 97 2" xfId="2088" xr:uid="{00000000-0005-0000-0000-000057080000}"/>
    <cellStyle name="常规 10 98" xfId="3188" xr:uid="{00000000-0005-0000-0000-0000A30C0000}"/>
    <cellStyle name="常规 10 98 2" xfId="3190" xr:uid="{00000000-0005-0000-0000-0000A50C0000}"/>
    <cellStyle name="常规 10 99" xfId="3218" xr:uid="{00000000-0005-0000-0000-0000C10C0000}"/>
    <cellStyle name="常规 10 99 2" xfId="3220" xr:uid="{00000000-0005-0000-0000-0000C30C0000}"/>
    <cellStyle name="常规 100" xfId="3871" xr:uid="{00000000-0005-0000-0000-00004E0F0000}"/>
    <cellStyle name="常规 100 2" xfId="3874" xr:uid="{00000000-0005-0000-0000-0000510F0000}"/>
    <cellStyle name="常规 101" xfId="3877" xr:uid="{00000000-0005-0000-0000-0000540F0000}"/>
    <cellStyle name="常规 101 2" xfId="3881" xr:uid="{00000000-0005-0000-0000-0000580F0000}"/>
    <cellStyle name="常规 102" xfId="3884" xr:uid="{00000000-0005-0000-0000-00005B0F0000}"/>
    <cellStyle name="常规 102 2" xfId="2228" xr:uid="{00000000-0005-0000-0000-0000E3080000}"/>
    <cellStyle name="常规 103" xfId="3887" xr:uid="{00000000-0005-0000-0000-00005E0F0000}"/>
    <cellStyle name="常规 103 2" xfId="2275" xr:uid="{00000000-0005-0000-0000-000012090000}"/>
    <cellStyle name="常规 104" xfId="3890" xr:uid="{00000000-0005-0000-0000-0000610F0000}"/>
    <cellStyle name="常规 104 2" xfId="2313" xr:uid="{00000000-0005-0000-0000-000038090000}"/>
    <cellStyle name="常规 105" xfId="3894" xr:uid="{00000000-0005-0000-0000-0000650F0000}"/>
    <cellStyle name="常规 105 2" xfId="2343" xr:uid="{00000000-0005-0000-0000-000056090000}"/>
    <cellStyle name="常规 106" xfId="3897" xr:uid="{00000000-0005-0000-0000-0000680F0000}"/>
    <cellStyle name="常规 106 2" xfId="2373" xr:uid="{00000000-0005-0000-0000-000074090000}"/>
    <cellStyle name="常规 107" xfId="3900" xr:uid="{00000000-0005-0000-0000-00006B0F0000}"/>
    <cellStyle name="常规 107 2" xfId="2422" xr:uid="{00000000-0005-0000-0000-0000A5090000}"/>
    <cellStyle name="常规 108" xfId="3903" xr:uid="{00000000-0005-0000-0000-00006E0F0000}"/>
    <cellStyle name="常规 108 2" xfId="3907" xr:uid="{00000000-0005-0000-0000-0000720F0000}"/>
    <cellStyle name="常规 109" xfId="3909" xr:uid="{00000000-0005-0000-0000-0000740F0000}"/>
    <cellStyle name="常规 109 2" xfId="3911" xr:uid="{00000000-0005-0000-0000-0000760F0000}"/>
    <cellStyle name="常规 11" xfId="3913" xr:uid="{00000000-0005-0000-0000-0000780F0000}"/>
    <cellStyle name="常规 11 10" xfId="2742" xr:uid="{00000000-0005-0000-0000-0000E50A0000}"/>
    <cellStyle name="常规 11 10 2" xfId="2744" xr:uid="{00000000-0005-0000-0000-0000E70A0000}"/>
    <cellStyle name="常规 11 11" xfId="3914" xr:uid="{00000000-0005-0000-0000-0000790F0000}"/>
    <cellStyle name="常规 11 11 2" xfId="3915" xr:uid="{00000000-0005-0000-0000-00007A0F0000}"/>
    <cellStyle name="常规 11 12" xfId="3916" xr:uid="{00000000-0005-0000-0000-00007B0F0000}"/>
    <cellStyle name="常规 11 2" xfId="3917" xr:uid="{00000000-0005-0000-0000-00007C0F0000}"/>
    <cellStyle name="常规 11 2 2" xfId="3918" xr:uid="{00000000-0005-0000-0000-00007D0F0000}"/>
    <cellStyle name="常规 11 2 3" xfId="3919" xr:uid="{00000000-0005-0000-0000-00007E0F0000}"/>
    <cellStyle name="常规 11 3" xfId="2240" xr:uid="{00000000-0005-0000-0000-0000EF080000}"/>
    <cellStyle name="常规 11 3 2" xfId="3920" xr:uid="{00000000-0005-0000-0000-00007F0F0000}"/>
    <cellStyle name="常规 11 3 3" xfId="3921" xr:uid="{00000000-0005-0000-0000-0000800F0000}"/>
    <cellStyle name="常规 11 4" xfId="3922" xr:uid="{00000000-0005-0000-0000-0000810F0000}"/>
    <cellStyle name="常规 11 5" xfId="3924" xr:uid="{00000000-0005-0000-0000-0000830F0000}"/>
    <cellStyle name="常规 11 6" xfId="3925" xr:uid="{00000000-0005-0000-0000-0000840F0000}"/>
    <cellStyle name="常规 11 7" xfId="3926" xr:uid="{00000000-0005-0000-0000-0000850F0000}"/>
    <cellStyle name="常规 11 8" xfId="3927" xr:uid="{00000000-0005-0000-0000-0000860F0000}"/>
    <cellStyle name="常规 11 8 2" xfId="3928" xr:uid="{00000000-0005-0000-0000-0000870F0000}"/>
    <cellStyle name="常规 11 8 2 2" xfId="3929" xr:uid="{00000000-0005-0000-0000-0000880F0000}"/>
    <cellStyle name="常规 11 8 2 2 2" xfId="3931" xr:uid="{00000000-0005-0000-0000-00008A0F0000}"/>
    <cellStyle name="常规 11 8 2 3" xfId="3932" xr:uid="{00000000-0005-0000-0000-00008B0F0000}"/>
    <cellStyle name="常规 11 8 3" xfId="3933" xr:uid="{00000000-0005-0000-0000-00008C0F0000}"/>
    <cellStyle name="常规 11 8 3 2" xfId="538" xr:uid="{00000000-0005-0000-0000-000049020000}"/>
    <cellStyle name="常规 11 8 4" xfId="3727" xr:uid="{00000000-0005-0000-0000-0000BE0E0000}"/>
    <cellStyle name="常规 11 9" xfId="3934" xr:uid="{00000000-0005-0000-0000-00008D0F0000}"/>
    <cellStyle name="常规 11 9 2" xfId="3935" xr:uid="{00000000-0005-0000-0000-00008E0F0000}"/>
    <cellStyle name="常规 11 9 2 2" xfId="3936" xr:uid="{00000000-0005-0000-0000-00008F0F0000}"/>
    <cellStyle name="常规 11 9 3" xfId="3937" xr:uid="{00000000-0005-0000-0000-0000900F0000}"/>
    <cellStyle name="常规 110" xfId="3895" xr:uid="{00000000-0005-0000-0000-0000660F0000}"/>
    <cellStyle name="常规 110 2" xfId="2344" xr:uid="{00000000-0005-0000-0000-000057090000}"/>
    <cellStyle name="常规 111" xfId="3898" xr:uid="{00000000-0005-0000-0000-0000690F0000}"/>
    <cellStyle name="常规 111 2" xfId="2374" xr:uid="{00000000-0005-0000-0000-000075090000}"/>
    <cellStyle name="常规 112" xfId="3901" xr:uid="{00000000-0005-0000-0000-00006C0F0000}"/>
    <cellStyle name="常规 112 2" xfId="2423" xr:uid="{00000000-0005-0000-0000-0000A6090000}"/>
    <cellStyle name="常规 113" xfId="3904" xr:uid="{00000000-0005-0000-0000-00006F0F0000}"/>
    <cellStyle name="常规 113 2" xfId="3908" xr:uid="{00000000-0005-0000-0000-0000730F0000}"/>
    <cellStyle name="常规 114" xfId="3910" xr:uid="{00000000-0005-0000-0000-0000750F0000}"/>
    <cellStyle name="常规 114 2" xfId="3912" xr:uid="{00000000-0005-0000-0000-0000770F0000}"/>
    <cellStyle name="常规 115" xfId="3938" xr:uid="{00000000-0005-0000-0000-0000910F0000}"/>
    <cellStyle name="常规 115 2" xfId="3940" xr:uid="{00000000-0005-0000-0000-0000930F0000}"/>
    <cellStyle name="常规 116" xfId="1827" xr:uid="{00000000-0005-0000-0000-000052070000}"/>
    <cellStyle name="常规 117" xfId="1832" xr:uid="{00000000-0005-0000-0000-000057070000}"/>
    <cellStyle name="常规 117 2" xfId="1835" xr:uid="{00000000-0005-0000-0000-00005A070000}"/>
    <cellStyle name="常规 118" xfId="1840" xr:uid="{00000000-0005-0000-0000-00005F070000}"/>
    <cellStyle name="常规 118 2" xfId="1845" xr:uid="{00000000-0005-0000-0000-000064070000}"/>
    <cellStyle name="常规 119" xfId="1850" xr:uid="{00000000-0005-0000-0000-000069070000}"/>
    <cellStyle name="常规 119 2" xfId="1853" xr:uid="{00000000-0005-0000-0000-00006C070000}"/>
    <cellStyle name="常规 12" xfId="3942" xr:uid="{00000000-0005-0000-0000-0000950F0000}"/>
    <cellStyle name="常规 12 2" xfId="3943" xr:uid="{00000000-0005-0000-0000-0000960F0000}"/>
    <cellStyle name="常规 120" xfId="3939" xr:uid="{00000000-0005-0000-0000-0000920F0000}"/>
    <cellStyle name="常规 120 2" xfId="3941" xr:uid="{00000000-0005-0000-0000-0000940F0000}"/>
    <cellStyle name="常规 120 2 2" xfId="3945" xr:uid="{00000000-0005-0000-0000-0000980F0000}"/>
    <cellStyle name="常规 120 2 2 2" xfId="3946" xr:uid="{00000000-0005-0000-0000-0000990F0000}"/>
    <cellStyle name="常规 120 2 2 2 2" xfId="3947" xr:uid="{00000000-0005-0000-0000-00009A0F0000}"/>
    <cellStyle name="常规 120 2 2 3" xfId="3948" xr:uid="{00000000-0005-0000-0000-00009B0F0000}"/>
    <cellStyle name="常规 120 2 3" xfId="3949" xr:uid="{00000000-0005-0000-0000-00009C0F0000}"/>
    <cellStyle name="常规 120 2 3 2" xfId="1096" xr:uid="{00000000-0005-0000-0000-000077040000}"/>
    <cellStyle name="常规 120 2 4" xfId="3950" xr:uid="{00000000-0005-0000-0000-00009D0F0000}"/>
    <cellStyle name="常规 120 3" xfId="3952" xr:uid="{00000000-0005-0000-0000-00009F0F0000}"/>
    <cellStyle name="常规 120 3 2" xfId="3899" xr:uid="{00000000-0005-0000-0000-00006A0F0000}"/>
    <cellStyle name="常规 120 3 2 2" xfId="2421" xr:uid="{00000000-0005-0000-0000-0000A4090000}"/>
    <cellStyle name="常规 120 3 3" xfId="3902" xr:uid="{00000000-0005-0000-0000-00006D0F0000}"/>
    <cellStyle name="常规 120 4" xfId="3953" xr:uid="{00000000-0005-0000-0000-0000A00F0000}"/>
    <cellStyle name="常规 120 4 2" xfId="1977" xr:uid="{00000000-0005-0000-0000-0000E8070000}"/>
    <cellStyle name="常规 120 5" xfId="3954" xr:uid="{00000000-0005-0000-0000-0000A10F0000}"/>
    <cellStyle name="常规 121" xfId="1828" xr:uid="{00000000-0005-0000-0000-000053070000}"/>
    <cellStyle name="常规 121 2" xfId="1830" xr:uid="{00000000-0005-0000-0000-000055070000}"/>
    <cellStyle name="常规 122" xfId="1833" xr:uid="{00000000-0005-0000-0000-000058070000}"/>
    <cellStyle name="常规 122 2" xfId="1836" xr:uid="{00000000-0005-0000-0000-00005B070000}"/>
    <cellStyle name="常规 123" xfId="1841" xr:uid="{00000000-0005-0000-0000-000060070000}"/>
    <cellStyle name="常规 123 2" xfId="1846" xr:uid="{00000000-0005-0000-0000-000065070000}"/>
    <cellStyle name="常规 124" xfId="1851" xr:uid="{00000000-0005-0000-0000-00006A070000}"/>
    <cellStyle name="常规 124 2" xfId="1854" xr:uid="{00000000-0005-0000-0000-00006D070000}"/>
    <cellStyle name="常规 126" xfId="1858" xr:uid="{00000000-0005-0000-0000-000071070000}"/>
    <cellStyle name="常规 126 2" xfId="1861" xr:uid="{00000000-0005-0000-0000-000074070000}"/>
    <cellStyle name="常规 127" xfId="1866" xr:uid="{00000000-0005-0000-0000-000079070000}"/>
    <cellStyle name="常规 127 2" xfId="1871" xr:uid="{00000000-0005-0000-0000-00007E070000}"/>
    <cellStyle name="常规 128" xfId="1874" xr:uid="{00000000-0005-0000-0000-000081070000}"/>
    <cellStyle name="常规 128 2" xfId="1877" xr:uid="{00000000-0005-0000-0000-000084070000}"/>
    <cellStyle name="常规 13" xfId="3955" xr:uid="{00000000-0005-0000-0000-0000A20F0000}"/>
    <cellStyle name="常规 13 2" xfId="3958" xr:uid="{00000000-0005-0000-0000-0000A50F0000}"/>
    <cellStyle name="常规 132" xfId="1867" xr:uid="{00000000-0005-0000-0000-00007A070000}"/>
    <cellStyle name="常规 14" xfId="3961" xr:uid="{00000000-0005-0000-0000-0000A80F0000}"/>
    <cellStyle name="常规 14 2" xfId="3962" xr:uid="{00000000-0005-0000-0000-0000A90F0000}"/>
    <cellStyle name="常规 15" xfId="2624" xr:uid="{00000000-0005-0000-0000-00006F0A0000}"/>
    <cellStyle name="常规 15 2" xfId="3963" xr:uid="{00000000-0005-0000-0000-0000AA0F0000}"/>
    <cellStyle name="常规 15 3" xfId="3965" xr:uid="{00000000-0005-0000-0000-0000AC0F0000}"/>
    <cellStyle name="常规 15 4" xfId="3966" xr:uid="{00000000-0005-0000-0000-0000AD0F0000}"/>
    <cellStyle name="常规 15 4 2" xfId="40" xr:uid="{00000000-0005-0000-0000-00002C000000}"/>
    <cellStyle name="常规 15 4 2 2" xfId="3968" xr:uid="{00000000-0005-0000-0000-0000AF0F0000}"/>
    <cellStyle name="常规 15 4 2 2 2" xfId="3970" xr:uid="{00000000-0005-0000-0000-0000B10F0000}"/>
    <cellStyle name="常规 15 4 2 3" xfId="3972" xr:uid="{00000000-0005-0000-0000-0000B30F0000}"/>
    <cellStyle name="常规 15 4 3" xfId="3973" xr:uid="{00000000-0005-0000-0000-0000B40F0000}"/>
    <cellStyle name="常规 15 4 3 2" xfId="3974" xr:uid="{00000000-0005-0000-0000-0000B50F0000}"/>
    <cellStyle name="常规 15 4 4" xfId="3975" xr:uid="{00000000-0005-0000-0000-0000B60F0000}"/>
    <cellStyle name="常规 15 5" xfId="3976" xr:uid="{00000000-0005-0000-0000-0000B70F0000}"/>
    <cellStyle name="常规 15 5 2" xfId="3978" xr:uid="{00000000-0005-0000-0000-0000B90F0000}"/>
    <cellStyle name="常规 15 5 2 2" xfId="3980" xr:uid="{00000000-0005-0000-0000-0000BB0F0000}"/>
    <cellStyle name="常规 15 5 3" xfId="3982" xr:uid="{00000000-0005-0000-0000-0000BD0F0000}"/>
    <cellStyle name="常规 15 6" xfId="3983" xr:uid="{00000000-0005-0000-0000-0000BE0F0000}"/>
    <cellStyle name="常规 15 6 2" xfId="3986" xr:uid="{00000000-0005-0000-0000-0000C10F0000}"/>
    <cellStyle name="常规 15 7" xfId="1967" xr:uid="{00000000-0005-0000-0000-0000DE070000}"/>
    <cellStyle name="常规 15 7 2" xfId="60" xr:uid="{00000000-0005-0000-0000-000047000000}"/>
    <cellStyle name="常规 15 8" xfId="3987" xr:uid="{00000000-0005-0000-0000-0000C20F0000}"/>
    <cellStyle name="常规 16" xfId="3905" xr:uid="{00000000-0005-0000-0000-0000700F0000}"/>
    <cellStyle name="常规 16 2" xfId="3988" xr:uid="{00000000-0005-0000-0000-0000C30F0000}"/>
    <cellStyle name="常规 17" xfId="3990" xr:uid="{00000000-0005-0000-0000-0000C50F0000}"/>
    <cellStyle name="常规 17 2" xfId="3992" xr:uid="{00000000-0005-0000-0000-0000C70F0000}"/>
    <cellStyle name="常规 18" xfId="3994" xr:uid="{00000000-0005-0000-0000-0000C90F0000}"/>
    <cellStyle name="常规 18 2" xfId="3997" xr:uid="{00000000-0005-0000-0000-0000CC0F0000}"/>
    <cellStyle name="常规 18 3" xfId="4000" xr:uid="{00000000-0005-0000-0000-0000CF0F0000}"/>
    <cellStyle name="常规 19" xfId="4001" xr:uid="{00000000-0005-0000-0000-0000D00F0000}"/>
    <cellStyle name="常规 19 2" xfId="4003" xr:uid="{00000000-0005-0000-0000-0000D20F0000}"/>
    <cellStyle name="常规 19 3" xfId="4005" xr:uid="{00000000-0005-0000-0000-0000D40F0000}"/>
    <cellStyle name="常规 2" xfId="3967" xr:uid="{00000000-0005-0000-0000-0000AE0F0000}"/>
    <cellStyle name="常规 2 10" xfId="4007" xr:uid="{00000000-0005-0000-0000-0000D60F0000}"/>
    <cellStyle name="常规 2 10 2" xfId="4008" xr:uid="{00000000-0005-0000-0000-0000D70F0000}"/>
    <cellStyle name="常规 2 11" xfId="4009" xr:uid="{00000000-0005-0000-0000-0000D80F0000}"/>
    <cellStyle name="常规 2 11 2" xfId="4010" xr:uid="{00000000-0005-0000-0000-0000D90F0000}"/>
    <cellStyle name="常规 2 12" xfId="4011" xr:uid="{00000000-0005-0000-0000-0000DA0F0000}"/>
    <cellStyle name="常规 2 12 2" xfId="4014" xr:uid="{00000000-0005-0000-0000-0000DD0F0000}"/>
    <cellStyle name="常规 2 13" xfId="4015" xr:uid="{00000000-0005-0000-0000-0000DE0F0000}"/>
    <cellStyle name="常规 2 13 10" xfId="4017" xr:uid="{00000000-0005-0000-0000-0000E00F0000}"/>
    <cellStyle name="常规 2 13 11" xfId="162" xr:uid="{00000000-0005-0000-0000-0000C4000000}"/>
    <cellStyle name="常规 2 13 12" xfId="163" xr:uid="{00000000-0005-0000-0000-0000C7000000}"/>
    <cellStyle name="常规 2 13 13" xfId="49" xr:uid="{00000000-0005-0000-0000-000036000000}"/>
    <cellStyle name="常规 2 13 14" xfId="180" xr:uid="{00000000-0005-0000-0000-0000DC000000}"/>
    <cellStyle name="常规 2 13 15" xfId="189" xr:uid="{00000000-0005-0000-0000-0000E7000000}"/>
    <cellStyle name="常规 2 13 16" xfId="210" xr:uid="{00000000-0005-0000-0000-0000FF000000}"/>
    <cellStyle name="常规 2 13 17" xfId="4019" xr:uid="{00000000-0005-0000-0000-0000E20F0000}"/>
    <cellStyle name="常规 2 13 18" xfId="4020" xr:uid="{00000000-0005-0000-0000-0000E30F0000}"/>
    <cellStyle name="常规 2 13 19" xfId="4021" xr:uid="{00000000-0005-0000-0000-0000E40F0000}"/>
    <cellStyle name="常规 2 13 2" xfId="4024" xr:uid="{00000000-0005-0000-0000-0000E70F0000}"/>
    <cellStyle name="常规 2 13 3" xfId="4027" xr:uid="{00000000-0005-0000-0000-0000EA0F0000}"/>
    <cellStyle name="常规 2 13 4" xfId="4030" xr:uid="{00000000-0005-0000-0000-0000ED0F0000}"/>
    <cellStyle name="常规 2 13 5" xfId="4035" xr:uid="{00000000-0005-0000-0000-0000F20F0000}"/>
    <cellStyle name="常规 2 13 6" xfId="4040" xr:uid="{00000000-0005-0000-0000-0000F70F0000}"/>
    <cellStyle name="常规 2 13 7" xfId="4043" xr:uid="{00000000-0005-0000-0000-0000FA0F0000}"/>
    <cellStyle name="常规 2 13 8" xfId="4045" xr:uid="{00000000-0005-0000-0000-0000FC0F0000}"/>
    <cellStyle name="常规 2 13 9" xfId="4047" xr:uid="{00000000-0005-0000-0000-0000FE0F0000}"/>
    <cellStyle name="常规 2 14" xfId="3766" xr:uid="{00000000-0005-0000-0000-0000E50E0000}"/>
    <cellStyle name="常规 2 14 2" xfId="4048" xr:uid="{00000000-0005-0000-0000-0000FF0F0000}"/>
    <cellStyle name="常规 2 15" xfId="1351" xr:uid="{00000000-0005-0000-0000-000076050000}"/>
    <cellStyle name="常规 2 15 2" xfId="4049" xr:uid="{00000000-0005-0000-0000-000000100000}"/>
    <cellStyle name="常规 2 16" xfId="4051" xr:uid="{00000000-0005-0000-0000-000002100000}"/>
    <cellStyle name="常规 2 16 2" xfId="4053" xr:uid="{00000000-0005-0000-0000-000004100000}"/>
    <cellStyle name="常规 2 17" xfId="3325" xr:uid="{00000000-0005-0000-0000-00002C0D0000}"/>
    <cellStyle name="常规 2 17 2" xfId="4055" xr:uid="{00000000-0005-0000-0000-000006100000}"/>
    <cellStyle name="常规 2 18" xfId="2531" xr:uid="{00000000-0005-0000-0000-0000120A0000}"/>
    <cellStyle name="常规 2 18 2" xfId="4057" xr:uid="{00000000-0005-0000-0000-000008100000}"/>
    <cellStyle name="常规 2 19" xfId="4059" xr:uid="{00000000-0005-0000-0000-00000A100000}"/>
    <cellStyle name="常规 2 19 2" xfId="4061" xr:uid="{00000000-0005-0000-0000-00000C100000}"/>
    <cellStyle name="常规 2 19 2 2" xfId="4063" xr:uid="{00000000-0005-0000-0000-00000E100000}"/>
    <cellStyle name="常规 2 19 2 2 2" xfId="3036" xr:uid="{00000000-0005-0000-0000-00000B0C0000}"/>
    <cellStyle name="常规 2 2" xfId="3969" xr:uid="{00000000-0005-0000-0000-0000B00F0000}"/>
    <cellStyle name="常规 2 2 10" xfId="3977" xr:uid="{00000000-0005-0000-0000-0000B80F0000}"/>
    <cellStyle name="常规 2 2 10 2" xfId="3979" xr:uid="{00000000-0005-0000-0000-0000BA0F0000}"/>
    <cellStyle name="常规 2 2 100" xfId="1658" xr:uid="{00000000-0005-0000-0000-0000A9060000}"/>
    <cellStyle name="常规 2 2 100 2" xfId="4064" xr:uid="{00000000-0005-0000-0000-00000F100000}"/>
    <cellStyle name="常规 2 2 101" xfId="4066" xr:uid="{00000000-0005-0000-0000-000011100000}"/>
    <cellStyle name="常规 2 2 101 2" xfId="945" xr:uid="{00000000-0005-0000-0000-0000E0030000}"/>
    <cellStyle name="常规 2 2 102" xfId="3558" xr:uid="{00000000-0005-0000-0000-0000150E0000}"/>
    <cellStyle name="常规 2 2 102 2" xfId="1233" xr:uid="{00000000-0005-0000-0000-000000050000}"/>
    <cellStyle name="常规 2 2 103" xfId="2674" xr:uid="{00000000-0005-0000-0000-0000A10A0000}"/>
    <cellStyle name="常规 2 2 103 2" xfId="4067" xr:uid="{00000000-0005-0000-0000-000012100000}"/>
    <cellStyle name="常规 2 2 104" xfId="4068" xr:uid="{00000000-0005-0000-0000-000013100000}"/>
    <cellStyle name="常规 2 2 104 2" xfId="4069" xr:uid="{00000000-0005-0000-0000-000014100000}"/>
    <cellStyle name="常规 2 2 105" xfId="4070" xr:uid="{00000000-0005-0000-0000-000015100000}"/>
    <cellStyle name="常规 2 2 105 2" xfId="4072" xr:uid="{00000000-0005-0000-0000-000017100000}"/>
    <cellStyle name="常规 2 2 106" xfId="4074" xr:uid="{00000000-0005-0000-0000-000019100000}"/>
    <cellStyle name="常规 2 2 106 2" xfId="1282" xr:uid="{00000000-0005-0000-0000-000031050000}"/>
    <cellStyle name="常规 2 2 107" xfId="4076" xr:uid="{00000000-0005-0000-0000-00001B100000}"/>
    <cellStyle name="常规 2 2 107 2" xfId="1575" xr:uid="{00000000-0005-0000-0000-000056060000}"/>
    <cellStyle name="常规 2 2 108" xfId="2379" xr:uid="{00000000-0005-0000-0000-00007A090000}"/>
    <cellStyle name="常规 2 2 108 2" xfId="4077" xr:uid="{00000000-0005-0000-0000-00001C100000}"/>
    <cellStyle name="常规 2 2 109" xfId="4078" xr:uid="{00000000-0005-0000-0000-00001D100000}"/>
    <cellStyle name="常规 2 2 109 2" xfId="4079" xr:uid="{00000000-0005-0000-0000-00001E100000}"/>
    <cellStyle name="常规 2 2 11" xfId="3981" xr:uid="{00000000-0005-0000-0000-0000BC0F0000}"/>
    <cellStyle name="常规 2 2 11 2" xfId="4081" xr:uid="{00000000-0005-0000-0000-000020100000}"/>
    <cellStyle name="常规 2 2 110" xfId="4071" xr:uid="{00000000-0005-0000-0000-000016100000}"/>
    <cellStyle name="常规 2 2 110 2" xfId="4073" xr:uid="{00000000-0005-0000-0000-000018100000}"/>
    <cellStyle name="常规 2 2 111" xfId="4075" xr:uid="{00000000-0005-0000-0000-00001A100000}"/>
    <cellStyle name="常规 2 2 12" xfId="4082" xr:uid="{00000000-0005-0000-0000-000021100000}"/>
    <cellStyle name="常规 2 2 12 2" xfId="4085" xr:uid="{00000000-0005-0000-0000-000024100000}"/>
    <cellStyle name="常规 2 2 13" xfId="3598" xr:uid="{00000000-0005-0000-0000-00003D0E0000}"/>
    <cellStyle name="常规 2 2 13 2" xfId="4088" xr:uid="{00000000-0005-0000-0000-000027100000}"/>
    <cellStyle name="常规 2 2 14" xfId="4089" xr:uid="{00000000-0005-0000-0000-000028100000}"/>
    <cellStyle name="常规 2 2 14 2" xfId="4090" xr:uid="{00000000-0005-0000-0000-000029100000}"/>
    <cellStyle name="常规 2 2 15" xfId="4091" xr:uid="{00000000-0005-0000-0000-00002A100000}"/>
    <cellStyle name="常规 2 2 15 2" xfId="2766" xr:uid="{00000000-0005-0000-0000-0000FD0A0000}"/>
    <cellStyle name="常规 2 2 16" xfId="4093" xr:uid="{00000000-0005-0000-0000-00002C100000}"/>
    <cellStyle name="常规 2 2 16 2" xfId="4096" xr:uid="{00000000-0005-0000-0000-00002F100000}"/>
    <cellStyle name="常规 2 2 17" xfId="1895" xr:uid="{00000000-0005-0000-0000-000096070000}"/>
    <cellStyle name="常规 2 2 17 2" xfId="4098" xr:uid="{00000000-0005-0000-0000-000031100000}"/>
    <cellStyle name="常规 2 2 18" xfId="4100" xr:uid="{00000000-0005-0000-0000-000033100000}"/>
    <cellStyle name="常规 2 2 18 2" xfId="141" xr:uid="{00000000-0005-0000-0000-0000A9000000}"/>
    <cellStyle name="常规 2 2 18 3" xfId="4104" xr:uid="{00000000-0005-0000-0000-000037100000}"/>
    <cellStyle name="常规 2 2 19" xfId="4105" xr:uid="{00000000-0005-0000-0000-000038100000}"/>
    <cellStyle name="常规 2 2 19 2" xfId="4107" xr:uid="{00000000-0005-0000-0000-00003A100000}"/>
    <cellStyle name="常规 2 2 2" xfId="4109" xr:uid="{00000000-0005-0000-0000-00003C100000}"/>
    <cellStyle name="常规 2 2 2 2" xfId="4110" xr:uid="{00000000-0005-0000-0000-00003D100000}"/>
    <cellStyle name="常规 2 2 20" xfId="4092" xr:uid="{00000000-0005-0000-0000-00002B100000}"/>
    <cellStyle name="常规 2 2 20 2" xfId="2767" xr:uid="{00000000-0005-0000-0000-0000FE0A0000}"/>
    <cellStyle name="常规 2 2 21" xfId="4094" xr:uid="{00000000-0005-0000-0000-00002D100000}"/>
    <cellStyle name="常规 2 2 21 2" xfId="4097" xr:uid="{00000000-0005-0000-0000-000030100000}"/>
    <cellStyle name="常规 2 2 22" xfId="1896" xr:uid="{00000000-0005-0000-0000-000097070000}"/>
    <cellStyle name="常规 2 2 22 2" xfId="4099" xr:uid="{00000000-0005-0000-0000-000032100000}"/>
    <cellStyle name="常规 2 2 23" xfId="4101" xr:uid="{00000000-0005-0000-0000-000034100000}"/>
    <cellStyle name="常规 2 2 23 2" xfId="142" xr:uid="{00000000-0005-0000-0000-0000AA000000}"/>
    <cellStyle name="常规 2 2 24" xfId="4106" xr:uid="{00000000-0005-0000-0000-000039100000}"/>
    <cellStyle name="常规 2 2 24 2" xfId="4108" xr:uid="{00000000-0005-0000-0000-00003B100000}"/>
    <cellStyle name="常规 2 2 25" xfId="4111" xr:uid="{00000000-0005-0000-0000-00003E100000}"/>
    <cellStyle name="常规 2 2 25 2" xfId="4113" xr:uid="{00000000-0005-0000-0000-000040100000}"/>
    <cellStyle name="常规 2 2 26" xfId="4115" xr:uid="{00000000-0005-0000-0000-000042100000}"/>
    <cellStyle name="常规 2 2 26 2" xfId="4117" xr:uid="{00000000-0005-0000-0000-000044100000}"/>
    <cellStyle name="常规 2 2 27" xfId="4119" xr:uid="{00000000-0005-0000-0000-000046100000}"/>
    <cellStyle name="常规 2 2 27 2" xfId="4121" xr:uid="{00000000-0005-0000-0000-000048100000}"/>
    <cellStyle name="常规 2 2 28" xfId="4123" xr:uid="{00000000-0005-0000-0000-00004A100000}"/>
    <cellStyle name="常规 2 2 28 2" xfId="4127" xr:uid="{00000000-0005-0000-0000-00004E100000}"/>
    <cellStyle name="常规 2 2 29" xfId="4129" xr:uid="{00000000-0005-0000-0000-000050100000}"/>
    <cellStyle name="常规 2 2 29 2" xfId="4131" xr:uid="{00000000-0005-0000-0000-000052100000}"/>
    <cellStyle name="常规 2 2 3" xfId="4133" xr:uid="{00000000-0005-0000-0000-000054100000}"/>
    <cellStyle name="常规 2 2 3 2" xfId="4134" xr:uid="{00000000-0005-0000-0000-000055100000}"/>
    <cellStyle name="常规 2 2 30" xfId="4112" xr:uid="{00000000-0005-0000-0000-00003F100000}"/>
    <cellStyle name="常规 2 2 30 2" xfId="4114" xr:uid="{00000000-0005-0000-0000-000041100000}"/>
    <cellStyle name="常规 2 2 31" xfId="4116" xr:uid="{00000000-0005-0000-0000-000043100000}"/>
    <cellStyle name="常规 2 2 31 2" xfId="4118" xr:uid="{00000000-0005-0000-0000-000045100000}"/>
    <cellStyle name="常规 2 2 32" xfId="4120" xr:uid="{00000000-0005-0000-0000-000047100000}"/>
    <cellStyle name="常规 2 2 32 2" xfId="4122" xr:uid="{00000000-0005-0000-0000-000049100000}"/>
    <cellStyle name="常规 2 2 33" xfId="4124" xr:uid="{00000000-0005-0000-0000-00004B100000}"/>
    <cellStyle name="常规 2 2 33 2" xfId="4128" xr:uid="{00000000-0005-0000-0000-00004F100000}"/>
    <cellStyle name="常规 2 2 34" xfId="4130" xr:uid="{00000000-0005-0000-0000-000051100000}"/>
    <cellStyle name="常规 2 2 34 2" xfId="4132" xr:uid="{00000000-0005-0000-0000-000053100000}"/>
    <cellStyle name="常规 2 2 35" xfId="4135" xr:uid="{00000000-0005-0000-0000-000056100000}"/>
    <cellStyle name="常规 2 2 35 2" xfId="4137" xr:uid="{00000000-0005-0000-0000-000058100000}"/>
    <cellStyle name="常规 2 2 36" xfId="4139" xr:uid="{00000000-0005-0000-0000-00005A100000}"/>
    <cellStyle name="常规 2 2 36 2" xfId="4141" xr:uid="{00000000-0005-0000-0000-00005C100000}"/>
    <cellStyle name="常规 2 2 37" xfId="4143" xr:uid="{00000000-0005-0000-0000-00005E100000}"/>
    <cellStyle name="常规 2 2 37 2" xfId="4145" xr:uid="{00000000-0005-0000-0000-000060100000}"/>
    <cellStyle name="常规 2 2 38" xfId="4147" xr:uid="{00000000-0005-0000-0000-000062100000}"/>
    <cellStyle name="常规 2 2 38 2" xfId="4151" xr:uid="{00000000-0005-0000-0000-000066100000}"/>
    <cellStyle name="常规 2 2 39" xfId="4153" xr:uid="{00000000-0005-0000-0000-000068100000}"/>
    <cellStyle name="常规 2 2 39 2" xfId="4155" xr:uid="{00000000-0005-0000-0000-00006A100000}"/>
    <cellStyle name="常规 2 2 4" xfId="4157" xr:uid="{00000000-0005-0000-0000-00006C100000}"/>
    <cellStyle name="常规 2 2 4 2" xfId="4158" xr:uid="{00000000-0005-0000-0000-00006D100000}"/>
    <cellStyle name="常规 2 2 40" xfId="4136" xr:uid="{00000000-0005-0000-0000-000057100000}"/>
    <cellStyle name="常规 2 2 40 2" xfId="4138" xr:uid="{00000000-0005-0000-0000-000059100000}"/>
    <cellStyle name="常规 2 2 41" xfId="4140" xr:uid="{00000000-0005-0000-0000-00005B100000}"/>
    <cellStyle name="常规 2 2 41 2" xfId="4142" xr:uid="{00000000-0005-0000-0000-00005D100000}"/>
    <cellStyle name="常规 2 2 42" xfId="4144" xr:uid="{00000000-0005-0000-0000-00005F100000}"/>
    <cellStyle name="常规 2 2 42 2" xfId="4146" xr:uid="{00000000-0005-0000-0000-000061100000}"/>
    <cellStyle name="常规 2 2 43" xfId="4148" xr:uid="{00000000-0005-0000-0000-000063100000}"/>
    <cellStyle name="常规 2 2 43 2" xfId="4152" xr:uid="{00000000-0005-0000-0000-000067100000}"/>
    <cellStyle name="常规 2 2 44" xfId="4154" xr:uid="{00000000-0005-0000-0000-000069100000}"/>
    <cellStyle name="常规 2 2 44 2" xfId="4156" xr:uid="{00000000-0005-0000-0000-00006B100000}"/>
    <cellStyle name="常规 2 2 45" xfId="810" xr:uid="{00000000-0005-0000-0000-000059030000}"/>
    <cellStyle name="常规 2 2 45 2" xfId="4159" xr:uid="{00000000-0005-0000-0000-00006E100000}"/>
    <cellStyle name="常规 2 2 46" xfId="4163" xr:uid="{00000000-0005-0000-0000-000072100000}"/>
    <cellStyle name="常规 2 2 46 2" xfId="4165" xr:uid="{00000000-0005-0000-0000-000074100000}"/>
    <cellStyle name="常规 2 2 47" xfId="2963" xr:uid="{00000000-0005-0000-0000-0000C20B0000}"/>
    <cellStyle name="常规 2 2 47 2" xfId="4167" xr:uid="{00000000-0005-0000-0000-000076100000}"/>
    <cellStyle name="常规 2 2 48" xfId="4169" xr:uid="{00000000-0005-0000-0000-000078100000}"/>
    <cellStyle name="常规 2 2 48 2" xfId="4173" xr:uid="{00000000-0005-0000-0000-00007C100000}"/>
    <cellStyle name="常规 2 2 49" xfId="4175" xr:uid="{00000000-0005-0000-0000-00007E100000}"/>
    <cellStyle name="常规 2 2 49 2" xfId="4177" xr:uid="{00000000-0005-0000-0000-000080100000}"/>
    <cellStyle name="常规 2 2 5" xfId="4179" xr:uid="{00000000-0005-0000-0000-000082100000}"/>
    <cellStyle name="常规 2 2 5 2" xfId="2834" xr:uid="{00000000-0005-0000-0000-0000410B0000}"/>
    <cellStyle name="常规 2 2 50" xfId="811" xr:uid="{00000000-0005-0000-0000-00005A030000}"/>
    <cellStyle name="常规 2 2 50 2" xfId="4160" xr:uid="{00000000-0005-0000-0000-00006F100000}"/>
    <cellStyle name="常规 2 2 51" xfId="4164" xr:uid="{00000000-0005-0000-0000-000073100000}"/>
    <cellStyle name="常规 2 2 51 2" xfId="4166" xr:uid="{00000000-0005-0000-0000-000075100000}"/>
    <cellStyle name="常规 2 2 52" xfId="2964" xr:uid="{00000000-0005-0000-0000-0000C30B0000}"/>
    <cellStyle name="常规 2 2 52 2" xfId="4168" xr:uid="{00000000-0005-0000-0000-000077100000}"/>
    <cellStyle name="常规 2 2 53" xfId="4170" xr:uid="{00000000-0005-0000-0000-000079100000}"/>
    <cellStyle name="常规 2 2 53 2" xfId="4174" xr:uid="{00000000-0005-0000-0000-00007D100000}"/>
    <cellStyle name="常规 2 2 54" xfId="4176" xr:uid="{00000000-0005-0000-0000-00007F100000}"/>
    <cellStyle name="常规 2 2 54 2" xfId="4178" xr:uid="{00000000-0005-0000-0000-000081100000}"/>
    <cellStyle name="常规 2 2 55" xfId="3984" xr:uid="{00000000-0005-0000-0000-0000BF0F0000}"/>
    <cellStyle name="常规 2 2 55 2" xfId="4181" xr:uid="{00000000-0005-0000-0000-000084100000}"/>
    <cellStyle name="常规 2 2 56" xfId="4183" xr:uid="{00000000-0005-0000-0000-000086100000}"/>
    <cellStyle name="常规 2 2 56 2" xfId="2481" xr:uid="{00000000-0005-0000-0000-0000E0090000}"/>
    <cellStyle name="常规 2 2 57" xfId="4185" xr:uid="{00000000-0005-0000-0000-000088100000}"/>
    <cellStyle name="常规 2 2 57 2" xfId="4187" xr:uid="{00000000-0005-0000-0000-00008A100000}"/>
    <cellStyle name="常规 2 2 58" xfId="3601" xr:uid="{00000000-0005-0000-0000-0000400E0000}"/>
    <cellStyle name="常规 2 2 58 2" xfId="4191" xr:uid="{00000000-0005-0000-0000-00008E100000}"/>
    <cellStyle name="常规 2 2 59" xfId="4193" xr:uid="{00000000-0005-0000-0000-000090100000}"/>
    <cellStyle name="常规 2 2 59 2" xfId="4195" xr:uid="{00000000-0005-0000-0000-000092100000}"/>
    <cellStyle name="常规 2 2 6" xfId="4197" xr:uid="{00000000-0005-0000-0000-000094100000}"/>
    <cellStyle name="常规 2 2 6 2" xfId="4198" xr:uid="{00000000-0005-0000-0000-000095100000}"/>
    <cellStyle name="常规 2 2 60" xfId="3985" xr:uid="{00000000-0005-0000-0000-0000C00F0000}"/>
    <cellStyle name="常规 2 2 60 2" xfId="4182" xr:uid="{00000000-0005-0000-0000-000085100000}"/>
    <cellStyle name="常规 2 2 61" xfId="4184" xr:uid="{00000000-0005-0000-0000-000087100000}"/>
    <cellStyle name="常规 2 2 61 2" xfId="2482" xr:uid="{00000000-0005-0000-0000-0000E1090000}"/>
    <cellStyle name="常规 2 2 62" xfId="4186" xr:uid="{00000000-0005-0000-0000-000089100000}"/>
    <cellStyle name="常规 2 2 62 2" xfId="4188" xr:uid="{00000000-0005-0000-0000-00008B100000}"/>
    <cellStyle name="常规 2 2 63" xfId="3602" xr:uid="{00000000-0005-0000-0000-0000410E0000}"/>
    <cellStyle name="常规 2 2 63 2" xfId="4192" xr:uid="{00000000-0005-0000-0000-00008F100000}"/>
    <cellStyle name="常规 2 2 64" xfId="4194" xr:uid="{00000000-0005-0000-0000-000091100000}"/>
    <cellStyle name="常规 2 2 64 2" xfId="4196" xr:uid="{00000000-0005-0000-0000-000093100000}"/>
    <cellStyle name="常规 2 2 65" xfId="4199" xr:uid="{00000000-0005-0000-0000-000096100000}"/>
    <cellStyle name="常规 2 2 65 2" xfId="4201" xr:uid="{00000000-0005-0000-0000-000098100000}"/>
    <cellStyle name="常规 2 2 66" xfId="4203" xr:uid="{00000000-0005-0000-0000-00009A100000}"/>
    <cellStyle name="常规 2 2 66 2" xfId="2041" xr:uid="{00000000-0005-0000-0000-000028080000}"/>
    <cellStyle name="常规 2 2 67" xfId="1902" xr:uid="{00000000-0005-0000-0000-00009D070000}"/>
    <cellStyle name="常规 2 2 67 2" xfId="4205" xr:uid="{00000000-0005-0000-0000-00009C100000}"/>
    <cellStyle name="常规 2 2 68" xfId="4207" xr:uid="{00000000-0005-0000-0000-00009E100000}"/>
    <cellStyle name="常规 2 2 68 2" xfId="4209" xr:uid="{00000000-0005-0000-0000-0000A0100000}"/>
    <cellStyle name="常规 2 2 69" xfId="4211" xr:uid="{00000000-0005-0000-0000-0000A2100000}"/>
    <cellStyle name="常规 2 2 69 2" xfId="4213" xr:uid="{00000000-0005-0000-0000-0000A4100000}"/>
    <cellStyle name="常规 2 2 7" xfId="4215" xr:uid="{00000000-0005-0000-0000-0000A6100000}"/>
    <cellStyle name="常规 2 2 7 2" xfId="4216" xr:uid="{00000000-0005-0000-0000-0000A7100000}"/>
    <cellStyle name="常规 2 2 70" xfId="4200" xr:uid="{00000000-0005-0000-0000-000097100000}"/>
    <cellStyle name="常规 2 2 70 2" xfId="4202" xr:uid="{00000000-0005-0000-0000-000099100000}"/>
    <cellStyle name="常规 2 2 71" xfId="4204" xr:uid="{00000000-0005-0000-0000-00009B100000}"/>
    <cellStyle name="常规 2 2 71 2" xfId="2042" xr:uid="{00000000-0005-0000-0000-000029080000}"/>
    <cellStyle name="常规 2 2 72" xfId="1903" xr:uid="{00000000-0005-0000-0000-00009E070000}"/>
    <cellStyle name="常规 2 2 72 2" xfId="4206" xr:uid="{00000000-0005-0000-0000-00009D100000}"/>
    <cellStyle name="常规 2 2 73" xfId="4208" xr:uid="{00000000-0005-0000-0000-00009F100000}"/>
    <cellStyle name="常规 2 2 73 2" xfId="4210" xr:uid="{00000000-0005-0000-0000-0000A1100000}"/>
    <cellStyle name="常规 2 2 74" xfId="4212" xr:uid="{00000000-0005-0000-0000-0000A3100000}"/>
    <cellStyle name="常规 2 2 74 2" xfId="4214" xr:uid="{00000000-0005-0000-0000-0000A5100000}"/>
    <cellStyle name="常规 2 2 75" xfId="4217" xr:uid="{00000000-0005-0000-0000-0000A8100000}"/>
    <cellStyle name="常规 2 2 75 2" xfId="4219" xr:uid="{00000000-0005-0000-0000-0000AA100000}"/>
    <cellStyle name="常规 2 2 76" xfId="4221" xr:uid="{00000000-0005-0000-0000-0000AC100000}"/>
    <cellStyle name="常规 2 2 76 2" xfId="234" xr:uid="{00000000-0005-0000-0000-000019010000}"/>
    <cellStyle name="常规 2 2 77" xfId="4223" xr:uid="{00000000-0005-0000-0000-0000AE100000}"/>
    <cellStyle name="常规 2 2 77 2" xfId="4225" xr:uid="{00000000-0005-0000-0000-0000B0100000}"/>
    <cellStyle name="常规 2 2 78" xfId="4227" xr:uid="{00000000-0005-0000-0000-0000B2100000}"/>
    <cellStyle name="常规 2 2 78 2" xfId="4229" xr:uid="{00000000-0005-0000-0000-0000B4100000}"/>
    <cellStyle name="常规 2 2 79" xfId="4231" xr:uid="{00000000-0005-0000-0000-0000B6100000}"/>
    <cellStyle name="常规 2 2 79 2" xfId="4233" xr:uid="{00000000-0005-0000-0000-0000B8100000}"/>
    <cellStyle name="常规 2 2 8" xfId="4235" xr:uid="{00000000-0005-0000-0000-0000BA100000}"/>
    <cellStyle name="常规 2 2 8 2" xfId="4236" xr:uid="{00000000-0005-0000-0000-0000BB100000}"/>
    <cellStyle name="常规 2 2 80" xfId="4218" xr:uid="{00000000-0005-0000-0000-0000A9100000}"/>
    <cellStyle name="常规 2 2 80 2" xfId="4220" xr:uid="{00000000-0005-0000-0000-0000AB100000}"/>
    <cellStyle name="常规 2 2 81" xfId="4222" xr:uid="{00000000-0005-0000-0000-0000AD100000}"/>
    <cellStyle name="常规 2 2 81 2" xfId="235" xr:uid="{00000000-0005-0000-0000-00001A010000}"/>
    <cellStyle name="常规 2 2 82" xfId="4224" xr:uid="{00000000-0005-0000-0000-0000AF100000}"/>
    <cellStyle name="常规 2 2 82 2" xfId="4226" xr:uid="{00000000-0005-0000-0000-0000B1100000}"/>
    <cellStyle name="常规 2 2 83" xfId="4228" xr:uid="{00000000-0005-0000-0000-0000B3100000}"/>
    <cellStyle name="常规 2 2 83 2" xfId="4230" xr:uid="{00000000-0005-0000-0000-0000B5100000}"/>
    <cellStyle name="常规 2 2 84" xfId="4232" xr:uid="{00000000-0005-0000-0000-0000B7100000}"/>
    <cellStyle name="常规 2 2 84 2" xfId="4234" xr:uid="{00000000-0005-0000-0000-0000B9100000}"/>
    <cellStyle name="常规 2 2 85" xfId="4237" xr:uid="{00000000-0005-0000-0000-0000BC100000}"/>
    <cellStyle name="常规 2 2 85 2" xfId="2786" xr:uid="{00000000-0005-0000-0000-0000110B0000}"/>
    <cellStyle name="常规 2 2 86" xfId="4239" xr:uid="{00000000-0005-0000-0000-0000BE100000}"/>
    <cellStyle name="常规 2 2 86 2" xfId="647" xr:uid="{00000000-0005-0000-0000-0000B6020000}"/>
    <cellStyle name="常规 2 2 87" xfId="4241" xr:uid="{00000000-0005-0000-0000-0000C0100000}"/>
    <cellStyle name="常规 2 2 87 2" xfId="4243" xr:uid="{00000000-0005-0000-0000-0000C2100000}"/>
    <cellStyle name="常规 2 2 88" xfId="4245" xr:uid="{00000000-0005-0000-0000-0000C4100000}"/>
    <cellStyle name="常规 2 2 88 2" xfId="4247" xr:uid="{00000000-0005-0000-0000-0000C6100000}"/>
    <cellStyle name="常规 2 2 89" xfId="4249" xr:uid="{00000000-0005-0000-0000-0000C8100000}"/>
    <cellStyle name="常规 2 2 89 2" xfId="4251" xr:uid="{00000000-0005-0000-0000-0000CA100000}"/>
    <cellStyle name="常规 2 2 9" xfId="4253" xr:uid="{00000000-0005-0000-0000-0000CC100000}"/>
    <cellStyle name="常规 2 2 9 2" xfId="4254" xr:uid="{00000000-0005-0000-0000-0000CD100000}"/>
    <cellStyle name="常规 2 2 90" xfId="4238" xr:uid="{00000000-0005-0000-0000-0000BD100000}"/>
    <cellStyle name="常规 2 2 90 2" xfId="2787" xr:uid="{00000000-0005-0000-0000-0000120B0000}"/>
    <cellStyle name="常规 2 2 91" xfId="4240" xr:uid="{00000000-0005-0000-0000-0000BF100000}"/>
    <cellStyle name="常规 2 2 91 2" xfId="648" xr:uid="{00000000-0005-0000-0000-0000B7020000}"/>
    <cellStyle name="常规 2 2 92" xfId="4242" xr:uid="{00000000-0005-0000-0000-0000C1100000}"/>
    <cellStyle name="常规 2 2 92 2" xfId="4244" xr:uid="{00000000-0005-0000-0000-0000C3100000}"/>
    <cellStyle name="常规 2 2 93" xfId="4246" xr:uid="{00000000-0005-0000-0000-0000C5100000}"/>
    <cellStyle name="常规 2 2 93 2" xfId="4248" xr:uid="{00000000-0005-0000-0000-0000C7100000}"/>
    <cellStyle name="常规 2 2 94" xfId="4250" xr:uid="{00000000-0005-0000-0000-0000C9100000}"/>
    <cellStyle name="常规 2 2 94 2" xfId="4252" xr:uid="{00000000-0005-0000-0000-0000CB100000}"/>
    <cellStyle name="常规 2 2 95" xfId="828" xr:uid="{00000000-0005-0000-0000-00006B030000}"/>
    <cellStyle name="常规 2 2 95 2" xfId="4255" xr:uid="{00000000-0005-0000-0000-0000CE100000}"/>
    <cellStyle name="常规 2 2 96" xfId="4258" xr:uid="{00000000-0005-0000-0000-0000D1100000}"/>
    <cellStyle name="常规 2 2 96 2" xfId="955" xr:uid="{00000000-0005-0000-0000-0000EA030000}"/>
    <cellStyle name="常规 2 2 97" xfId="2972" xr:uid="{00000000-0005-0000-0000-0000CB0B0000}"/>
    <cellStyle name="常规 2 2 97 2" xfId="4259" xr:uid="{00000000-0005-0000-0000-0000D2100000}"/>
    <cellStyle name="常规 2 2 98" xfId="4260" xr:uid="{00000000-0005-0000-0000-0000D3100000}"/>
    <cellStyle name="常规 2 2 98 2" xfId="4261" xr:uid="{00000000-0005-0000-0000-0000D4100000}"/>
    <cellStyle name="常规 2 2 99" xfId="4262" xr:uid="{00000000-0005-0000-0000-0000D5100000}"/>
    <cellStyle name="常规 2 2 99 2" xfId="4263" xr:uid="{00000000-0005-0000-0000-0000D6100000}"/>
    <cellStyle name="常规 2 20" xfId="1352" xr:uid="{00000000-0005-0000-0000-000077050000}"/>
    <cellStyle name="常规 2 20 2" xfId="4050" xr:uid="{00000000-0005-0000-0000-000001100000}"/>
    <cellStyle name="常规 2 21" xfId="4052" xr:uid="{00000000-0005-0000-0000-000003100000}"/>
    <cellStyle name="常规 2 21 2" xfId="4054" xr:uid="{00000000-0005-0000-0000-000005100000}"/>
    <cellStyle name="常规 2 22" xfId="3326" xr:uid="{00000000-0005-0000-0000-00002D0D0000}"/>
    <cellStyle name="常规 2 22 2" xfId="4056" xr:uid="{00000000-0005-0000-0000-000007100000}"/>
    <cellStyle name="常规 2 23" xfId="2532" xr:uid="{00000000-0005-0000-0000-0000130A0000}"/>
    <cellStyle name="常规 2 23 2" xfId="4058" xr:uid="{00000000-0005-0000-0000-000009100000}"/>
    <cellStyle name="常规 2 24" xfId="4060" xr:uid="{00000000-0005-0000-0000-00000B100000}"/>
    <cellStyle name="常规 2 24 2" xfId="4062" xr:uid="{00000000-0005-0000-0000-00000D100000}"/>
    <cellStyle name="常规 2 25" xfId="4264" xr:uid="{00000000-0005-0000-0000-0000D7100000}"/>
    <cellStyle name="常规 2 25 2" xfId="4266" xr:uid="{00000000-0005-0000-0000-0000D9100000}"/>
    <cellStyle name="常规 2 26" xfId="4268" xr:uid="{00000000-0005-0000-0000-0000DB100000}"/>
    <cellStyle name="常规 2 26 2" xfId="4269" xr:uid="{00000000-0005-0000-0000-0000DC100000}"/>
    <cellStyle name="常规 2 27" xfId="4270" xr:uid="{00000000-0005-0000-0000-0000DD100000}"/>
    <cellStyle name="常规 2 27 2" xfId="4271" xr:uid="{00000000-0005-0000-0000-0000DE100000}"/>
    <cellStyle name="常规 2 28" xfId="4272" xr:uid="{00000000-0005-0000-0000-0000DF100000}"/>
    <cellStyle name="常规 2 28 2" xfId="4273" xr:uid="{00000000-0005-0000-0000-0000E0100000}"/>
    <cellStyle name="常规 2 29" xfId="4274" xr:uid="{00000000-0005-0000-0000-0000E1100000}"/>
    <cellStyle name="常规 2 29 2" xfId="4275" xr:uid="{00000000-0005-0000-0000-0000E2100000}"/>
    <cellStyle name="常规 2 3" xfId="4276" xr:uid="{00000000-0005-0000-0000-0000E3100000}"/>
    <cellStyle name="常规 2 3 2" xfId="4277" xr:uid="{00000000-0005-0000-0000-0000E4100000}"/>
    <cellStyle name="常规 2 30" xfId="4265" xr:uid="{00000000-0005-0000-0000-0000D8100000}"/>
    <cellStyle name="常规 2 30 2" xfId="4267" xr:uid="{00000000-0005-0000-0000-0000DA100000}"/>
    <cellStyle name="常规 2 4" xfId="4278" xr:uid="{00000000-0005-0000-0000-0000E5100000}"/>
    <cellStyle name="常规 2 4 2" xfId="4279" xr:uid="{00000000-0005-0000-0000-0000E6100000}"/>
    <cellStyle name="常规 2 4 3" xfId="4280" xr:uid="{00000000-0005-0000-0000-0000E7100000}"/>
    <cellStyle name="常规 2 4 4" xfId="4281" xr:uid="{00000000-0005-0000-0000-0000E8100000}"/>
    <cellStyle name="常规 2 5" xfId="4282" xr:uid="{00000000-0005-0000-0000-0000E9100000}"/>
    <cellStyle name="常规 2 5 2" xfId="4283" xr:uid="{00000000-0005-0000-0000-0000EA100000}"/>
    <cellStyle name="常规 2 5 3" xfId="4284" xr:uid="{00000000-0005-0000-0000-0000EB100000}"/>
    <cellStyle name="常规 2 5 4" xfId="4285" xr:uid="{00000000-0005-0000-0000-0000EC100000}"/>
    <cellStyle name="常规 2 5 5" xfId="2686" xr:uid="{00000000-0005-0000-0000-0000AD0A0000}"/>
    <cellStyle name="常规 2 6" xfId="4286" xr:uid="{00000000-0005-0000-0000-0000ED100000}"/>
    <cellStyle name="常规 2 6 2" xfId="4287" xr:uid="{00000000-0005-0000-0000-0000EE100000}"/>
    <cellStyle name="常规 2 7" xfId="3658" xr:uid="{00000000-0005-0000-0000-0000790E0000}"/>
    <cellStyle name="常规 2 7 2" xfId="4288" xr:uid="{00000000-0005-0000-0000-0000EF100000}"/>
    <cellStyle name="常规 2 8" xfId="4290" xr:uid="{00000000-0005-0000-0000-0000F1100000}"/>
    <cellStyle name="常规 2 8 2" xfId="4292" xr:uid="{00000000-0005-0000-0000-0000F3100000}"/>
    <cellStyle name="常规 2 9" xfId="4294" xr:uid="{00000000-0005-0000-0000-0000F5100000}"/>
    <cellStyle name="常规 2 9 2" xfId="4296" xr:uid="{00000000-0005-0000-0000-0000F7100000}"/>
    <cellStyle name="常规 20" xfId="2625" xr:uid="{00000000-0005-0000-0000-0000700A0000}"/>
    <cellStyle name="常规 20 2" xfId="3964" xr:uid="{00000000-0005-0000-0000-0000AB0F0000}"/>
    <cellStyle name="常规 21" xfId="3906" xr:uid="{00000000-0005-0000-0000-0000710F0000}"/>
    <cellStyle name="常规 21 2" xfId="3989" xr:uid="{00000000-0005-0000-0000-0000C40F0000}"/>
    <cellStyle name="常规 22" xfId="3991" xr:uid="{00000000-0005-0000-0000-0000C60F0000}"/>
    <cellStyle name="常规 22 2" xfId="3993" xr:uid="{00000000-0005-0000-0000-0000C80F0000}"/>
    <cellStyle name="常规 22 3" xfId="4297" xr:uid="{00000000-0005-0000-0000-0000F8100000}"/>
    <cellStyle name="常规 22 4" xfId="4298" xr:uid="{00000000-0005-0000-0000-0000F9100000}"/>
    <cellStyle name="常规 22 5" xfId="4300" xr:uid="{00000000-0005-0000-0000-0000FB100000}"/>
    <cellStyle name="常规 23" xfId="3995" xr:uid="{00000000-0005-0000-0000-0000CA0F0000}"/>
    <cellStyle name="常规 23 2" xfId="3998" xr:uid="{00000000-0005-0000-0000-0000CD0F0000}"/>
    <cellStyle name="常规 24" xfId="4002" xr:uid="{00000000-0005-0000-0000-0000D10F0000}"/>
    <cellStyle name="常规 24 2" xfId="4004" xr:uid="{00000000-0005-0000-0000-0000D30F0000}"/>
    <cellStyle name="常规 24 3" xfId="4006" xr:uid="{00000000-0005-0000-0000-0000D50F0000}"/>
    <cellStyle name="常规 24 4" xfId="4301" xr:uid="{00000000-0005-0000-0000-0000FC100000}"/>
    <cellStyle name="常规 24 5" xfId="4302" xr:uid="{00000000-0005-0000-0000-0000FD100000}"/>
    <cellStyle name="常规 25" xfId="2305" xr:uid="{00000000-0005-0000-0000-000030090000}"/>
    <cellStyle name="常规 25 2" xfId="4303" xr:uid="{00000000-0005-0000-0000-0000FE100000}"/>
    <cellStyle name="常规 26" xfId="4305" xr:uid="{00000000-0005-0000-0000-000000110000}"/>
    <cellStyle name="常规 26 2" xfId="50" xr:uid="{00000000-0005-0000-0000-000038000000}"/>
    <cellStyle name="常规 27" xfId="4307" xr:uid="{00000000-0005-0000-0000-000002110000}"/>
    <cellStyle name="常规 27 2" xfId="4309" xr:uid="{00000000-0005-0000-0000-000004110000}"/>
    <cellStyle name="常规 28" xfId="4311" xr:uid="{00000000-0005-0000-0000-000006110000}"/>
    <cellStyle name="常规 28 2" xfId="4315" xr:uid="{00000000-0005-0000-0000-00000A110000}"/>
    <cellStyle name="常规 28 3" xfId="4319" xr:uid="{00000000-0005-0000-0000-00000E110000}"/>
    <cellStyle name="常规 28 4" xfId="4323" xr:uid="{00000000-0005-0000-0000-000012110000}"/>
    <cellStyle name="常规 28 5" xfId="4327" xr:uid="{00000000-0005-0000-0000-000016110000}"/>
    <cellStyle name="常规 29" xfId="4329" xr:uid="{00000000-0005-0000-0000-000018110000}"/>
    <cellStyle name="常规 29 2" xfId="4333" xr:uid="{00000000-0005-0000-0000-00001C110000}"/>
    <cellStyle name="常规 29 3" xfId="4337" xr:uid="{00000000-0005-0000-0000-000020110000}"/>
    <cellStyle name="常规 3" xfId="3971" xr:uid="{00000000-0005-0000-0000-0000B20F0000}"/>
    <cellStyle name="常规 3 10" xfId="4080" xr:uid="{00000000-0005-0000-0000-00001F100000}"/>
    <cellStyle name="常规 3 10 2" xfId="4339" xr:uid="{00000000-0005-0000-0000-000022110000}"/>
    <cellStyle name="常规 3 10 2 2" xfId="4340" xr:uid="{00000000-0005-0000-0000-000023110000}"/>
    <cellStyle name="常规 3 100" xfId="1638" xr:uid="{00000000-0005-0000-0000-000095060000}"/>
    <cellStyle name="常规 3 100 2" xfId="1640" xr:uid="{00000000-0005-0000-0000-000097060000}"/>
    <cellStyle name="常规 3 101" xfId="1684" xr:uid="{00000000-0005-0000-0000-0000C3060000}"/>
    <cellStyle name="常规 3 101 2" xfId="1686" xr:uid="{00000000-0005-0000-0000-0000C5060000}"/>
    <cellStyle name="常规 3 102" xfId="1737" xr:uid="{00000000-0005-0000-0000-0000F8060000}"/>
    <cellStyle name="常规 3 102 2" xfId="1741" xr:uid="{00000000-0005-0000-0000-0000FC060000}"/>
    <cellStyle name="常规 3 103" xfId="1785" xr:uid="{00000000-0005-0000-0000-000028070000}"/>
    <cellStyle name="常规 3 103 2" xfId="1787" xr:uid="{00000000-0005-0000-0000-00002A070000}"/>
    <cellStyle name="常规 3 104" xfId="1808" xr:uid="{00000000-0005-0000-0000-00003F070000}"/>
    <cellStyle name="常规 3 104 2" xfId="1810" xr:uid="{00000000-0005-0000-0000-000041070000}"/>
    <cellStyle name="常规 3 105" xfId="1812" xr:uid="{00000000-0005-0000-0000-000043070000}"/>
    <cellStyle name="常规 3 105 2" xfId="1815" xr:uid="{00000000-0005-0000-0000-000046070000}"/>
    <cellStyle name="常规 3 106" xfId="1818" xr:uid="{00000000-0005-0000-0000-000049070000}"/>
    <cellStyle name="常规 3 106 2" xfId="1821" xr:uid="{00000000-0005-0000-0000-00004C070000}"/>
    <cellStyle name="常规 3 107" xfId="1823" xr:uid="{00000000-0005-0000-0000-00004E070000}"/>
    <cellStyle name="常规 3 107 2" xfId="1825" xr:uid="{00000000-0005-0000-0000-000050070000}"/>
    <cellStyle name="常规 3 108" xfId="4341" xr:uid="{00000000-0005-0000-0000-000024110000}"/>
    <cellStyle name="常规 3 108 2" xfId="4342" xr:uid="{00000000-0005-0000-0000-000025110000}"/>
    <cellStyle name="常规 3 109" xfId="4343" xr:uid="{00000000-0005-0000-0000-000026110000}"/>
    <cellStyle name="常规 3 109 2" xfId="4344" xr:uid="{00000000-0005-0000-0000-000027110000}"/>
    <cellStyle name="常规 3 11" xfId="4345" xr:uid="{00000000-0005-0000-0000-000028110000}"/>
    <cellStyle name="常规 3 11 2" xfId="4346" xr:uid="{00000000-0005-0000-0000-000029110000}"/>
    <cellStyle name="常规 3 11 2 2" xfId="4347" xr:uid="{00000000-0005-0000-0000-00002A110000}"/>
    <cellStyle name="常规 3 110" xfId="1813" xr:uid="{00000000-0005-0000-0000-000044070000}"/>
    <cellStyle name="常规 3 110 2" xfId="1816" xr:uid="{00000000-0005-0000-0000-000047070000}"/>
    <cellStyle name="常规 3 111" xfId="1819" xr:uid="{00000000-0005-0000-0000-00004A070000}"/>
    <cellStyle name="常规 3 12" xfId="4348" xr:uid="{00000000-0005-0000-0000-00002B110000}"/>
    <cellStyle name="常规 3 12 2" xfId="4349" xr:uid="{00000000-0005-0000-0000-00002C110000}"/>
    <cellStyle name="常规 3 12 2 2" xfId="3734" xr:uid="{00000000-0005-0000-0000-0000C50E0000}"/>
    <cellStyle name="常规 3 13" xfId="4350" xr:uid="{00000000-0005-0000-0000-00002D110000}"/>
    <cellStyle name="常规 3 13 2" xfId="1585" xr:uid="{00000000-0005-0000-0000-000060060000}"/>
    <cellStyle name="常规 3 13 2 2" xfId="1588" xr:uid="{00000000-0005-0000-0000-000063060000}"/>
    <cellStyle name="常规 3 14" xfId="4351" xr:uid="{00000000-0005-0000-0000-00002E110000}"/>
    <cellStyle name="常规 3 14 2" xfId="1797" xr:uid="{00000000-0005-0000-0000-000034070000}"/>
    <cellStyle name="常规 3 14 2 2" xfId="1800" xr:uid="{00000000-0005-0000-0000-000037070000}"/>
    <cellStyle name="常规 3 15" xfId="1416" xr:uid="{00000000-0005-0000-0000-0000B7050000}"/>
    <cellStyle name="常规 3 15 2" xfId="4352" xr:uid="{00000000-0005-0000-0000-00002F110000}"/>
    <cellStyle name="常规 3 15 2 2" xfId="4356" xr:uid="{00000000-0005-0000-0000-000033110000}"/>
    <cellStyle name="常规 3 16" xfId="4358" xr:uid="{00000000-0005-0000-0000-000035110000}"/>
    <cellStyle name="常规 3 16 2" xfId="4360" xr:uid="{00000000-0005-0000-0000-000037110000}"/>
    <cellStyle name="常规 3 16 2 2" xfId="2534" xr:uid="{00000000-0005-0000-0000-0000150A0000}"/>
    <cellStyle name="常规 3 17" xfId="3369" xr:uid="{00000000-0005-0000-0000-0000580D0000}"/>
    <cellStyle name="常规 3 17 2" xfId="4362" xr:uid="{00000000-0005-0000-0000-000039110000}"/>
    <cellStyle name="常规 3 17 2 2" xfId="1406" xr:uid="{00000000-0005-0000-0000-0000AD050000}"/>
    <cellStyle name="常规 3 18" xfId="2579" xr:uid="{00000000-0005-0000-0000-0000420A0000}"/>
    <cellStyle name="常规 3 18 2" xfId="1838" xr:uid="{00000000-0005-0000-0000-00005D070000}"/>
    <cellStyle name="常规 3 18 2 2" xfId="1843" xr:uid="{00000000-0005-0000-0000-000062070000}"/>
    <cellStyle name="常规 3 19" xfId="4354" xr:uid="{00000000-0005-0000-0000-000031110000}"/>
    <cellStyle name="常规 3 19 2" xfId="2000" xr:uid="{00000000-0005-0000-0000-0000FF070000}"/>
    <cellStyle name="常规 3 19 2 2" xfId="2003" xr:uid="{00000000-0005-0000-0000-000002080000}"/>
    <cellStyle name="常规 3 2" xfId="4364" xr:uid="{00000000-0005-0000-0000-00003B110000}"/>
    <cellStyle name="常规 3 2 2" xfId="4365" xr:uid="{00000000-0005-0000-0000-00003C110000}"/>
    <cellStyle name="常规 3 2 2 2" xfId="4366" xr:uid="{00000000-0005-0000-0000-00003D110000}"/>
    <cellStyle name="常规 3 20" xfId="1417" xr:uid="{00000000-0005-0000-0000-0000B8050000}"/>
    <cellStyle name="常规 3 20 2" xfId="4353" xr:uid="{00000000-0005-0000-0000-000030110000}"/>
    <cellStyle name="常规 3 20 2 2" xfId="4357" xr:uid="{00000000-0005-0000-0000-000034110000}"/>
    <cellStyle name="常规 3 21" xfId="4359" xr:uid="{00000000-0005-0000-0000-000036110000}"/>
    <cellStyle name="常规 3 21 2" xfId="4361" xr:uid="{00000000-0005-0000-0000-000038110000}"/>
    <cellStyle name="常规 3 21 2 2" xfId="2535" xr:uid="{00000000-0005-0000-0000-0000160A0000}"/>
    <cellStyle name="常规 3 22" xfId="3370" xr:uid="{00000000-0005-0000-0000-0000590D0000}"/>
    <cellStyle name="常规 3 22 2" xfId="4363" xr:uid="{00000000-0005-0000-0000-00003A110000}"/>
    <cellStyle name="常规 3 22 2 2" xfId="1407" xr:uid="{00000000-0005-0000-0000-0000AE050000}"/>
    <cellStyle name="常规 3 23" xfId="2580" xr:uid="{00000000-0005-0000-0000-0000430A0000}"/>
    <cellStyle name="常规 3 23 2" xfId="1839" xr:uid="{00000000-0005-0000-0000-00005E070000}"/>
    <cellStyle name="常规 3 23 2 2" xfId="1844" xr:uid="{00000000-0005-0000-0000-000063070000}"/>
    <cellStyle name="常规 3 24" xfId="4355" xr:uid="{00000000-0005-0000-0000-000032110000}"/>
    <cellStyle name="常规 3 24 2" xfId="2001" xr:uid="{00000000-0005-0000-0000-000000080000}"/>
    <cellStyle name="常规 3 24 2 2" xfId="2004" xr:uid="{00000000-0005-0000-0000-000003080000}"/>
    <cellStyle name="常规 3 25" xfId="2748" xr:uid="{00000000-0005-0000-0000-0000EB0A0000}"/>
    <cellStyle name="常规 3 25 2" xfId="4367" xr:uid="{00000000-0005-0000-0000-00003E110000}"/>
    <cellStyle name="常规 3 26" xfId="4369" xr:uid="{00000000-0005-0000-0000-000040110000}"/>
    <cellStyle name="常规 3 26 2" xfId="4371" xr:uid="{00000000-0005-0000-0000-000042110000}"/>
    <cellStyle name="常规 3 27" xfId="4373" xr:uid="{00000000-0005-0000-0000-000044110000}"/>
    <cellStyle name="常规 3 27 2" xfId="4375" xr:uid="{00000000-0005-0000-0000-000046110000}"/>
    <cellStyle name="常规 3 28" xfId="4377" xr:uid="{00000000-0005-0000-0000-000048110000}"/>
    <cellStyle name="常规 3 28 2" xfId="4379" xr:uid="{00000000-0005-0000-0000-00004A110000}"/>
    <cellStyle name="常规 3 29" xfId="4381" xr:uid="{00000000-0005-0000-0000-00004C110000}"/>
    <cellStyle name="常规 3 29 2" xfId="4383" xr:uid="{00000000-0005-0000-0000-00004E110000}"/>
    <cellStyle name="常规 3 3" xfId="4385" xr:uid="{00000000-0005-0000-0000-000050110000}"/>
    <cellStyle name="常规 3 3 2" xfId="371" xr:uid="{00000000-0005-0000-0000-0000A2010000}"/>
    <cellStyle name="常规 3 3 2 2" xfId="378" xr:uid="{00000000-0005-0000-0000-0000A9010000}"/>
    <cellStyle name="常规 3 30" xfId="2749" xr:uid="{00000000-0005-0000-0000-0000EC0A0000}"/>
    <cellStyle name="常规 3 30 2" xfId="4368" xr:uid="{00000000-0005-0000-0000-00003F110000}"/>
    <cellStyle name="常规 3 31" xfId="4370" xr:uid="{00000000-0005-0000-0000-000041110000}"/>
    <cellStyle name="常规 3 31 2" xfId="4372" xr:uid="{00000000-0005-0000-0000-000043110000}"/>
    <cellStyle name="常规 3 32" xfId="4374" xr:uid="{00000000-0005-0000-0000-000045110000}"/>
    <cellStyle name="常规 3 32 2" xfId="4376" xr:uid="{00000000-0005-0000-0000-000047110000}"/>
    <cellStyle name="常规 3 33" xfId="4378" xr:uid="{00000000-0005-0000-0000-000049110000}"/>
    <cellStyle name="常规 3 33 2" xfId="4380" xr:uid="{00000000-0005-0000-0000-00004B110000}"/>
    <cellStyle name="常规 3 34" xfId="4382" xr:uid="{00000000-0005-0000-0000-00004D110000}"/>
    <cellStyle name="常规 3 34 2" xfId="4384" xr:uid="{00000000-0005-0000-0000-00004F110000}"/>
    <cellStyle name="常规 3 35" xfId="4386" xr:uid="{00000000-0005-0000-0000-000051110000}"/>
    <cellStyle name="常规 3 35 2" xfId="4388" xr:uid="{00000000-0005-0000-0000-000053110000}"/>
    <cellStyle name="常规 3 36" xfId="4390" xr:uid="{00000000-0005-0000-0000-000055110000}"/>
    <cellStyle name="常规 3 36 2" xfId="4392" xr:uid="{00000000-0005-0000-0000-000057110000}"/>
    <cellStyle name="常规 3 37" xfId="3636" xr:uid="{00000000-0005-0000-0000-0000630E0000}"/>
    <cellStyle name="常规 3 37 2" xfId="4394" xr:uid="{00000000-0005-0000-0000-000059110000}"/>
    <cellStyle name="常规 3 38" xfId="2212" xr:uid="{00000000-0005-0000-0000-0000D3080000}"/>
    <cellStyle name="常规 3 38 2" xfId="3620" xr:uid="{00000000-0005-0000-0000-0000530E0000}"/>
    <cellStyle name="常规 3 39" xfId="4396" xr:uid="{00000000-0005-0000-0000-00005B110000}"/>
    <cellStyle name="常规 3 39 2" xfId="4398" xr:uid="{00000000-0005-0000-0000-00005D110000}"/>
    <cellStyle name="常规 3 4" xfId="4400" xr:uid="{00000000-0005-0000-0000-00005F110000}"/>
    <cellStyle name="常规 3 4 2" xfId="4401" xr:uid="{00000000-0005-0000-0000-000060110000}"/>
    <cellStyle name="常规 3 4 2 2" xfId="4402" xr:uid="{00000000-0005-0000-0000-000061110000}"/>
    <cellStyle name="常规 3 40" xfId="4387" xr:uid="{00000000-0005-0000-0000-000052110000}"/>
    <cellStyle name="常规 3 40 2" xfId="4389" xr:uid="{00000000-0005-0000-0000-000054110000}"/>
    <cellStyle name="常规 3 41" xfId="4391" xr:uid="{00000000-0005-0000-0000-000056110000}"/>
    <cellStyle name="常规 3 41 2" xfId="4393" xr:uid="{00000000-0005-0000-0000-000058110000}"/>
    <cellStyle name="常规 3 42" xfId="3637" xr:uid="{00000000-0005-0000-0000-0000640E0000}"/>
    <cellStyle name="常规 3 42 2" xfId="4395" xr:uid="{00000000-0005-0000-0000-00005A110000}"/>
    <cellStyle name="常规 3 43" xfId="2213" xr:uid="{00000000-0005-0000-0000-0000D4080000}"/>
    <cellStyle name="常规 3 43 2" xfId="3621" xr:uid="{00000000-0005-0000-0000-0000540E0000}"/>
    <cellStyle name="常规 3 44" xfId="4397" xr:uid="{00000000-0005-0000-0000-00005C110000}"/>
    <cellStyle name="常规 3 44 2" xfId="4399" xr:uid="{00000000-0005-0000-0000-00005E110000}"/>
    <cellStyle name="常规 3 45" xfId="4404" xr:uid="{00000000-0005-0000-0000-000063110000}"/>
    <cellStyle name="常规 3 45 2" xfId="4406" xr:uid="{00000000-0005-0000-0000-000065110000}"/>
    <cellStyle name="常规 3 46" xfId="4408" xr:uid="{00000000-0005-0000-0000-000067110000}"/>
    <cellStyle name="常规 3 46 2" xfId="4410" xr:uid="{00000000-0005-0000-0000-000069110000}"/>
    <cellStyle name="常规 3 47" xfId="4412" xr:uid="{00000000-0005-0000-0000-00006B110000}"/>
    <cellStyle name="常规 3 47 2" xfId="4414" xr:uid="{00000000-0005-0000-0000-00006D110000}"/>
    <cellStyle name="常规 3 48" xfId="4416" xr:uid="{00000000-0005-0000-0000-00006F110000}"/>
    <cellStyle name="常规 3 48 2" xfId="4418" xr:uid="{00000000-0005-0000-0000-000071110000}"/>
    <cellStyle name="常规 3 49" xfId="4420" xr:uid="{00000000-0005-0000-0000-000073110000}"/>
    <cellStyle name="常规 3 49 2" xfId="4422" xr:uid="{00000000-0005-0000-0000-000075110000}"/>
    <cellStyle name="常规 3 5" xfId="4424" xr:uid="{00000000-0005-0000-0000-000077110000}"/>
    <cellStyle name="常规 3 5 2" xfId="4425" xr:uid="{00000000-0005-0000-0000-000078110000}"/>
    <cellStyle name="常规 3 5 2 2" xfId="3831" xr:uid="{00000000-0005-0000-0000-0000260F0000}"/>
    <cellStyle name="常规 3 50" xfId="4405" xr:uid="{00000000-0005-0000-0000-000064110000}"/>
    <cellStyle name="常规 3 50 2" xfId="4407" xr:uid="{00000000-0005-0000-0000-000066110000}"/>
    <cellStyle name="常规 3 51" xfId="4409" xr:uid="{00000000-0005-0000-0000-000068110000}"/>
    <cellStyle name="常规 3 51 2" xfId="4411" xr:uid="{00000000-0005-0000-0000-00006A110000}"/>
    <cellStyle name="常规 3 52" xfId="4413" xr:uid="{00000000-0005-0000-0000-00006C110000}"/>
    <cellStyle name="常规 3 52 2" xfId="4415" xr:uid="{00000000-0005-0000-0000-00006E110000}"/>
    <cellStyle name="常规 3 53" xfId="4417" xr:uid="{00000000-0005-0000-0000-000070110000}"/>
    <cellStyle name="常规 3 53 2" xfId="4419" xr:uid="{00000000-0005-0000-0000-000072110000}"/>
    <cellStyle name="常规 3 54" xfId="4421" xr:uid="{00000000-0005-0000-0000-000074110000}"/>
    <cellStyle name="常规 3 54 2" xfId="4423" xr:uid="{00000000-0005-0000-0000-000076110000}"/>
    <cellStyle name="常规 3 55" xfId="4083" xr:uid="{00000000-0005-0000-0000-000022100000}"/>
    <cellStyle name="常规 3 55 2" xfId="4426" xr:uid="{00000000-0005-0000-0000-000079110000}"/>
    <cellStyle name="常规 3 56" xfId="4428" xr:uid="{00000000-0005-0000-0000-00007B110000}"/>
    <cellStyle name="常规 3 56 2" xfId="4430" xr:uid="{00000000-0005-0000-0000-00007D110000}"/>
    <cellStyle name="常规 3 57" xfId="4434" xr:uid="{00000000-0005-0000-0000-000081110000}"/>
    <cellStyle name="常规 3 57 2" xfId="4436" xr:uid="{00000000-0005-0000-0000-000083110000}"/>
    <cellStyle name="常规 3 58" xfId="4438" xr:uid="{00000000-0005-0000-0000-000085110000}"/>
    <cellStyle name="常规 3 58 2" xfId="4440" xr:uid="{00000000-0005-0000-0000-000087110000}"/>
    <cellStyle name="常规 3 59" xfId="4442" xr:uid="{00000000-0005-0000-0000-000089110000}"/>
    <cellStyle name="常规 3 59 2" xfId="4444" xr:uid="{00000000-0005-0000-0000-00008B110000}"/>
    <cellStyle name="常规 3 6" xfId="2702" xr:uid="{00000000-0005-0000-0000-0000BD0A0000}"/>
    <cellStyle name="常规 3 6 2" xfId="2706" xr:uid="{00000000-0005-0000-0000-0000C10A0000}"/>
    <cellStyle name="常规 3 6 2 2" xfId="4448" xr:uid="{00000000-0005-0000-0000-00008F110000}"/>
    <cellStyle name="常规 3 60" xfId="4084" xr:uid="{00000000-0005-0000-0000-000023100000}"/>
    <cellStyle name="常规 3 60 2" xfId="4427" xr:uid="{00000000-0005-0000-0000-00007A110000}"/>
    <cellStyle name="常规 3 61" xfId="4429" xr:uid="{00000000-0005-0000-0000-00007C110000}"/>
    <cellStyle name="常规 3 61 2" xfId="4431" xr:uid="{00000000-0005-0000-0000-00007E110000}"/>
    <cellStyle name="常规 3 62" xfId="4435" xr:uid="{00000000-0005-0000-0000-000082110000}"/>
    <cellStyle name="常规 3 62 2" xfId="4437" xr:uid="{00000000-0005-0000-0000-000084110000}"/>
    <cellStyle name="常规 3 63" xfId="4439" xr:uid="{00000000-0005-0000-0000-000086110000}"/>
    <cellStyle name="常规 3 63 2" xfId="4441" xr:uid="{00000000-0005-0000-0000-000088110000}"/>
    <cellStyle name="常规 3 64" xfId="4443" xr:uid="{00000000-0005-0000-0000-00008A110000}"/>
    <cellStyle name="常规 3 64 2" xfId="4445" xr:uid="{00000000-0005-0000-0000-00008C110000}"/>
    <cellStyle name="常规 3 65" xfId="1426" xr:uid="{00000000-0005-0000-0000-0000C1050000}"/>
    <cellStyle name="常规 3 65 2" xfId="4449" xr:uid="{00000000-0005-0000-0000-000090110000}"/>
    <cellStyle name="常规 3 66" xfId="4451" xr:uid="{00000000-0005-0000-0000-000092110000}"/>
    <cellStyle name="常规 3 66 2" xfId="4453" xr:uid="{00000000-0005-0000-0000-000094110000}"/>
    <cellStyle name="常规 3 67" xfId="3379" xr:uid="{00000000-0005-0000-0000-0000620D0000}"/>
    <cellStyle name="常规 3 67 2" xfId="4161" xr:uid="{00000000-0005-0000-0000-000070100000}"/>
    <cellStyle name="常规 3 68" xfId="2583" xr:uid="{00000000-0005-0000-0000-0000460A0000}"/>
    <cellStyle name="常规 3 68 2" xfId="4256" xr:uid="{00000000-0005-0000-0000-0000CF100000}"/>
    <cellStyle name="常规 3 69" xfId="4455" xr:uid="{00000000-0005-0000-0000-000096110000}"/>
    <cellStyle name="常规 3 69 2" xfId="4457" xr:uid="{00000000-0005-0000-0000-000098110000}"/>
    <cellStyle name="常规 3 7" xfId="3661" xr:uid="{00000000-0005-0000-0000-00007C0E0000}"/>
    <cellStyle name="常规 3 7 2" xfId="4459" xr:uid="{00000000-0005-0000-0000-00009A110000}"/>
    <cellStyle name="常规 3 7 2 2" xfId="4460" xr:uid="{00000000-0005-0000-0000-00009B110000}"/>
    <cellStyle name="常规 3 70" xfId="1427" xr:uid="{00000000-0005-0000-0000-0000C2050000}"/>
    <cellStyle name="常规 3 70 2" xfId="4450" xr:uid="{00000000-0005-0000-0000-000091110000}"/>
    <cellStyle name="常规 3 71" xfId="4452" xr:uid="{00000000-0005-0000-0000-000093110000}"/>
    <cellStyle name="常规 3 71 2" xfId="4454" xr:uid="{00000000-0005-0000-0000-000095110000}"/>
    <cellStyle name="常规 3 72" xfId="3380" xr:uid="{00000000-0005-0000-0000-0000630D0000}"/>
    <cellStyle name="常规 3 72 2" xfId="4162" xr:uid="{00000000-0005-0000-0000-000071100000}"/>
    <cellStyle name="常规 3 73" xfId="2584" xr:uid="{00000000-0005-0000-0000-0000470A0000}"/>
    <cellStyle name="常规 3 73 2" xfId="4257" xr:uid="{00000000-0005-0000-0000-0000D0100000}"/>
    <cellStyle name="常规 3 74" xfId="4456" xr:uid="{00000000-0005-0000-0000-000097110000}"/>
    <cellStyle name="常规 3 74 2" xfId="4458" xr:uid="{00000000-0005-0000-0000-000099110000}"/>
    <cellStyle name="常规 3 75" xfId="4461" xr:uid="{00000000-0005-0000-0000-00009C110000}"/>
    <cellStyle name="常规 3 75 2" xfId="4463" xr:uid="{00000000-0005-0000-0000-00009E110000}"/>
    <cellStyle name="常规 3 76" xfId="4465" xr:uid="{00000000-0005-0000-0000-0000A0110000}"/>
    <cellStyle name="常规 3 76 2" xfId="4467" xr:uid="{00000000-0005-0000-0000-0000A2110000}"/>
    <cellStyle name="常规 3 77" xfId="4469" xr:uid="{00000000-0005-0000-0000-0000A4110000}"/>
    <cellStyle name="常规 3 77 2" xfId="3700" xr:uid="{00000000-0005-0000-0000-0000A30E0000}"/>
    <cellStyle name="常规 3 78" xfId="4471" xr:uid="{00000000-0005-0000-0000-0000A6110000}"/>
    <cellStyle name="常规 3 78 2" xfId="4473" xr:uid="{00000000-0005-0000-0000-0000A8110000}"/>
    <cellStyle name="常规 3 79" xfId="4475" xr:uid="{00000000-0005-0000-0000-0000AA110000}"/>
    <cellStyle name="常规 3 79 2" xfId="4477" xr:uid="{00000000-0005-0000-0000-0000AC110000}"/>
    <cellStyle name="常规 3 8" xfId="4479" xr:uid="{00000000-0005-0000-0000-0000AE110000}"/>
    <cellStyle name="常规 3 8 2" xfId="172" xr:uid="{00000000-0005-0000-0000-0000D2000000}"/>
    <cellStyle name="常规 3 8 2 2" xfId="745" xr:uid="{00000000-0005-0000-0000-000018030000}"/>
    <cellStyle name="常规 3 80" xfId="4462" xr:uid="{00000000-0005-0000-0000-00009D110000}"/>
    <cellStyle name="常规 3 80 2" xfId="4464" xr:uid="{00000000-0005-0000-0000-00009F110000}"/>
    <cellStyle name="常规 3 81" xfId="4466" xr:uid="{00000000-0005-0000-0000-0000A1110000}"/>
    <cellStyle name="常规 3 81 2" xfId="4468" xr:uid="{00000000-0005-0000-0000-0000A3110000}"/>
    <cellStyle name="常规 3 82" xfId="4470" xr:uid="{00000000-0005-0000-0000-0000A5110000}"/>
    <cellStyle name="常规 3 82 2" xfId="3701" xr:uid="{00000000-0005-0000-0000-0000A40E0000}"/>
    <cellStyle name="常规 3 83" xfId="4472" xr:uid="{00000000-0005-0000-0000-0000A7110000}"/>
    <cellStyle name="常规 3 83 2" xfId="4474" xr:uid="{00000000-0005-0000-0000-0000A9110000}"/>
    <cellStyle name="常规 3 84" xfId="4476" xr:uid="{00000000-0005-0000-0000-0000AB110000}"/>
    <cellStyle name="常规 3 84 2" xfId="4478" xr:uid="{00000000-0005-0000-0000-0000AD110000}"/>
    <cellStyle name="常规 3 85" xfId="4480" xr:uid="{00000000-0005-0000-0000-0000AF110000}"/>
    <cellStyle name="常规 3 85 2" xfId="4482" xr:uid="{00000000-0005-0000-0000-0000B1110000}"/>
    <cellStyle name="常规 3 86" xfId="4484" xr:uid="{00000000-0005-0000-0000-0000B3110000}"/>
    <cellStyle name="常规 3 86 2" xfId="4486" xr:uid="{00000000-0005-0000-0000-0000B5110000}"/>
    <cellStyle name="常规 3 87" xfId="3640" xr:uid="{00000000-0005-0000-0000-0000670E0000}"/>
    <cellStyle name="常规 3 87 2" xfId="4036" xr:uid="{00000000-0005-0000-0000-0000F30F0000}"/>
    <cellStyle name="常规 3 88" xfId="2221" xr:uid="{00000000-0005-0000-0000-0000DC080000}"/>
    <cellStyle name="常规 3 88 2" xfId="4488" xr:uid="{00000000-0005-0000-0000-0000B7110000}"/>
    <cellStyle name="常规 3 89" xfId="4490" xr:uid="{00000000-0005-0000-0000-0000B9110000}"/>
    <cellStyle name="常规 3 89 2" xfId="4492" xr:uid="{00000000-0005-0000-0000-0000BB110000}"/>
    <cellStyle name="常规 3 9" xfId="4494" xr:uid="{00000000-0005-0000-0000-0000BD110000}"/>
    <cellStyle name="常规 3 9 2" xfId="4495" xr:uid="{00000000-0005-0000-0000-0000BE110000}"/>
    <cellStyle name="常规 3 9 2 2" xfId="4496" xr:uid="{00000000-0005-0000-0000-0000BF110000}"/>
    <cellStyle name="常规 3 90" xfId="4481" xr:uid="{00000000-0005-0000-0000-0000B0110000}"/>
    <cellStyle name="常规 3 90 2" xfId="4483" xr:uid="{00000000-0005-0000-0000-0000B2110000}"/>
    <cellStyle name="常规 3 91" xfId="4485" xr:uid="{00000000-0005-0000-0000-0000B4110000}"/>
    <cellStyle name="常规 3 91 2" xfId="4487" xr:uid="{00000000-0005-0000-0000-0000B6110000}"/>
    <cellStyle name="常规 3 92" xfId="3641" xr:uid="{00000000-0005-0000-0000-0000680E0000}"/>
    <cellStyle name="常规 3 92 2" xfId="4037" xr:uid="{00000000-0005-0000-0000-0000F40F0000}"/>
    <cellStyle name="常规 3 93" xfId="2222" xr:uid="{00000000-0005-0000-0000-0000DD080000}"/>
    <cellStyle name="常规 3 93 2" xfId="4489" xr:uid="{00000000-0005-0000-0000-0000B8110000}"/>
    <cellStyle name="常规 3 94" xfId="4491" xr:uid="{00000000-0005-0000-0000-0000BA110000}"/>
    <cellStyle name="常规 3 94 2" xfId="4493" xr:uid="{00000000-0005-0000-0000-0000BC110000}"/>
    <cellStyle name="常规 3 95" xfId="4498" xr:uid="{00000000-0005-0000-0000-0000C1110000}"/>
    <cellStyle name="常规 3 95 2" xfId="4499" xr:uid="{00000000-0005-0000-0000-0000C2110000}"/>
    <cellStyle name="常规 3 96" xfId="4500" xr:uid="{00000000-0005-0000-0000-0000C3110000}"/>
    <cellStyle name="常规 3 96 2" xfId="4501" xr:uid="{00000000-0005-0000-0000-0000C4110000}"/>
    <cellStyle name="常规 3 97" xfId="4502" xr:uid="{00000000-0005-0000-0000-0000C5110000}"/>
    <cellStyle name="常规 3 97 2" xfId="4503" xr:uid="{00000000-0005-0000-0000-0000C6110000}"/>
    <cellStyle name="常规 3 98" xfId="2772" xr:uid="{00000000-0005-0000-0000-0000030B0000}"/>
    <cellStyle name="常规 3 98 2" xfId="4505" xr:uid="{00000000-0005-0000-0000-0000C8110000}"/>
    <cellStyle name="常规 3 99" xfId="4506" xr:uid="{00000000-0005-0000-0000-0000C9110000}"/>
    <cellStyle name="常规 3 99 2" xfId="4507" xr:uid="{00000000-0005-0000-0000-0000CA110000}"/>
    <cellStyle name="常规 30" xfId="2306" xr:uid="{00000000-0005-0000-0000-000031090000}"/>
    <cellStyle name="常规 30 2" xfId="4304" xr:uid="{00000000-0005-0000-0000-0000FF100000}"/>
    <cellStyle name="常规 30 2 2" xfId="4508" xr:uid="{00000000-0005-0000-0000-0000CB110000}"/>
    <cellStyle name="常规 30 2 2 2" xfId="4509" xr:uid="{00000000-0005-0000-0000-0000CC110000}"/>
    <cellStyle name="常规 30 2 2 2 2" xfId="2796" xr:uid="{00000000-0005-0000-0000-00001B0B0000}"/>
    <cellStyle name="常规 30 2 2 3" xfId="4504" xr:uid="{00000000-0005-0000-0000-0000C7110000}"/>
    <cellStyle name="常规 30 2 3" xfId="4510" xr:uid="{00000000-0005-0000-0000-0000CD110000}"/>
    <cellStyle name="常规 30 2 3 2" xfId="4511" xr:uid="{00000000-0005-0000-0000-0000CE110000}"/>
    <cellStyle name="常规 30 2 4" xfId="4512" xr:uid="{00000000-0005-0000-0000-0000CF110000}"/>
    <cellStyle name="常规 30 3" xfId="4513" xr:uid="{00000000-0005-0000-0000-0000D0110000}"/>
    <cellStyle name="常规 30 3 2" xfId="4514" xr:uid="{00000000-0005-0000-0000-0000D1110000}"/>
    <cellStyle name="常规 30 3 2 2" xfId="2806" xr:uid="{00000000-0005-0000-0000-0000250B0000}"/>
    <cellStyle name="常规 30 3 3" xfId="4515" xr:uid="{00000000-0005-0000-0000-0000D2110000}"/>
    <cellStyle name="常规 30 4" xfId="4516" xr:uid="{00000000-0005-0000-0000-0000D3110000}"/>
    <cellStyle name="常规 30 4 2" xfId="3714" xr:uid="{00000000-0005-0000-0000-0000B10E0000}"/>
    <cellStyle name="常规 30 5" xfId="4517" xr:uid="{00000000-0005-0000-0000-0000D4110000}"/>
    <cellStyle name="常规 30 5 2" xfId="4518" xr:uid="{00000000-0005-0000-0000-0000D5110000}"/>
    <cellStyle name="常规 30 6" xfId="4519" xr:uid="{00000000-0005-0000-0000-0000D6110000}"/>
    <cellStyle name="常规 31" xfId="4306" xr:uid="{00000000-0005-0000-0000-000001110000}"/>
    <cellStyle name="常规 31 2" xfId="51" xr:uid="{00000000-0005-0000-0000-000039000000}"/>
    <cellStyle name="常规 31 2 2" xfId="2293" xr:uid="{00000000-0005-0000-0000-000024090000}"/>
    <cellStyle name="常规 31 2 2 2" xfId="2295" xr:uid="{00000000-0005-0000-0000-000026090000}"/>
    <cellStyle name="常规 31 2 2 2 2" xfId="2453" xr:uid="{00000000-0005-0000-0000-0000C4090000}"/>
    <cellStyle name="常规 31 2 2 3" xfId="3463" xr:uid="{00000000-0005-0000-0000-0000B60D0000}"/>
    <cellStyle name="常规 31 2 3" xfId="2300" xr:uid="{00000000-0005-0000-0000-00002B090000}"/>
    <cellStyle name="常规 31 2 3 2" xfId="2304" xr:uid="{00000000-0005-0000-0000-00002F090000}"/>
    <cellStyle name="常规 31 2 4" xfId="2308" xr:uid="{00000000-0005-0000-0000-000033090000}"/>
    <cellStyle name="常规 31 3" xfId="181" xr:uid="{00000000-0005-0000-0000-0000DE000000}"/>
    <cellStyle name="常规 31 3 2" xfId="2330" xr:uid="{00000000-0005-0000-0000-000049090000}"/>
    <cellStyle name="常规 31 3 2 2" xfId="2332" xr:uid="{00000000-0005-0000-0000-00004B090000}"/>
    <cellStyle name="常规 31 3 3" xfId="2334" xr:uid="{00000000-0005-0000-0000-00004D090000}"/>
    <cellStyle name="常规 31 4" xfId="190" xr:uid="{00000000-0005-0000-0000-0000E9000000}"/>
    <cellStyle name="常规 31 4 2" xfId="2360" xr:uid="{00000000-0005-0000-0000-000067090000}"/>
    <cellStyle name="常规 31 5" xfId="211" xr:uid="{00000000-0005-0000-0000-000001010000}"/>
    <cellStyle name="常规 31 5 2" xfId="2395" xr:uid="{00000000-0005-0000-0000-00008A090000}"/>
    <cellStyle name="常规 31 6" xfId="4018" xr:uid="{00000000-0005-0000-0000-0000E10F0000}"/>
    <cellStyle name="常规 32" xfId="4308" xr:uid="{00000000-0005-0000-0000-000003110000}"/>
    <cellStyle name="常规 32 2" xfId="4310" xr:uid="{00000000-0005-0000-0000-000005110000}"/>
    <cellStyle name="常规 33" xfId="4312" xr:uid="{00000000-0005-0000-0000-000007110000}"/>
    <cellStyle name="常规 33 2" xfId="4316" xr:uid="{00000000-0005-0000-0000-00000B110000}"/>
    <cellStyle name="常规 33 2 2" xfId="4522" xr:uid="{00000000-0005-0000-0000-0000D9110000}"/>
    <cellStyle name="常规 33 2 2 2" xfId="4523" xr:uid="{00000000-0005-0000-0000-0000DA110000}"/>
    <cellStyle name="常规 33 2 2 2 2" xfId="4524" xr:uid="{00000000-0005-0000-0000-0000DB110000}"/>
    <cellStyle name="常规 33 2 2 3" xfId="4525" xr:uid="{00000000-0005-0000-0000-0000DC110000}"/>
    <cellStyle name="常规 33 2 3" xfId="3515" xr:uid="{00000000-0005-0000-0000-0000EA0D0000}"/>
    <cellStyle name="常规 33 2 3 2" xfId="4299" xr:uid="{00000000-0005-0000-0000-0000FA100000}"/>
    <cellStyle name="常规 33 2 4" xfId="4526" xr:uid="{00000000-0005-0000-0000-0000DD110000}"/>
    <cellStyle name="常规 33 3" xfId="4320" xr:uid="{00000000-0005-0000-0000-00000F110000}"/>
    <cellStyle name="常规 33 3 2" xfId="4529" xr:uid="{00000000-0005-0000-0000-0000E0110000}"/>
    <cellStyle name="常规 33 3 2 2" xfId="4530" xr:uid="{00000000-0005-0000-0000-0000E1110000}"/>
    <cellStyle name="常规 33 3 3" xfId="3524" xr:uid="{00000000-0005-0000-0000-0000F30D0000}"/>
    <cellStyle name="常规 33 4" xfId="4324" xr:uid="{00000000-0005-0000-0000-000013110000}"/>
    <cellStyle name="常规 33 4 2" xfId="4533" xr:uid="{00000000-0005-0000-0000-0000E4110000}"/>
    <cellStyle name="常规 33 5" xfId="4328" xr:uid="{00000000-0005-0000-0000-000017110000}"/>
    <cellStyle name="常规 33 5 2" xfId="4536" xr:uid="{00000000-0005-0000-0000-0000E7110000}"/>
    <cellStyle name="常规 33 6" xfId="4539" xr:uid="{00000000-0005-0000-0000-0000EA110000}"/>
    <cellStyle name="常规 34" xfId="4330" xr:uid="{00000000-0005-0000-0000-000019110000}"/>
    <cellStyle name="常规 34 2" xfId="4334" xr:uid="{00000000-0005-0000-0000-00001D110000}"/>
    <cellStyle name="常规 34 2 2" xfId="4542" xr:uid="{00000000-0005-0000-0000-0000ED110000}"/>
    <cellStyle name="常规 34 2 2 2" xfId="4544" xr:uid="{00000000-0005-0000-0000-0000EF110000}"/>
    <cellStyle name="常规 34 2 2 2 2" xfId="4545" xr:uid="{00000000-0005-0000-0000-0000F0110000}"/>
    <cellStyle name="常规 34 2 2 3" xfId="4546" xr:uid="{00000000-0005-0000-0000-0000F1110000}"/>
    <cellStyle name="常规 34 2 3" xfId="4547" xr:uid="{00000000-0005-0000-0000-0000F2110000}"/>
    <cellStyle name="常规 34 2 3 2" xfId="4548" xr:uid="{00000000-0005-0000-0000-0000F3110000}"/>
    <cellStyle name="常规 34 2 4" xfId="4549" xr:uid="{00000000-0005-0000-0000-0000F4110000}"/>
    <cellStyle name="常规 34 3" xfId="4338" xr:uid="{00000000-0005-0000-0000-000021110000}"/>
    <cellStyle name="常规 34 3 2" xfId="4552" xr:uid="{00000000-0005-0000-0000-0000F7110000}"/>
    <cellStyle name="常规 34 3 2 2" xfId="4553" xr:uid="{00000000-0005-0000-0000-0000F8110000}"/>
    <cellStyle name="常规 34 3 3" xfId="4543" xr:uid="{00000000-0005-0000-0000-0000EE110000}"/>
    <cellStyle name="常规 34 4" xfId="4556" xr:uid="{00000000-0005-0000-0000-0000FB110000}"/>
    <cellStyle name="常规 34 4 2" xfId="4559" xr:uid="{00000000-0005-0000-0000-0000FE110000}"/>
    <cellStyle name="常规 34 5" xfId="4561" xr:uid="{00000000-0005-0000-0000-000000120000}"/>
    <cellStyle name="常规 34 5 2" xfId="55" xr:uid="{00000000-0005-0000-0000-00003F000000}"/>
    <cellStyle name="常规 34 6" xfId="4563" xr:uid="{00000000-0005-0000-0000-000002120000}"/>
    <cellStyle name="常规 35" xfId="766" xr:uid="{00000000-0005-0000-0000-00002D030000}"/>
    <cellStyle name="常规 35 2" xfId="4564" xr:uid="{00000000-0005-0000-0000-000003120000}"/>
    <cellStyle name="常规 36" xfId="4568" xr:uid="{00000000-0005-0000-0000-000007120000}"/>
    <cellStyle name="常规 36 2" xfId="4570" xr:uid="{00000000-0005-0000-0000-000009120000}"/>
    <cellStyle name="常规 37" xfId="4572" xr:uid="{00000000-0005-0000-0000-00000B120000}"/>
    <cellStyle name="常规 37 2" xfId="4574" xr:uid="{00000000-0005-0000-0000-00000D120000}"/>
    <cellStyle name="常规 38" xfId="4576" xr:uid="{00000000-0005-0000-0000-00000F120000}"/>
    <cellStyle name="常规 38 2" xfId="4578" xr:uid="{00000000-0005-0000-0000-000011120000}"/>
    <cellStyle name="常规 39" xfId="34" xr:uid="{00000000-0005-0000-0000-000026000000}"/>
    <cellStyle name="常规 39 2" xfId="2713" xr:uid="{00000000-0005-0000-0000-0000C80A0000}"/>
    <cellStyle name="常规 39 2 2" xfId="4580" xr:uid="{00000000-0005-0000-0000-000013120000}"/>
    <cellStyle name="常规 39 3" xfId="4582" xr:uid="{00000000-0005-0000-0000-000015120000}"/>
    <cellStyle name="常规 39 3 2" xfId="4584" xr:uid="{00000000-0005-0000-0000-000017120000}"/>
    <cellStyle name="常规 39 4" xfId="4586" xr:uid="{00000000-0005-0000-0000-000019120000}"/>
    <cellStyle name="常规 4" xfId="4587" xr:uid="{00000000-0005-0000-0000-00001A120000}"/>
    <cellStyle name="常规 4 10" xfId="4095" xr:uid="{00000000-0005-0000-0000-00002E100000}"/>
    <cellStyle name="常规 4 11" xfId="4588" xr:uid="{00000000-0005-0000-0000-00001B120000}"/>
    <cellStyle name="常规 4 12" xfId="4590" xr:uid="{00000000-0005-0000-0000-00001D120000}"/>
    <cellStyle name="常规 4 13" xfId="4591" xr:uid="{00000000-0005-0000-0000-00001E120000}"/>
    <cellStyle name="常规 4 14" xfId="4592" xr:uid="{00000000-0005-0000-0000-00001F120000}"/>
    <cellStyle name="常规 4 15" xfId="192" xr:uid="{00000000-0005-0000-0000-0000EB000000}"/>
    <cellStyle name="常规 4 16" xfId="4593" xr:uid="{00000000-0005-0000-0000-000020120000}"/>
    <cellStyle name="常规 4 17" xfId="3414" xr:uid="{00000000-0005-0000-0000-0000850D0000}"/>
    <cellStyle name="常规 4 18" xfId="4595" xr:uid="{00000000-0005-0000-0000-000022120000}"/>
    <cellStyle name="常规 4 19" xfId="4597" xr:uid="{00000000-0005-0000-0000-000024120000}"/>
    <cellStyle name="常规 4 2" xfId="4599" xr:uid="{00000000-0005-0000-0000-000026120000}"/>
    <cellStyle name="常规 4 2 10" xfId="4602" xr:uid="{00000000-0005-0000-0000-000029120000}"/>
    <cellStyle name="常规 4 2 10 2" xfId="4604" xr:uid="{00000000-0005-0000-0000-00002B120000}"/>
    <cellStyle name="常规 4 2 11" xfId="4606" xr:uid="{00000000-0005-0000-0000-00002D120000}"/>
    <cellStyle name="常规 4 2 11 2" xfId="4607" xr:uid="{00000000-0005-0000-0000-00002E120000}"/>
    <cellStyle name="常规 4 2 12" xfId="4608" xr:uid="{00000000-0005-0000-0000-00002F120000}"/>
    <cellStyle name="常规 4 2 12 2" xfId="2489" xr:uid="{00000000-0005-0000-0000-0000E8090000}"/>
    <cellStyle name="常规 4 2 13" xfId="4609" xr:uid="{00000000-0005-0000-0000-000030120000}"/>
    <cellStyle name="常规 4 2 13 2" xfId="4610" xr:uid="{00000000-0005-0000-0000-000031120000}"/>
    <cellStyle name="常规 4 2 14" xfId="4611" xr:uid="{00000000-0005-0000-0000-000032120000}"/>
    <cellStyle name="常规 4 2 14 2" xfId="4612" xr:uid="{00000000-0005-0000-0000-000033120000}"/>
    <cellStyle name="常规 4 2 15" xfId="4613" xr:uid="{00000000-0005-0000-0000-000034120000}"/>
    <cellStyle name="常规 4 2 15 2" xfId="4615" xr:uid="{00000000-0005-0000-0000-000036120000}"/>
    <cellStyle name="常规 4 2 16" xfId="4617" xr:uid="{00000000-0005-0000-0000-000038120000}"/>
    <cellStyle name="常规 4 2 16 2" xfId="4619" xr:uid="{00000000-0005-0000-0000-00003A120000}"/>
    <cellStyle name="常规 4 2 17" xfId="3956" xr:uid="{00000000-0005-0000-0000-0000A30F0000}"/>
    <cellStyle name="常规 4 2 17 2" xfId="2057" xr:uid="{00000000-0005-0000-0000-000038080000}"/>
    <cellStyle name="常规 4 2 18" xfId="2251" xr:uid="{00000000-0005-0000-0000-0000FA080000}"/>
    <cellStyle name="常规 4 2 18 2" xfId="4620" xr:uid="{00000000-0005-0000-0000-00003B120000}"/>
    <cellStyle name="常规 4 2 19" xfId="4621" xr:uid="{00000000-0005-0000-0000-00003C120000}"/>
    <cellStyle name="常规 4 2 19 2" xfId="4623" xr:uid="{00000000-0005-0000-0000-00003E120000}"/>
    <cellStyle name="常规 4 2 2" xfId="4626" xr:uid="{00000000-0005-0000-0000-000041120000}"/>
    <cellStyle name="常规 4 2 2 2" xfId="4628" xr:uid="{00000000-0005-0000-0000-000043120000}"/>
    <cellStyle name="常规 4 2 2 2 2" xfId="4630" xr:uid="{00000000-0005-0000-0000-000045120000}"/>
    <cellStyle name="常规 4 2 2 3" xfId="89" xr:uid="{00000000-0005-0000-0000-000068000000}"/>
    <cellStyle name="常规 4 2 2 3 2" xfId="4631" xr:uid="{00000000-0005-0000-0000-000046120000}"/>
    <cellStyle name="常规 4 2 2 4" xfId="4632" xr:uid="{00000000-0005-0000-0000-000047120000}"/>
    <cellStyle name="常规 4 2 2 4 2" xfId="4633" xr:uid="{00000000-0005-0000-0000-000048120000}"/>
    <cellStyle name="常规 4 2 2 5" xfId="4634" xr:uid="{00000000-0005-0000-0000-000049120000}"/>
    <cellStyle name="常规 4 2 2 5 2" xfId="4635" xr:uid="{00000000-0005-0000-0000-00004A120000}"/>
    <cellStyle name="常规 4 2 20" xfId="4614" xr:uid="{00000000-0005-0000-0000-000035120000}"/>
    <cellStyle name="常规 4 2 20 2" xfId="4616" xr:uid="{00000000-0005-0000-0000-000037120000}"/>
    <cellStyle name="常规 4 2 21" xfId="4618" xr:uid="{00000000-0005-0000-0000-000039120000}"/>
    <cellStyle name="常规 4 2 22" xfId="3957" xr:uid="{00000000-0005-0000-0000-0000A40F0000}"/>
    <cellStyle name="常规 4 2 23" xfId="2252" xr:uid="{00000000-0005-0000-0000-0000FB080000}"/>
    <cellStyle name="常规 4 2 24" xfId="4622" xr:uid="{00000000-0005-0000-0000-00003D120000}"/>
    <cellStyle name="常规 4 2 24 2" xfId="4624" xr:uid="{00000000-0005-0000-0000-00003F120000}"/>
    <cellStyle name="常规 4 2 3" xfId="3873" xr:uid="{00000000-0005-0000-0000-0000500F0000}"/>
    <cellStyle name="常规 4 2 3 2" xfId="3876" xr:uid="{00000000-0005-0000-0000-0000530F0000}"/>
    <cellStyle name="常规 4 2 4" xfId="3879" xr:uid="{00000000-0005-0000-0000-0000560F0000}"/>
    <cellStyle name="常规 4 2 4 2" xfId="3883" xr:uid="{00000000-0005-0000-0000-00005A0F0000}"/>
    <cellStyle name="常规 4 2 5" xfId="3886" xr:uid="{00000000-0005-0000-0000-00005D0F0000}"/>
    <cellStyle name="常规 4 2 5 2" xfId="2231" xr:uid="{00000000-0005-0000-0000-0000E6080000}"/>
    <cellStyle name="常规 4 2 6" xfId="3889" xr:uid="{00000000-0005-0000-0000-0000600F0000}"/>
    <cellStyle name="常规 4 2 6 2" xfId="2278" xr:uid="{00000000-0005-0000-0000-000015090000}"/>
    <cellStyle name="常规 4 2 7" xfId="3892" xr:uid="{00000000-0005-0000-0000-0000630F0000}"/>
    <cellStyle name="常规 4 2 7 2" xfId="2312" xr:uid="{00000000-0005-0000-0000-000037090000}"/>
    <cellStyle name="常规 4 2 8" xfId="3893" xr:uid="{00000000-0005-0000-0000-0000640F0000}"/>
    <cellStyle name="常规 4 2 8 2" xfId="2342" xr:uid="{00000000-0005-0000-0000-000055090000}"/>
    <cellStyle name="常规 4 2 9" xfId="3896" xr:uid="{00000000-0005-0000-0000-0000670F0000}"/>
    <cellStyle name="常规 4 2 9 2" xfId="2372" xr:uid="{00000000-0005-0000-0000-000073090000}"/>
    <cellStyle name="常规 4 20" xfId="193" xr:uid="{00000000-0005-0000-0000-0000EC000000}"/>
    <cellStyle name="常规 4 21" xfId="4594" xr:uid="{00000000-0005-0000-0000-000021120000}"/>
    <cellStyle name="常规 4 22" xfId="3415" xr:uid="{00000000-0005-0000-0000-0000860D0000}"/>
    <cellStyle name="常规 4 23" xfId="4596" xr:uid="{00000000-0005-0000-0000-000023120000}"/>
    <cellStyle name="常规 4 24" xfId="4598" xr:uid="{00000000-0005-0000-0000-000025120000}"/>
    <cellStyle name="常规 4 25" xfId="4601" xr:uid="{00000000-0005-0000-0000-000028120000}"/>
    <cellStyle name="常规 4 25 2" xfId="4603" xr:uid="{00000000-0005-0000-0000-00002A120000}"/>
    <cellStyle name="常规 4 26" xfId="4605" xr:uid="{00000000-0005-0000-0000-00002C120000}"/>
    <cellStyle name="常规 4 3" xfId="4636" xr:uid="{00000000-0005-0000-0000-00004B120000}"/>
    <cellStyle name="常规 4 3 10" xfId="4637" xr:uid="{00000000-0005-0000-0000-00004C120000}"/>
    <cellStyle name="常规 4 3 10 2" xfId="4638" xr:uid="{00000000-0005-0000-0000-00004D120000}"/>
    <cellStyle name="常规 4 3 11" xfId="4639" xr:uid="{00000000-0005-0000-0000-00004E120000}"/>
    <cellStyle name="常规 4 3 11 2" xfId="4640" xr:uid="{00000000-0005-0000-0000-00004F120000}"/>
    <cellStyle name="常规 4 3 12" xfId="4641" xr:uid="{00000000-0005-0000-0000-000050120000}"/>
    <cellStyle name="常规 4 3 12 2" xfId="4642" xr:uid="{00000000-0005-0000-0000-000051120000}"/>
    <cellStyle name="常规 4 3 13" xfId="4643" xr:uid="{00000000-0005-0000-0000-000052120000}"/>
    <cellStyle name="常规 4 3 13 2" xfId="4644" xr:uid="{00000000-0005-0000-0000-000053120000}"/>
    <cellStyle name="常规 4 3 14" xfId="4645" xr:uid="{00000000-0005-0000-0000-000054120000}"/>
    <cellStyle name="常规 4 3 14 2" xfId="2792" xr:uid="{00000000-0005-0000-0000-0000170B0000}"/>
    <cellStyle name="常规 4 3 15" xfId="4646" xr:uid="{00000000-0005-0000-0000-000055120000}"/>
    <cellStyle name="常规 4 3 15 2" xfId="4648" xr:uid="{00000000-0005-0000-0000-000057120000}"/>
    <cellStyle name="常规 4 3 16" xfId="4650" xr:uid="{00000000-0005-0000-0000-000059120000}"/>
    <cellStyle name="常规 4 3 16 2" xfId="4652" xr:uid="{00000000-0005-0000-0000-00005B120000}"/>
    <cellStyle name="常规 4 3 17" xfId="3996" xr:uid="{00000000-0005-0000-0000-0000CB0F0000}"/>
    <cellStyle name="常规 4 3 17 2" xfId="4653" xr:uid="{00000000-0005-0000-0000-00005C120000}"/>
    <cellStyle name="常规 4 3 18" xfId="3999" xr:uid="{00000000-0005-0000-0000-0000CE0F0000}"/>
    <cellStyle name="常规 4 3 18 2" xfId="4654" xr:uid="{00000000-0005-0000-0000-00005D120000}"/>
    <cellStyle name="常规 4 3 19" xfId="4655" xr:uid="{00000000-0005-0000-0000-00005E120000}"/>
    <cellStyle name="常规 4 3 19 2" xfId="4656" xr:uid="{00000000-0005-0000-0000-00005F120000}"/>
    <cellStyle name="常规 4 3 2" xfId="1908" xr:uid="{00000000-0005-0000-0000-0000A3070000}"/>
    <cellStyle name="常规 4 3 2 2" xfId="1911" xr:uid="{00000000-0005-0000-0000-0000A6070000}"/>
    <cellStyle name="常规 4 3 20" xfId="4647" xr:uid="{00000000-0005-0000-0000-000056120000}"/>
    <cellStyle name="常规 4 3 20 2" xfId="4649" xr:uid="{00000000-0005-0000-0000-000058120000}"/>
    <cellStyle name="常规 4 3 21" xfId="4651" xr:uid="{00000000-0005-0000-0000-00005A120000}"/>
    <cellStyle name="常规 4 3 3" xfId="1916" xr:uid="{00000000-0005-0000-0000-0000AB070000}"/>
    <cellStyle name="常规 4 3 3 2" xfId="1919" xr:uid="{00000000-0005-0000-0000-0000AE070000}"/>
    <cellStyle name="常规 4 3 4" xfId="1925" xr:uid="{00000000-0005-0000-0000-0000B4070000}"/>
    <cellStyle name="常规 4 3 4 2" xfId="1928" xr:uid="{00000000-0005-0000-0000-0000B7070000}"/>
    <cellStyle name="常规 4 3 5" xfId="1933" xr:uid="{00000000-0005-0000-0000-0000BC070000}"/>
    <cellStyle name="常规 4 3 5 2" xfId="1936" xr:uid="{00000000-0005-0000-0000-0000BF070000}"/>
    <cellStyle name="常规 4 3 6" xfId="1941" xr:uid="{00000000-0005-0000-0000-0000C4070000}"/>
    <cellStyle name="常规 4 3 6 2" xfId="1944" xr:uid="{00000000-0005-0000-0000-0000C7070000}"/>
    <cellStyle name="常规 4 3 7" xfId="1947" xr:uid="{00000000-0005-0000-0000-0000CA070000}"/>
    <cellStyle name="常规 4 3 7 2" xfId="1950" xr:uid="{00000000-0005-0000-0000-0000CD070000}"/>
    <cellStyle name="常规 4 3 8" xfId="1953" xr:uid="{00000000-0005-0000-0000-0000D0070000}"/>
    <cellStyle name="常规 4 3 8 2" xfId="1960" xr:uid="{00000000-0005-0000-0000-0000D7070000}"/>
    <cellStyle name="常规 4 3 9" xfId="1969" xr:uid="{00000000-0005-0000-0000-0000E0070000}"/>
    <cellStyle name="常规 4 3 9 2" xfId="1972" xr:uid="{00000000-0005-0000-0000-0000E3070000}"/>
    <cellStyle name="常规 4 4" xfId="4625" xr:uid="{00000000-0005-0000-0000-000040120000}"/>
    <cellStyle name="常规 4 4 2" xfId="4627" xr:uid="{00000000-0005-0000-0000-000042120000}"/>
    <cellStyle name="常规 4 4 2 2" xfId="4629" xr:uid="{00000000-0005-0000-0000-000044120000}"/>
    <cellStyle name="常规 4 4 3" xfId="87" xr:uid="{00000000-0005-0000-0000-000066000000}"/>
    <cellStyle name="常规 4 5" xfId="3872" xr:uid="{00000000-0005-0000-0000-00004F0F0000}"/>
    <cellStyle name="常规 4 5 2" xfId="3875" xr:uid="{00000000-0005-0000-0000-0000520F0000}"/>
    <cellStyle name="常规 4 6" xfId="3878" xr:uid="{00000000-0005-0000-0000-0000550F0000}"/>
    <cellStyle name="常规 4 6 2" xfId="3882" xr:uid="{00000000-0005-0000-0000-0000590F0000}"/>
    <cellStyle name="常规 4 7" xfId="3885" xr:uid="{00000000-0005-0000-0000-00005C0F0000}"/>
    <cellStyle name="常规 4 7 2" xfId="2229" xr:uid="{00000000-0005-0000-0000-0000E4080000}"/>
    <cellStyle name="常规 4 8" xfId="3888" xr:uid="{00000000-0005-0000-0000-00005F0F0000}"/>
    <cellStyle name="常规 4 8 2" xfId="2276" xr:uid="{00000000-0005-0000-0000-000013090000}"/>
    <cellStyle name="常规 4 9" xfId="3891" xr:uid="{00000000-0005-0000-0000-0000620F0000}"/>
    <cellStyle name="常规 40" xfId="767" xr:uid="{00000000-0005-0000-0000-00002E030000}"/>
    <cellStyle name="常规 40 10" xfId="4657" xr:uid="{00000000-0005-0000-0000-000060120000}"/>
    <cellStyle name="常规 40 10 2" xfId="1803" xr:uid="{00000000-0005-0000-0000-00003A070000}"/>
    <cellStyle name="常规 40 100" xfId="4658" xr:uid="{00000000-0005-0000-0000-000061120000}"/>
    <cellStyle name="常规 40 100 2" xfId="4433" xr:uid="{00000000-0005-0000-0000-000080110000}"/>
    <cellStyle name="常规 40 101" xfId="4659" xr:uid="{00000000-0005-0000-0000-000062120000}"/>
    <cellStyle name="常规 40 101 2" xfId="4661" xr:uid="{00000000-0005-0000-0000-000064120000}"/>
    <cellStyle name="常规 40 102" xfId="4662" xr:uid="{00000000-0005-0000-0000-000065120000}"/>
    <cellStyle name="常规 40 102 2" xfId="4663" xr:uid="{00000000-0005-0000-0000-000066120000}"/>
    <cellStyle name="常规 40 103" xfId="4664" xr:uid="{00000000-0005-0000-0000-000067120000}"/>
    <cellStyle name="常规 40 103 2" xfId="4665" xr:uid="{00000000-0005-0000-0000-000068120000}"/>
    <cellStyle name="常规 40 104" xfId="3944" xr:uid="{00000000-0005-0000-0000-0000970F0000}"/>
    <cellStyle name="常规 40 104 2" xfId="4589" xr:uid="{00000000-0005-0000-0000-00001C120000}"/>
    <cellStyle name="常规 40 105" xfId="2245" xr:uid="{00000000-0005-0000-0000-0000F4080000}"/>
    <cellStyle name="常规 40 105 2" xfId="4667" xr:uid="{00000000-0005-0000-0000-00006A120000}"/>
    <cellStyle name="常规 40 106" xfId="4669" xr:uid="{00000000-0005-0000-0000-00006C120000}"/>
    <cellStyle name="常规 40 106 2" xfId="4672" xr:uid="{00000000-0005-0000-0000-00006F120000}"/>
    <cellStyle name="常规 40 107" xfId="4673" xr:uid="{00000000-0005-0000-0000-000070120000}"/>
    <cellStyle name="常规 40 107 2" xfId="4674" xr:uid="{00000000-0005-0000-0000-000071120000}"/>
    <cellStyle name="常规 40 108" xfId="4675" xr:uid="{00000000-0005-0000-0000-000072120000}"/>
    <cellStyle name="常规 40 108 2" xfId="4676" xr:uid="{00000000-0005-0000-0000-000073120000}"/>
    <cellStyle name="常规 40 109" xfId="4677" xr:uid="{00000000-0005-0000-0000-000074120000}"/>
    <cellStyle name="常规 40 109 2" xfId="4678" xr:uid="{00000000-0005-0000-0000-000075120000}"/>
    <cellStyle name="常规 40 11" xfId="147" xr:uid="{00000000-0005-0000-0000-0000B2000000}"/>
    <cellStyle name="常规 40 11 2" xfId="4679" xr:uid="{00000000-0005-0000-0000-000076120000}"/>
    <cellStyle name="常规 40 110" xfId="2246" xr:uid="{00000000-0005-0000-0000-0000F5080000}"/>
    <cellStyle name="常规 40 110 2" xfId="4668" xr:uid="{00000000-0005-0000-0000-00006B120000}"/>
    <cellStyle name="常规 40 111" xfId="4670" xr:uid="{00000000-0005-0000-0000-00006D120000}"/>
    <cellStyle name="常规 40 12" xfId="4680" xr:uid="{00000000-0005-0000-0000-000077120000}"/>
    <cellStyle name="常规 40 12 2" xfId="4681" xr:uid="{00000000-0005-0000-0000-000078120000}"/>
    <cellStyle name="常规 40 13" xfId="4682" xr:uid="{00000000-0005-0000-0000-000079120000}"/>
    <cellStyle name="常规 40 13 2" xfId="4683" xr:uid="{00000000-0005-0000-0000-00007A120000}"/>
    <cellStyle name="常规 40 14" xfId="2804" xr:uid="{00000000-0005-0000-0000-0000230B0000}"/>
    <cellStyle name="常规 40 14 2" xfId="1849" xr:uid="{00000000-0005-0000-0000-000068070000}"/>
    <cellStyle name="常规 40 15" xfId="2807" xr:uid="{00000000-0005-0000-0000-0000260B0000}"/>
    <cellStyle name="常规 40 15 2" xfId="2007" xr:uid="{00000000-0005-0000-0000-000006080000}"/>
    <cellStyle name="常规 40 16" xfId="2810" xr:uid="{00000000-0005-0000-0000-0000290B0000}"/>
    <cellStyle name="常规 40 16 2" xfId="2814" xr:uid="{00000000-0005-0000-0000-00002D0B0000}"/>
    <cellStyle name="常规 40 17" xfId="2817" xr:uid="{00000000-0005-0000-0000-0000300B0000}"/>
    <cellStyle name="常规 40 17 2" xfId="2820" xr:uid="{00000000-0005-0000-0000-0000330B0000}"/>
    <cellStyle name="常规 40 18" xfId="2697" xr:uid="{00000000-0005-0000-0000-0000B80A0000}"/>
    <cellStyle name="常规 40 18 2" xfId="2709" xr:uid="{00000000-0005-0000-0000-0000C40A0000}"/>
    <cellStyle name="常规 40 19" xfId="2824" xr:uid="{00000000-0005-0000-0000-0000370B0000}"/>
    <cellStyle name="常规 40 19 2" xfId="2828" xr:uid="{00000000-0005-0000-0000-00003B0B0000}"/>
    <cellStyle name="常规 40 2" xfId="4565" xr:uid="{00000000-0005-0000-0000-000004120000}"/>
    <cellStyle name="常规 40 2 2" xfId="4684" xr:uid="{00000000-0005-0000-0000-00007B120000}"/>
    <cellStyle name="常规 40 20" xfId="2808" xr:uid="{00000000-0005-0000-0000-0000270B0000}"/>
    <cellStyle name="常规 40 20 2" xfId="2008" xr:uid="{00000000-0005-0000-0000-000007080000}"/>
    <cellStyle name="常规 40 21" xfId="2811" xr:uid="{00000000-0005-0000-0000-00002A0B0000}"/>
    <cellStyle name="常规 40 21 2" xfId="2815" xr:uid="{00000000-0005-0000-0000-00002E0B0000}"/>
    <cellStyle name="常规 40 22" xfId="2818" xr:uid="{00000000-0005-0000-0000-0000310B0000}"/>
    <cellStyle name="常规 40 22 2" xfId="2821" xr:uid="{00000000-0005-0000-0000-0000340B0000}"/>
    <cellStyle name="常规 40 23" xfId="2698" xr:uid="{00000000-0005-0000-0000-0000B90A0000}"/>
    <cellStyle name="常规 40 23 2" xfId="2710" xr:uid="{00000000-0005-0000-0000-0000C50A0000}"/>
    <cellStyle name="常规 40 24" xfId="2825" xr:uid="{00000000-0005-0000-0000-0000380B0000}"/>
    <cellStyle name="常规 40 24 2" xfId="2829" xr:uid="{00000000-0005-0000-0000-00003C0B0000}"/>
    <cellStyle name="常规 40 25" xfId="2832" xr:uid="{00000000-0005-0000-0000-00003F0B0000}"/>
    <cellStyle name="常规 40 25 2" xfId="2837" xr:uid="{00000000-0005-0000-0000-0000440B0000}"/>
    <cellStyle name="常规 40 26" xfId="2841" xr:uid="{00000000-0005-0000-0000-0000480B0000}"/>
    <cellStyle name="常规 40 26 2" xfId="2845" xr:uid="{00000000-0005-0000-0000-00004C0B0000}"/>
    <cellStyle name="常规 40 27" xfId="2849" xr:uid="{00000000-0005-0000-0000-0000500B0000}"/>
    <cellStyle name="常规 40 27 2" xfId="2853" xr:uid="{00000000-0005-0000-0000-0000540B0000}"/>
    <cellStyle name="常规 40 28" xfId="1669" xr:uid="{00000000-0005-0000-0000-0000B4060000}"/>
    <cellStyle name="常规 40 28 2" xfId="2857" xr:uid="{00000000-0005-0000-0000-0000580B0000}"/>
    <cellStyle name="常规 40 29" xfId="2865" xr:uid="{00000000-0005-0000-0000-0000600B0000}"/>
    <cellStyle name="常规 40 29 2" xfId="2869" xr:uid="{00000000-0005-0000-0000-0000640B0000}"/>
    <cellStyle name="常规 40 3" xfId="4685" xr:uid="{00000000-0005-0000-0000-00007C120000}"/>
    <cellStyle name="常规 40 3 2" xfId="4686" xr:uid="{00000000-0005-0000-0000-00007D120000}"/>
    <cellStyle name="常规 40 30" xfId="2833" xr:uid="{00000000-0005-0000-0000-0000400B0000}"/>
    <cellStyle name="常规 40 30 2" xfId="2838" xr:uid="{00000000-0005-0000-0000-0000450B0000}"/>
    <cellStyle name="常规 40 31" xfId="2842" xr:uid="{00000000-0005-0000-0000-0000490B0000}"/>
    <cellStyle name="常规 40 31 2" xfId="2846" xr:uid="{00000000-0005-0000-0000-00004D0B0000}"/>
    <cellStyle name="常规 40 32" xfId="2850" xr:uid="{00000000-0005-0000-0000-0000510B0000}"/>
    <cellStyle name="常规 40 32 2" xfId="2854" xr:uid="{00000000-0005-0000-0000-0000550B0000}"/>
    <cellStyle name="常规 40 33" xfId="1670" xr:uid="{00000000-0005-0000-0000-0000B5060000}"/>
    <cellStyle name="常规 40 33 2" xfId="2858" xr:uid="{00000000-0005-0000-0000-0000590B0000}"/>
    <cellStyle name="常规 40 34" xfId="2862" xr:uid="{00000000-0005-0000-0000-00005D0B0000}"/>
    <cellStyle name="常规 40 34 2" xfId="2866" xr:uid="{00000000-0005-0000-0000-0000610B0000}"/>
    <cellStyle name="常规 40 35" xfId="2876" xr:uid="{00000000-0005-0000-0000-00006B0B0000}"/>
    <cellStyle name="常规 40 35 2" xfId="2880" xr:uid="{00000000-0005-0000-0000-00006F0B0000}"/>
    <cellStyle name="常规 40 36" xfId="2678" xr:uid="{00000000-0005-0000-0000-0000A50A0000}"/>
    <cellStyle name="常规 40 36 2" xfId="2725" xr:uid="{00000000-0005-0000-0000-0000D40A0000}"/>
    <cellStyle name="常规 40 37" xfId="2884" xr:uid="{00000000-0005-0000-0000-0000730B0000}"/>
    <cellStyle name="常规 40 37 2" xfId="2888" xr:uid="{00000000-0005-0000-0000-0000770B0000}"/>
    <cellStyle name="常规 40 38" xfId="2799" xr:uid="{00000000-0005-0000-0000-00001E0B0000}"/>
    <cellStyle name="常规 40 38 2" xfId="2892" xr:uid="{00000000-0005-0000-0000-00007B0B0000}"/>
    <cellStyle name="常规 40 39" xfId="2896" xr:uid="{00000000-0005-0000-0000-00007F0B0000}"/>
    <cellStyle name="常规 40 39 2" xfId="2900" xr:uid="{00000000-0005-0000-0000-0000830B0000}"/>
    <cellStyle name="常规 40 4" xfId="4687" xr:uid="{00000000-0005-0000-0000-00007E120000}"/>
    <cellStyle name="常规 40 4 2" xfId="4688" xr:uid="{00000000-0005-0000-0000-00007F120000}"/>
    <cellStyle name="常规 40 40" xfId="2875" xr:uid="{00000000-0005-0000-0000-00006A0B0000}"/>
    <cellStyle name="常规 40 40 2" xfId="2879" xr:uid="{00000000-0005-0000-0000-00006E0B0000}"/>
    <cellStyle name="常规 40 41" xfId="2677" xr:uid="{00000000-0005-0000-0000-0000A40A0000}"/>
    <cellStyle name="常规 40 41 2" xfId="2724" xr:uid="{00000000-0005-0000-0000-0000D30A0000}"/>
    <cellStyle name="常规 40 42" xfId="2883" xr:uid="{00000000-0005-0000-0000-0000720B0000}"/>
    <cellStyle name="常规 40 42 2" xfId="2887" xr:uid="{00000000-0005-0000-0000-0000760B0000}"/>
    <cellStyle name="常规 40 43" xfId="2798" xr:uid="{00000000-0005-0000-0000-00001D0B0000}"/>
    <cellStyle name="常规 40 43 2" xfId="2891" xr:uid="{00000000-0005-0000-0000-00007A0B0000}"/>
    <cellStyle name="常规 40 44" xfId="2895" xr:uid="{00000000-0005-0000-0000-00007E0B0000}"/>
    <cellStyle name="常规 40 44 2" xfId="2899" xr:uid="{00000000-0005-0000-0000-0000820B0000}"/>
    <cellStyle name="常规 40 45" xfId="2904" xr:uid="{00000000-0005-0000-0000-0000870B0000}"/>
    <cellStyle name="常规 40 45 2" xfId="2908" xr:uid="{00000000-0005-0000-0000-00008B0B0000}"/>
    <cellStyle name="常规 40 46" xfId="2383" xr:uid="{00000000-0005-0000-0000-00007E090000}"/>
    <cellStyle name="常规 40 46 2" xfId="2912" xr:uid="{00000000-0005-0000-0000-00008F0B0000}"/>
    <cellStyle name="常规 40 47" xfId="2916" xr:uid="{00000000-0005-0000-0000-0000930B0000}"/>
    <cellStyle name="常规 40 47 2" xfId="2920" xr:uid="{00000000-0005-0000-0000-0000970B0000}"/>
    <cellStyle name="常规 40 48" xfId="2924" xr:uid="{00000000-0005-0000-0000-00009B0B0000}"/>
    <cellStyle name="常规 40 48 2" xfId="2928" xr:uid="{00000000-0005-0000-0000-00009F0B0000}"/>
    <cellStyle name="常规 40 49" xfId="2932" xr:uid="{00000000-0005-0000-0000-0000A30B0000}"/>
    <cellStyle name="常规 40 49 2" xfId="2936" xr:uid="{00000000-0005-0000-0000-0000A70B0000}"/>
    <cellStyle name="常规 40 5" xfId="4689" xr:uid="{00000000-0005-0000-0000-000080120000}"/>
    <cellStyle name="常规 40 5 2" xfId="4600" xr:uid="{00000000-0005-0000-0000-000027120000}"/>
    <cellStyle name="常规 40 50" xfId="2903" xr:uid="{00000000-0005-0000-0000-0000860B0000}"/>
    <cellStyle name="常规 40 50 2" xfId="2907" xr:uid="{00000000-0005-0000-0000-00008A0B0000}"/>
    <cellStyle name="常规 40 51" xfId="2382" xr:uid="{00000000-0005-0000-0000-00007D090000}"/>
    <cellStyle name="常规 40 51 2" xfId="2911" xr:uid="{00000000-0005-0000-0000-00008E0B0000}"/>
    <cellStyle name="常规 40 52" xfId="2915" xr:uid="{00000000-0005-0000-0000-0000920B0000}"/>
    <cellStyle name="常规 40 52 2" xfId="2919" xr:uid="{00000000-0005-0000-0000-0000960B0000}"/>
    <cellStyle name="常规 40 53" xfId="2923" xr:uid="{00000000-0005-0000-0000-00009A0B0000}"/>
    <cellStyle name="常规 40 53 2" xfId="2927" xr:uid="{00000000-0005-0000-0000-00009E0B0000}"/>
    <cellStyle name="常规 40 54" xfId="2931" xr:uid="{00000000-0005-0000-0000-0000A20B0000}"/>
    <cellStyle name="常规 40 54 2" xfId="2935" xr:uid="{00000000-0005-0000-0000-0000A60B0000}"/>
    <cellStyle name="常规 40 55" xfId="2940" xr:uid="{00000000-0005-0000-0000-0000AB0B0000}"/>
    <cellStyle name="常规 40 55 2" xfId="2944" xr:uid="{00000000-0005-0000-0000-0000AF0B0000}"/>
    <cellStyle name="常规 40 56" xfId="505" xr:uid="{00000000-0005-0000-0000-000028020000}"/>
    <cellStyle name="常规 40 56 2" xfId="2948" xr:uid="{00000000-0005-0000-0000-0000B30B0000}"/>
    <cellStyle name="常规 40 57" xfId="2952" xr:uid="{00000000-0005-0000-0000-0000B70B0000}"/>
    <cellStyle name="常规 40 57 2" xfId="2956" xr:uid="{00000000-0005-0000-0000-0000BB0B0000}"/>
    <cellStyle name="常规 40 58" xfId="2960" xr:uid="{00000000-0005-0000-0000-0000BF0B0000}"/>
    <cellStyle name="常规 40 58 2" xfId="2966" xr:uid="{00000000-0005-0000-0000-0000C50B0000}"/>
    <cellStyle name="常规 40 59" xfId="2970" xr:uid="{00000000-0005-0000-0000-0000C90B0000}"/>
    <cellStyle name="常规 40 59 2" xfId="2974" xr:uid="{00000000-0005-0000-0000-0000CD0B0000}"/>
    <cellStyle name="常规 40 6" xfId="4690" xr:uid="{00000000-0005-0000-0000-000081120000}"/>
    <cellStyle name="常规 40 6 2" xfId="4691" xr:uid="{00000000-0005-0000-0000-000082120000}"/>
    <cellStyle name="常规 40 60" xfId="2939" xr:uid="{00000000-0005-0000-0000-0000AA0B0000}"/>
    <cellStyle name="常规 40 60 2" xfId="2943" xr:uid="{00000000-0005-0000-0000-0000AE0B0000}"/>
    <cellStyle name="常规 40 61" xfId="504" xr:uid="{00000000-0005-0000-0000-000027020000}"/>
    <cellStyle name="常规 40 61 2" xfId="2947" xr:uid="{00000000-0005-0000-0000-0000B20B0000}"/>
    <cellStyle name="常规 40 62" xfId="2951" xr:uid="{00000000-0005-0000-0000-0000B60B0000}"/>
    <cellStyle name="常规 40 62 2" xfId="2955" xr:uid="{00000000-0005-0000-0000-0000BA0B0000}"/>
    <cellStyle name="常规 40 63" xfId="2959" xr:uid="{00000000-0005-0000-0000-0000BE0B0000}"/>
    <cellStyle name="常规 40 63 2" xfId="2965" xr:uid="{00000000-0005-0000-0000-0000C40B0000}"/>
    <cellStyle name="常规 40 64" xfId="2969" xr:uid="{00000000-0005-0000-0000-0000C80B0000}"/>
    <cellStyle name="常规 40 64 2" xfId="2973" xr:uid="{00000000-0005-0000-0000-0000CC0B0000}"/>
    <cellStyle name="常规 40 65" xfId="2977" xr:uid="{00000000-0005-0000-0000-0000D00B0000}"/>
    <cellStyle name="常规 40 65 2" xfId="2980" xr:uid="{00000000-0005-0000-0000-0000D30B0000}"/>
    <cellStyle name="常规 40 66" xfId="2984" xr:uid="{00000000-0005-0000-0000-0000D70B0000}"/>
    <cellStyle name="常规 40 66 2" xfId="112" xr:uid="{00000000-0005-0000-0000-000084000000}"/>
    <cellStyle name="常规 40 67" xfId="2987" xr:uid="{00000000-0005-0000-0000-0000DA0B0000}"/>
    <cellStyle name="常规 40 67 2" xfId="2991" xr:uid="{00000000-0005-0000-0000-0000DE0B0000}"/>
    <cellStyle name="常规 40 68" xfId="4693" xr:uid="{00000000-0005-0000-0000-000084120000}"/>
    <cellStyle name="常规 40 68 2" xfId="4696" xr:uid="{00000000-0005-0000-0000-000087120000}"/>
    <cellStyle name="常规 40 69" xfId="4698" xr:uid="{00000000-0005-0000-0000-000089120000}"/>
    <cellStyle name="常规 40 69 2" xfId="4700" xr:uid="{00000000-0005-0000-0000-00008B120000}"/>
    <cellStyle name="常规 40 7" xfId="4701" xr:uid="{00000000-0005-0000-0000-00008C120000}"/>
    <cellStyle name="常规 40 7 2" xfId="4702" xr:uid="{00000000-0005-0000-0000-00008D120000}"/>
    <cellStyle name="常规 40 70" xfId="2976" xr:uid="{00000000-0005-0000-0000-0000CF0B0000}"/>
    <cellStyle name="常规 40 70 2" xfId="2979" xr:uid="{00000000-0005-0000-0000-0000D20B0000}"/>
    <cellStyle name="常规 40 71" xfId="2983" xr:uid="{00000000-0005-0000-0000-0000D60B0000}"/>
    <cellStyle name="常规 40 71 2" xfId="111" xr:uid="{00000000-0005-0000-0000-000083000000}"/>
    <cellStyle name="常规 40 72" xfId="2986" xr:uid="{00000000-0005-0000-0000-0000D90B0000}"/>
    <cellStyle name="常规 40 72 2" xfId="2990" xr:uid="{00000000-0005-0000-0000-0000DD0B0000}"/>
    <cellStyle name="常规 40 73" xfId="4692" xr:uid="{00000000-0005-0000-0000-000083120000}"/>
    <cellStyle name="常规 40 73 2" xfId="4695" xr:uid="{00000000-0005-0000-0000-000086120000}"/>
    <cellStyle name="常规 40 74" xfId="4697" xr:uid="{00000000-0005-0000-0000-000088120000}"/>
    <cellStyle name="常规 40 74 2" xfId="4699" xr:uid="{00000000-0005-0000-0000-00008A120000}"/>
    <cellStyle name="常规 40 75" xfId="4704" xr:uid="{00000000-0005-0000-0000-00008F120000}"/>
    <cellStyle name="常规 40 75 2" xfId="4706" xr:uid="{00000000-0005-0000-0000-000091120000}"/>
    <cellStyle name="常规 40 76" xfId="4708" xr:uid="{00000000-0005-0000-0000-000093120000}"/>
    <cellStyle name="常规 40 76 2" xfId="4710" xr:uid="{00000000-0005-0000-0000-000095120000}"/>
    <cellStyle name="常规 40 77" xfId="4712" xr:uid="{00000000-0005-0000-0000-000097120000}"/>
    <cellStyle name="常规 40 77 2" xfId="4714" xr:uid="{00000000-0005-0000-0000-000099120000}"/>
    <cellStyle name="常规 40 78" xfId="4716" xr:uid="{00000000-0005-0000-0000-00009B120000}"/>
    <cellStyle name="常规 40 78 2" xfId="4718" xr:uid="{00000000-0005-0000-0000-00009D120000}"/>
    <cellStyle name="常规 40 79" xfId="4722" xr:uid="{00000000-0005-0000-0000-0000A1120000}"/>
    <cellStyle name="常规 40 79 2" xfId="4724" xr:uid="{00000000-0005-0000-0000-0000A3120000}"/>
    <cellStyle name="常规 40 8" xfId="4725" xr:uid="{00000000-0005-0000-0000-0000A4120000}"/>
    <cellStyle name="常规 40 8 2" xfId="4726" xr:uid="{00000000-0005-0000-0000-0000A5120000}"/>
    <cellStyle name="常规 40 80" xfId="4703" xr:uid="{00000000-0005-0000-0000-00008E120000}"/>
    <cellStyle name="常规 40 80 2" xfId="4705" xr:uid="{00000000-0005-0000-0000-000090120000}"/>
    <cellStyle name="常规 40 81" xfId="4707" xr:uid="{00000000-0005-0000-0000-000092120000}"/>
    <cellStyle name="常规 40 81 2" xfId="4709" xr:uid="{00000000-0005-0000-0000-000094120000}"/>
    <cellStyle name="常规 40 82" xfId="4711" xr:uid="{00000000-0005-0000-0000-000096120000}"/>
    <cellStyle name="常规 40 82 2" xfId="4713" xr:uid="{00000000-0005-0000-0000-000098120000}"/>
    <cellStyle name="常规 40 83" xfId="4715" xr:uid="{00000000-0005-0000-0000-00009A120000}"/>
    <cellStyle name="常规 40 83 2" xfId="4717" xr:uid="{00000000-0005-0000-0000-00009C120000}"/>
    <cellStyle name="常规 40 84" xfId="4721" xr:uid="{00000000-0005-0000-0000-0000A0120000}"/>
    <cellStyle name="常规 40 84 2" xfId="4723" xr:uid="{00000000-0005-0000-0000-0000A2120000}"/>
    <cellStyle name="常规 40 85" xfId="4728" xr:uid="{00000000-0005-0000-0000-0000A7120000}"/>
    <cellStyle name="常规 40 85 2" xfId="4730" xr:uid="{00000000-0005-0000-0000-0000A9120000}"/>
    <cellStyle name="常规 40 86" xfId="4732" xr:uid="{00000000-0005-0000-0000-0000AB120000}"/>
    <cellStyle name="常规 40 86 2" xfId="4734" xr:uid="{00000000-0005-0000-0000-0000AD120000}"/>
    <cellStyle name="常规 40 87" xfId="4736" xr:uid="{00000000-0005-0000-0000-0000AF120000}"/>
    <cellStyle name="常规 40 87 2" xfId="4738" xr:uid="{00000000-0005-0000-0000-0000B1120000}"/>
    <cellStyle name="常规 40 88" xfId="4740" xr:uid="{00000000-0005-0000-0000-0000B3120000}"/>
    <cellStyle name="常规 40 88 2" xfId="4742" xr:uid="{00000000-0005-0000-0000-0000B5120000}"/>
    <cellStyle name="常规 40 89" xfId="4744" xr:uid="{00000000-0005-0000-0000-0000B7120000}"/>
    <cellStyle name="常规 40 89 2" xfId="4746" xr:uid="{00000000-0005-0000-0000-0000B9120000}"/>
    <cellStyle name="常规 40 9" xfId="4747" xr:uid="{00000000-0005-0000-0000-0000BA120000}"/>
    <cellStyle name="常规 40 9 2" xfId="4748" xr:uid="{00000000-0005-0000-0000-0000BB120000}"/>
    <cellStyle name="常规 40 90" xfId="4727" xr:uid="{00000000-0005-0000-0000-0000A6120000}"/>
    <cellStyle name="常规 40 90 2" xfId="4729" xr:uid="{00000000-0005-0000-0000-0000A8120000}"/>
    <cellStyle name="常规 40 91" xfId="4731" xr:uid="{00000000-0005-0000-0000-0000AA120000}"/>
    <cellStyle name="常规 40 91 2" xfId="4733" xr:uid="{00000000-0005-0000-0000-0000AC120000}"/>
    <cellStyle name="常规 40 92" xfId="4735" xr:uid="{00000000-0005-0000-0000-0000AE120000}"/>
    <cellStyle name="常规 40 92 2" xfId="4737" xr:uid="{00000000-0005-0000-0000-0000B0120000}"/>
    <cellStyle name="常规 40 93" xfId="4739" xr:uid="{00000000-0005-0000-0000-0000B2120000}"/>
    <cellStyle name="常规 40 93 2" xfId="4741" xr:uid="{00000000-0005-0000-0000-0000B4120000}"/>
    <cellStyle name="常规 40 94" xfId="4743" xr:uid="{00000000-0005-0000-0000-0000B6120000}"/>
    <cellStyle name="常规 40 94 2" xfId="4745" xr:uid="{00000000-0005-0000-0000-0000B8120000}"/>
    <cellStyle name="常规 40 95" xfId="4749" xr:uid="{00000000-0005-0000-0000-0000BC120000}"/>
    <cellStyle name="常规 40 95 2" xfId="4750" xr:uid="{00000000-0005-0000-0000-0000BD120000}"/>
    <cellStyle name="常规 40 96" xfId="4751" xr:uid="{00000000-0005-0000-0000-0000BE120000}"/>
    <cellStyle name="常规 40 96 2" xfId="4752" xr:uid="{00000000-0005-0000-0000-0000BF120000}"/>
    <cellStyle name="常规 40 97" xfId="4753" xr:uid="{00000000-0005-0000-0000-0000C0120000}"/>
    <cellStyle name="常规 40 97 2" xfId="4754" xr:uid="{00000000-0005-0000-0000-0000C1120000}"/>
    <cellStyle name="常规 40 98" xfId="4755" xr:uid="{00000000-0005-0000-0000-0000C2120000}"/>
    <cellStyle name="常规 40 98 2" xfId="4756" xr:uid="{00000000-0005-0000-0000-0000C3120000}"/>
    <cellStyle name="常规 40 99" xfId="4757" xr:uid="{00000000-0005-0000-0000-0000C4120000}"/>
    <cellStyle name="常规 40 99 2" xfId="4758" xr:uid="{00000000-0005-0000-0000-0000C5120000}"/>
    <cellStyle name="常规 41" xfId="4567" xr:uid="{00000000-0005-0000-0000-000006120000}"/>
    <cellStyle name="常规 41 10" xfId="4759" xr:uid="{00000000-0005-0000-0000-0000C6120000}"/>
    <cellStyle name="常规 41 10 2" xfId="4762" xr:uid="{00000000-0005-0000-0000-0000C9120000}"/>
    <cellStyle name="常规 41 100" xfId="4763" xr:uid="{00000000-0005-0000-0000-0000CA120000}"/>
    <cellStyle name="常规 41 100 2" xfId="4764" xr:uid="{00000000-0005-0000-0000-0000CB120000}"/>
    <cellStyle name="常规 41 101" xfId="4765" xr:uid="{00000000-0005-0000-0000-0000CC120000}"/>
    <cellStyle name="常规 41 101 2" xfId="4766" xr:uid="{00000000-0005-0000-0000-0000CD120000}"/>
    <cellStyle name="常规 41 102" xfId="4767" xr:uid="{00000000-0005-0000-0000-0000CE120000}"/>
    <cellStyle name="常规 41 102 2" xfId="4768" xr:uid="{00000000-0005-0000-0000-0000CF120000}"/>
    <cellStyle name="常规 41 103" xfId="4769" xr:uid="{00000000-0005-0000-0000-0000D0120000}"/>
    <cellStyle name="常规 41 103 2" xfId="4770" xr:uid="{00000000-0005-0000-0000-0000D1120000}"/>
    <cellStyle name="常规 41 104" xfId="4773" xr:uid="{00000000-0005-0000-0000-0000D4120000}"/>
    <cellStyle name="常规 41 104 2" xfId="4774" xr:uid="{00000000-0005-0000-0000-0000D5120000}"/>
    <cellStyle name="常规 41 105" xfId="4776" xr:uid="{00000000-0005-0000-0000-0000D7120000}"/>
    <cellStyle name="常规 41 105 2" xfId="4778" xr:uid="{00000000-0005-0000-0000-0000D9120000}"/>
    <cellStyle name="常规 41 106" xfId="4780" xr:uid="{00000000-0005-0000-0000-0000DB120000}"/>
    <cellStyle name="常规 41 106 2" xfId="4781" xr:uid="{00000000-0005-0000-0000-0000DC120000}"/>
    <cellStyle name="常规 41 107" xfId="4782" xr:uid="{00000000-0005-0000-0000-0000DD120000}"/>
    <cellStyle name="常规 41 107 2" xfId="4783" xr:uid="{00000000-0005-0000-0000-0000DE120000}"/>
    <cellStyle name="常规 41 108" xfId="4784" xr:uid="{00000000-0005-0000-0000-0000DF120000}"/>
    <cellStyle name="常规 41 108 2" xfId="4785" xr:uid="{00000000-0005-0000-0000-0000E0120000}"/>
    <cellStyle name="常规 41 109" xfId="4786" xr:uid="{00000000-0005-0000-0000-0000E1120000}"/>
    <cellStyle name="常规 41 109 2" xfId="4787" xr:uid="{00000000-0005-0000-0000-0000E2120000}"/>
    <cellStyle name="常规 41 11" xfId="4788" xr:uid="{00000000-0005-0000-0000-0000E3120000}"/>
    <cellStyle name="常规 41 11 2" xfId="4789" xr:uid="{00000000-0005-0000-0000-0000E4120000}"/>
    <cellStyle name="常规 41 110" xfId="4775" xr:uid="{00000000-0005-0000-0000-0000D6120000}"/>
    <cellStyle name="常规 41 110 2" xfId="4777" xr:uid="{00000000-0005-0000-0000-0000D8120000}"/>
    <cellStyle name="常规 41 111" xfId="4779" xr:uid="{00000000-0005-0000-0000-0000DA120000}"/>
    <cellStyle name="常规 41 12" xfId="4790" xr:uid="{00000000-0005-0000-0000-0000E5120000}"/>
    <cellStyle name="常规 41 12 2" xfId="4791" xr:uid="{00000000-0005-0000-0000-0000E6120000}"/>
    <cellStyle name="常规 41 13" xfId="4792" xr:uid="{00000000-0005-0000-0000-0000E7120000}"/>
    <cellStyle name="常规 41 13 2" xfId="4793" xr:uid="{00000000-0005-0000-0000-0000E8120000}"/>
    <cellStyle name="常规 41 14" xfId="3011" xr:uid="{00000000-0005-0000-0000-0000F20B0000}"/>
    <cellStyle name="常规 41 14 2" xfId="3013" xr:uid="{00000000-0005-0000-0000-0000F40B0000}"/>
    <cellStyle name="常规 41 15" xfId="3016" xr:uid="{00000000-0005-0000-0000-0000F70B0000}"/>
    <cellStyle name="常规 41 15 2" xfId="3019" xr:uid="{00000000-0005-0000-0000-0000FA0B0000}"/>
    <cellStyle name="常规 41 16" xfId="3022" xr:uid="{00000000-0005-0000-0000-0000FD0B0000}"/>
    <cellStyle name="常规 41 16 2" xfId="3025" xr:uid="{00000000-0005-0000-0000-0000000C0000}"/>
    <cellStyle name="常规 41 17" xfId="3028" xr:uid="{00000000-0005-0000-0000-0000030C0000}"/>
    <cellStyle name="常规 41 17 2" xfId="3031" xr:uid="{00000000-0005-0000-0000-0000060C0000}"/>
    <cellStyle name="常规 41 18" xfId="3034" xr:uid="{00000000-0005-0000-0000-0000090C0000}"/>
    <cellStyle name="常规 41 18 2" xfId="2495" xr:uid="{00000000-0005-0000-0000-0000EE090000}"/>
    <cellStyle name="常规 41 19" xfId="3038" xr:uid="{00000000-0005-0000-0000-00000D0C0000}"/>
    <cellStyle name="常规 41 19 2" xfId="3042" xr:uid="{00000000-0005-0000-0000-0000110C0000}"/>
    <cellStyle name="常规 41 2" xfId="4569" xr:uid="{00000000-0005-0000-0000-000008120000}"/>
    <cellStyle name="常规 41 2 2" xfId="4794" xr:uid="{00000000-0005-0000-0000-0000E9120000}"/>
    <cellStyle name="常规 41 20" xfId="3015" xr:uid="{00000000-0005-0000-0000-0000F60B0000}"/>
    <cellStyle name="常规 41 20 2" xfId="3018" xr:uid="{00000000-0005-0000-0000-0000F90B0000}"/>
    <cellStyle name="常规 41 21" xfId="3021" xr:uid="{00000000-0005-0000-0000-0000FC0B0000}"/>
    <cellStyle name="常规 41 21 2" xfId="3024" xr:uid="{00000000-0005-0000-0000-0000FF0B0000}"/>
    <cellStyle name="常规 41 22" xfId="3027" xr:uid="{00000000-0005-0000-0000-0000020C0000}"/>
    <cellStyle name="常规 41 22 2" xfId="3030" xr:uid="{00000000-0005-0000-0000-0000050C0000}"/>
    <cellStyle name="常规 41 23" xfId="3033" xr:uid="{00000000-0005-0000-0000-0000080C0000}"/>
    <cellStyle name="常规 41 23 2" xfId="2494" xr:uid="{00000000-0005-0000-0000-0000ED090000}"/>
    <cellStyle name="常规 41 24" xfId="3037" xr:uid="{00000000-0005-0000-0000-00000C0C0000}"/>
    <cellStyle name="常规 41 24 2" xfId="3041" xr:uid="{00000000-0005-0000-0000-0000100C0000}"/>
    <cellStyle name="常规 41 25" xfId="3046" xr:uid="{00000000-0005-0000-0000-0000150C0000}"/>
    <cellStyle name="常规 41 25 2" xfId="3050" xr:uid="{00000000-0005-0000-0000-0000190C0000}"/>
    <cellStyle name="常规 41 26" xfId="3054" xr:uid="{00000000-0005-0000-0000-00001D0C0000}"/>
    <cellStyle name="常规 41 26 2" xfId="3058" xr:uid="{00000000-0005-0000-0000-0000210C0000}"/>
    <cellStyle name="常规 41 27" xfId="3062" xr:uid="{00000000-0005-0000-0000-0000250C0000}"/>
    <cellStyle name="常规 41 27 2" xfId="3066" xr:uid="{00000000-0005-0000-0000-0000290C0000}"/>
    <cellStyle name="常规 41 28" xfId="1718" xr:uid="{00000000-0005-0000-0000-0000E5060000}"/>
    <cellStyle name="常规 41 28 2" xfId="2065" xr:uid="{00000000-0005-0000-0000-000040080000}"/>
    <cellStyle name="常规 41 29" xfId="3076" xr:uid="{00000000-0005-0000-0000-0000330C0000}"/>
    <cellStyle name="常规 41 29 2" xfId="3080" xr:uid="{00000000-0005-0000-0000-0000370C0000}"/>
    <cellStyle name="常规 41 3" xfId="4795" xr:uid="{00000000-0005-0000-0000-0000EA120000}"/>
    <cellStyle name="常规 41 3 2" xfId="4796" xr:uid="{00000000-0005-0000-0000-0000EB120000}"/>
    <cellStyle name="常规 41 30" xfId="3045" xr:uid="{00000000-0005-0000-0000-0000140C0000}"/>
    <cellStyle name="常规 41 30 2" xfId="3049" xr:uid="{00000000-0005-0000-0000-0000180C0000}"/>
    <cellStyle name="常规 41 31" xfId="3053" xr:uid="{00000000-0005-0000-0000-00001C0C0000}"/>
    <cellStyle name="常规 41 31 2" xfId="3057" xr:uid="{00000000-0005-0000-0000-0000200C0000}"/>
    <cellStyle name="常规 41 32" xfId="3061" xr:uid="{00000000-0005-0000-0000-0000240C0000}"/>
    <cellStyle name="常规 41 32 2" xfId="3065" xr:uid="{00000000-0005-0000-0000-0000280C0000}"/>
    <cellStyle name="常规 41 33" xfId="1717" xr:uid="{00000000-0005-0000-0000-0000E4060000}"/>
    <cellStyle name="常规 41 33 2" xfId="2064" xr:uid="{00000000-0005-0000-0000-00003F080000}"/>
    <cellStyle name="常规 41 34" xfId="3075" xr:uid="{00000000-0005-0000-0000-0000320C0000}"/>
    <cellStyle name="常规 41 34 2" xfId="3079" xr:uid="{00000000-0005-0000-0000-0000360C0000}"/>
    <cellStyle name="常规 41 35" xfId="3086" xr:uid="{00000000-0005-0000-0000-00003D0C0000}"/>
    <cellStyle name="常规 41 35 2" xfId="3090" xr:uid="{00000000-0005-0000-0000-0000410C0000}"/>
    <cellStyle name="常规 41 36" xfId="3094" xr:uid="{00000000-0005-0000-0000-0000450C0000}"/>
    <cellStyle name="常规 41 36 2" xfId="3099" xr:uid="{00000000-0005-0000-0000-00004A0C0000}"/>
    <cellStyle name="常规 41 37" xfId="3103" xr:uid="{00000000-0005-0000-0000-00004E0C0000}"/>
    <cellStyle name="常规 41 37 2" xfId="3107" xr:uid="{00000000-0005-0000-0000-0000520C0000}"/>
    <cellStyle name="常规 41 38" xfId="3111" xr:uid="{00000000-0005-0000-0000-0000560C0000}"/>
    <cellStyle name="常规 41 38 2" xfId="220" xr:uid="{00000000-0005-0000-0000-00000B010000}"/>
    <cellStyle name="常规 41 39" xfId="3117" xr:uid="{00000000-0005-0000-0000-00005C0C0000}"/>
    <cellStyle name="常规 41 39 2" xfId="3121" xr:uid="{00000000-0005-0000-0000-0000600C0000}"/>
    <cellStyle name="常规 41 4" xfId="4797" xr:uid="{00000000-0005-0000-0000-0000EC120000}"/>
    <cellStyle name="常规 41 4 2" xfId="4798" xr:uid="{00000000-0005-0000-0000-0000ED120000}"/>
    <cellStyle name="常规 41 40" xfId="3085" xr:uid="{00000000-0005-0000-0000-00003C0C0000}"/>
    <cellStyle name="常规 41 40 2" xfId="3089" xr:uid="{00000000-0005-0000-0000-0000400C0000}"/>
    <cellStyle name="常规 41 41" xfId="3093" xr:uid="{00000000-0005-0000-0000-0000440C0000}"/>
    <cellStyle name="常规 41 41 2" xfId="3098" xr:uid="{00000000-0005-0000-0000-0000490C0000}"/>
    <cellStyle name="常规 41 42" xfId="3102" xr:uid="{00000000-0005-0000-0000-00004D0C0000}"/>
    <cellStyle name="常规 41 42 2" xfId="3106" xr:uid="{00000000-0005-0000-0000-0000510C0000}"/>
    <cellStyle name="常规 41 43" xfId="3110" xr:uid="{00000000-0005-0000-0000-0000550C0000}"/>
    <cellStyle name="常规 41 43 2" xfId="219" xr:uid="{00000000-0005-0000-0000-00000A010000}"/>
    <cellStyle name="常规 41 44" xfId="3116" xr:uid="{00000000-0005-0000-0000-00005B0C0000}"/>
    <cellStyle name="常规 41 44 2" xfId="3120" xr:uid="{00000000-0005-0000-0000-00005F0C0000}"/>
    <cellStyle name="常规 41 45" xfId="3125" xr:uid="{00000000-0005-0000-0000-0000640C0000}"/>
    <cellStyle name="常规 41 45 2" xfId="3129" xr:uid="{00000000-0005-0000-0000-0000680C0000}"/>
    <cellStyle name="常规 41 46" xfId="3133" xr:uid="{00000000-0005-0000-0000-00006C0C0000}"/>
    <cellStyle name="常规 41 46 2" xfId="3137" xr:uid="{00000000-0005-0000-0000-0000700C0000}"/>
    <cellStyle name="常规 41 47" xfId="3141" xr:uid="{00000000-0005-0000-0000-0000740C0000}"/>
    <cellStyle name="常规 41 47 2" xfId="3145" xr:uid="{00000000-0005-0000-0000-0000780C0000}"/>
    <cellStyle name="常规 41 48" xfId="3149" xr:uid="{00000000-0005-0000-0000-00007C0C0000}"/>
    <cellStyle name="常规 41 48 2" xfId="686" xr:uid="{00000000-0005-0000-0000-0000DD020000}"/>
    <cellStyle name="常规 41 49" xfId="3155" xr:uid="{00000000-0005-0000-0000-0000820C0000}"/>
    <cellStyle name="常规 41 49 2" xfId="3159" xr:uid="{00000000-0005-0000-0000-0000860C0000}"/>
    <cellStyle name="常规 41 5" xfId="4799" xr:uid="{00000000-0005-0000-0000-0000EE120000}"/>
    <cellStyle name="常规 41 5 2" xfId="4802" xr:uid="{00000000-0005-0000-0000-0000F1120000}"/>
    <cellStyle name="常规 41 50" xfId="3124" xr:uid="{00000000-0005-0000-0000-0000630C0000}"/>
    <cellStyle name="常规 41 50 2" xfId="3128" xr:uid="{00000000-0005-0000-0000-0000670C0000}"/>
    <cellStyle name="常规 41 51" xfId="3132" xr:uid="{00000000-0005-0000-0000-00006B0C0000}"/>
    <cellStyle name="常规 41 51 2" xfId="3136" xr:uid="{00000000-0005-0000-0000-00006F0C0000}"/>
    <cellStyle name="常规 41 52" xfId="3140" xr:uid="{00000000-0005-0000-0000-0000730C0000}"/>
    <cellStyle name="常规 41 52 2" xfId="3144" xr:uid="{00000000-0005-0000-0000-0000770C0000}"/>
    <cellStyle name="常规 41 53" xfId="3148" xr:uid="{00000000-0005-0000-0000-00007B0C0000}"/>
    <cellStyle name="常规 41 53 2" xfId="685" xr:uid="{00000000-0005-0000-0000-0000DC020000}"/>
    <cellStyle name="常规 41 54" xfId="3154" xr:uid="{00000000-0005-0000-0000-0000810C0000}"/>
    <cellStyle name="常规 41 54 2" xfId="3158" xr:uid="{00000000-0005-0000-0000-0000850C0000}"/>
    <cellStyle name="常规 41 55" xfId="3163" xr:uid="{00000000-0005-0000-0000-00008A0C0000}"/>
    <cellStyle name="常规 41 55 2" xfId="3167" xr:uid="{00000000-0005-0000-0000-00008E0C0000}"/>
    <cellStyle name="常规 41 56" xfId="567" xr:uid="{00000000-0005-0000-0000-000066020000}"/>
    <cellStyle name="常规 41 56 2" xfId="3172" xr:uid="{00000000-0005-0000-0000-0000930C0000}"/>
    <cellStyle name="常规 41 57" xfId="3176" xr:uid="{00000000-0005-0000-0000-0000970C0000}"/>
    <cellStyle name="常规 41 57 2" xfId="3180" xr:uid="{00000000-0005-0000-0000-00009B0C0000}"/>
    <cellStyle name="常规 41 58" xfId="3185" xr:uid="{00000000-0005-0000-0000-0000A00C0000}"/>
    <cellStyle name="常规 41 58 2" xfId="1015" xr:uid="{00000000-0005-0000-0000-000026040000}"/>
    <cellStyle name="常规 41 59" xfId="3195" xr:uid="{00000000-0005-0000-0000-0000AA0C0000}"/>
    <cellStyle name="常规 41 59 2" xfId="3198" xr:uid="{00000000-0005-0000-0000-0000AD0C0000}"/>
    <cellStyle name="常规 41 6" xfId="4803" xr:uid="{00000000-0005-0000-0000-0000F2120000}"/>
    <cellStyle name="常规 41 6 2" xfId="4806" xr:uid="{00000000-0005-0000-0000-0000F5120000}"/>
    <cellStyle name="常规 41 60" xfId="3162" xr:uid="{00000000-0005-0000-0000-0000890C0000}"/>
    <cellStyle name="常规 41 60 2" xfId="3166" xr:uid="{00000000-0005-0000-0000-00008D0C0000}"/>
    <cellStyle name="常规 41 61" xfId="566" xr:uid="{00000000-0005-0000-0000-000065020000}"/>
    <cellStyle name="常规 41 61 2" xfId="3171" xr:uid="{00000000-0005-0000-0000-0000920C0000}"/>
    <cellStyle name="常规 41 62" xfId="3175" xr:uid="{00000000-0005-0000-0000-0000960C0000}"/>
    <cellStyle name="常规 41 62 2" xfId="3179" xr:uid="{00000000-0005-0000-0000-00009A0C0000}"/>
    <cellStyle name="常规 41 63" xfId="3184" xr:uid="{00000000-0005-0000-0000-00009F0C0000}"/>
    <cellStyle name="常规 41 63 2" xfId="1014" xr:uid="{00000000-0005-0000-0000-000025040000}"/>
    <cellStyle name="常规 41 64" xfId="3194" xr:uid="{00000000-0005-0000-0000-0000A90C0000}"/>
    <cellStyle name="常规 41 64 2" xfId="3197" xr:uid="{00000000-0005-0000-0000-0000AC0C0000}"/>
    <cellStyle name="常规 41 65" xfId="3201" xr:uid="{00000000-0005-0000-0000-0000B00C0000}"/>
    <cellStyle name="常规 41 65 2" xfId="3204" xr:uid="{00000000-0005-0000-0000-0000B30C0000}"/>
    <cellStyle name="常规 41 66" xfId="3207" xr:uid="{00000000-0005-0000-0000-0000B60C0000}"/>
    <cellStyle name="常规 41 66 2" xfId="3210" xr:uid="{00000000-0005-0000-0000-0000B90C0000}"/>
    <cellStyle name="常规 41 67" xfId="3213" xr:uid="{00000000-0005-0000-0000-0000BC0C0000}"/>
    <cellStyle name="常规 41 67 2" xfId="3216" xr:uid="{00000000-0005-0000-0000-0000BF0C0000}"/>
    <cellStyle name="常规 41 68" xfId="4808" xr:uid="{00000000-0005-0000-0000-0000F7120000}"/>
    <cellStyle name="常规 41 68 2" xfId="4810" xr:uid="{00000000-0005-0000-0000-0000F9120000}"/>
    <cellStyle name="常规 41 69" xfId="4812" xr:uid="{00000000-0005-0000-0000-0000FB120000}"/>
    <cellStyle name="常规 41 69 2" xfId="4814" xr:uid="{00000000-0005-0000-0000-0000FD120000}"/>
    <cellStyle name="常规 41 7" xfId="4815" xr:uid="{00000000-0005-0000-0000-0000FE120000}"/>
    <cellStyle name="常规 41 7 2" xfId="4816" xr:uid="{00000000-0005-0000-0000-0000FF120000}"/>
    <cellStyle name="常规 41 70" xfId="3200" xr:uid="{00000000-0005-0000-0000-0000AF0C0000}"/>
    <cellStyle name="常规 41 70 2" xfId="3203" xr:uid="{00000000-0005-0000-0000-0000B20C0000}"/>
    <cellStyle name="常规 41 71" xfId="3206" xr:uid="{00000000-0005-0000-0000-0000B50C0000}"/>
    <cellStyle name="常规 41 71 2" xfId="3209" xr:uid="{00000000-0005-0000-0000-0000B80C0000}"/>
    <cellStyle name="常规 41 72" xfId="3212" xr:uid="{00000000-0005-0000-0000-0000BB0C0000}"/>
    <cellStyle name="常规 41 72 2" xfId="3215" xr:uid="{00000000-0005-0000-0000-0000BE0C0000}"/>
    <cellStyle name="常规 41 73" xfId="4807" xr:uid="{00000000-0005-0000-0000-0000F6120000}"/>
    <cellStyle name="常规 41 73 2" xfId="4809" xr:uid="{00000000-0005-0000-0000-0000F8120000}"/>
    <cellStyle name="常规 41 74" xfId="4811" xr:uid="{00000000-0005-0000-0000-0000FA120000}"/>
    <cellStyle name="常规 41 74 2" xfId="4813" xr:uid="{00000000-0005-0000-0000-0000FC120000}"/>
    <cellStyle name="常规 41 75" xfId="4818" xr:uid="{00000000-0005-0000-0000-000001130000}"/>
    <cellStyle name="常规 41 75 2" xfId="4820" xr:uid="{00000000-0005-0000-0000-000003130000}"/>
    <cellStyle name="常规 41 76" xfId="4822" xr:uid="{00000000-0005-0000-0000-000005130000}"/>
    <cellStyle name="常规 41 76 2" xfId="4824" xr:uid="{00000000-0005-0000-0000-000007130000}"/>
    <cellStyle name="常规 41 77" xfId="4826" xr:uid="{00000000-0005-0000-0000-000009130000}"/>
    <cellStyle name="常规 41 77 2" xfId="4828" xr:uid="{00000000-0005-0000-0000-00000B130000}"/>
    <cellStyle name="常规 41 78" xfId="4830" xr:uid="{00000000-0005-0000-0000-00000D130000}"/>
    <cellStyle name="常规 41 78 2" xfId="4832" xr:uid="{00000000-0005-0000-0000-00000F130000}"/>
    <cellStyle name="常规 41 79" xfId="4836" xr:uid="{00000000-0005-0000-0000-000013130000}"/>
    <cellStyle name="常规 41 79 2" xfId="4838" xr:uid="{00000000-0005-0000-0000-000015130000}"/>
    <cellStyle name="常规 41 8" xfId="4839" xr:uid="{00000000-0005-0000-0000-000016130000}"/>
    <cellStyle name="常规 41 8 2" xfId="4840" xr:uid="{00000000-0005-0000-0000-000017130000}"/>
    <cellStyle name="常规 41 80" xfId="4817" xr:uid="{00000000-0005-0000-0000-000000130000}"/>
    <cellStyle name="常规 41 80 2" xfId="4819" xr:uid="{00000000-0005-0000-0000-000002130000}"/>
    <cellStyle name="常规 41 81" xfId="4821" xr:uid="{00000000-0005-0000-0000-000004130000}"/>
    <cellStyle name="常规 41 81 2" xfId="4823" xr:uid="{00000000-0005-0000-0000-000006130000}"/>
    <cellStyle name="常规 41 82" xfId="4825" xr:uid="{00000000-0005-0000-0000-000008130000}"/>
    <cellStyle name="常规 41 82 2" xfId="4827" xr:uid="{00000000-0005-0000-0000-00000A130000}"/>
    <cellStyle name="常规 41 83" xfId="4829" xr:uid="{00000000-0005-0000-0000-00000C130000}"/>
    <cellStyle name="常规 41 83 2" xfId="4831" xr:uid="{00000000-0005-0000-0000-00000E130000}"/>
    <cellStyle name="常规 41 84" xfId="4835" xr:uid="{00000000-0005-0000-0000-000012130000}"/>
    <cellStyle name="常规 41 84 2" xfId="4837" xr:uid="{00000000-0005-0000-0000-000014130000}"/>
    <cellStyle name="常规 41 85" xfId="4842" xr:uid="{00000000-0005-0000-0000-000019130000}"/>
    <cellStyle name="常规 41 85 2" xfId="4844" xr:uid="{00000000-0005-0000-0000-00001B130000}"/>
    <cellStyle name="常规 41 86" xfId="4846" xr:uid="{00000000-0005-0000-0000-00001D130000}"/>
    <cellStyle name="常规 41 86 2" xfId="4848" xr:uid="{00000000-0005-0000-0000-00001F130000}"/>
    <cellStyle name="常规 41 87" xfId="4850" xr:uid="{00000000-0005-0000-0000-000021130000}"/>
    <cellStyle name="常规 41 87 2" xfId="4852" xr:uid="{00000000-0005-0000-0000-000023130000}"/>
    <cellStyle name="常规 41 88" xfId="4854" xr:uid="{00000000-0005-0000-0000-000025130000}"/>
    <cellStyle name="常规 41 88 2" xfId="4856" xr:uid="{00000000-0005-0000-0000-000027130000}"/>
    <cellStyle name="常规 41 89" xfId="4858" xr:uid="{00000000-0005-0000-0000-000029130000}"/>
    <cellStyle name="常规 41 89 2" xfId="4860" xr:uid="{00000000-0005-0000-0000-00002B130000}"/>
    <cellStyle name="常规 41 9" xfId="4861" xr:uid="{00000000-0005-0000-0000-00002C130000}"/>
    <cellStyle name="常规 41 9 2" xfId="4862" xr:uid="{00000000-0005-0000-0000-00002D130000}"/>
    <cellStyle name="常规 41 90" xfId="4841" xr:uid="{00000000-0005-0000-0000-000018130000}"/>
    <cellStyle name="常规 41 90 2" xfId="4843" xr:uid="{00000000-0005-0000-0000-00001A130000}"/>
    <cellStyle name="常规 41 91" xfId="4845" xr:uid="{00000000-0005-0000-0000-00001C130000}"/>
    <cellStyle name="常规 41 91 2" xfId="4847" xr:uid="{00000000-0005-0000-0000-00001E130000}"/>
    <cellStyle name="常规 41 92" xfId="4849" xr:uid="{00000000-0005-0000-0000-000020130000}"/>
    <cellStyle name="常规 41 92 2" xfId="4851" xr:uid="{00000000-0005-0000-0000-000022130000}"/>
    <cellStyle name="常规 41 93" xfId="4853" xr:uid="{00000000-0005-0000-0000-000024130000}"/>
    <cellStyle name="常规 41 93 2" xfId="4855" xr:uid="{00000000-0005-0000-0000-000026130000}"/>
    <cellStyle name="常规 41 94" xfId="4857" xr:uid="{00000000-0005-0000-0000-000028130000}"/>
    <cellStyle name="常规 41 94 2" xfId="4859" xr:uid="{00000000-0005-0000-0000-00002A130000}"/>
    <cellStyle name="常规 41 95" xfId="4863" xr:uid="{00000000-0005-0000-0000-00002E130000}"/>
    <cellStyle name="常规 41 95 2" xfId="4864" xr:uid="{00000000-0005-0000-0000-00002F130000}"/>
    <cellStyle name="常规 41 96" xfId="4865" xr:uid="{00000000-0005-0000-0000-000030130000}"/>
    <cellStyle name="常规 41 96 2" xfId="4866" xr:uid="{00000000-0005-0000-0000-000031130000}"/>
    <cellStyle name="常规 41 97" xfId="4867" xr:uid="{00000000-0005-0000-0000-000032130000}"/>
    <cellStyle name="常规 41 97 2" xfId="4868" xr:uid="{00000000-0005-0000-0000-000033130000}"/>
    <cellStyle name="常规 41 98" xfId="4869" xr:uid="{00000000-0005-0000-0000-000034130000}"/>
    <cellStyle name="常规 41 98 2" xfId="4870" xr:uid="{00000000-0005-0000-0000-000035130000}"/>
    <cellStyle name="常规 41 99" xfId="4871" xr:uid="{00000000-0005-0000-0000-000036130000}"/>
    <cellStyle name="常规 41 99 2" xfId="4872" xr:uid="{00000000-0005-0000-0000-000037130000}"/>
    <cellStyle name="常规 42" xfId="4571" xr:uid="{00000000-0005-0000-0000-00000A120000}"/>
    <cellStyle name="常规 42 10" xfId="4873" xr:uid="{00000000-0005-0000-0000-000038130000}"/>
    <cellStyle name="常规 42 10 2" xfId="4874" xr:uid="{00000000-0005-0000-0000-000039130000}"/>
    <cellStyle name="常规 42 10 3" xfId="4875" xr:uid="{00000000-0005-0000-0000-00003A130000}"/>
    <cellStyle name="常规 42 100" xfId="4876" xr:uid="{00000000-0005-0000-0000-00003B130000}"/>
    <cellStyle name="常规 42 100 2" xfId="4877" xr:uid="{00000000-0005-0000-0000-00003C130000}"/>
    <cellStyle name="常规 42 101" xfId="4878" xr:uid="{00000000-0005-0000-0000-00003D130000}"/>
    <cellStyle name="常规 42 101 2" xfId="4879" xr:uid="{00000000-0005-0000-0000-00003E130000}"/>
    <cellStyle name="常规 42 102" xfId="4880" xr:uid="{00000000-0005-0000-0000-00003F130000}"/>
    <cellStyle name="常规 42 102 2" xfId="4881" xr:uid="{00000000-0005-0000-0000-000040130000}"/>
    <cellStyle name="常规 42 103" xfId="4883" xr:uid="{00000000-0005-0000-0000-000042130000}"/>
    <cellStyle name="常规 42 103 2" xfId="4884" xr:uid="{00000000-0005-0000-0000-000043130000}"/>
    <cellStyle name="常规 42 104" xfId="4885" xr:uid="{00000000-0005-0000-0000-000044130000}"/>
    <cellStyle name="常规 42 104 2" xfId="4886" xr:uid="{00000000-0005-0000-0000-000045130000}"/>
    <cellStyle name="常规 42 105" xfId="4888" xr:uid="{00000000-0005-0000-0000-000047130000}"/>
    <cellStyle name="常规 42 105 2" xfId="4890" xr:uid="{00000000-0005-0000-0000-000049130000}"/>
    <cellStyle name="常规 42 106" xfId="4892" xr:uid="{00000000-0005-0000-0000-00004B130000}"/>
    <cellStyle name="常规 42 106 2" xfId="4893" xr:uid="{00000000-0005-0000-0000-00004C130000}"/>
    <cellStyle name="常规 42 107" xfId="4894" xr:uid="{00000000-0005-0000-0000-00004D130000}"/>
    <cellStyle name="常规 42 107 2" xfId="4895" xr:uid="{00000000-0005-0000-0000-00004E130000}"/>
    <cellStyle name="常规 42 108" xfId="4896" xr:uid="{00000000-0005-0000-0000-00004F130000}"/>
    <cellStyle name="常规 42 108 2" xfId="4897" xr:uid="{00000000-0005-0000-0000-000050130000}"/>
    <cellStyle name="常规 42 109" xfId="4898" xr:uid="{00000000-0005-0000-0000-000051130000}"/>
    <cellStyle name="常规 42 109 2" xfId="4899" xr:uid="{00000000-0005-0000-0000-000052130000}"/>
    <cellStyle name="常规 42 11" xfId="4900" xr:uid="{00000000-0005-0000-0000-000053130000}"/>
    <cellStyle name="常规 42 11 2" xfId="4901" xr:uid="{00000000-0005-0000-0000-000054130000}"/>
    <cellStyle name="常规 42 110" xfId="4887" xr:uid="{00000000-0005-0000-0000-000046130000}"/>
    <cellStyle name="常规 42 110 2" xfId="4889" xr:uid="{00000000-0005-0000-0000-000048130000}"/>
    <cellStyle name="常规 42 111" xfId="4891" xr:uid="{00000000-0005-0000-0000-00004A130000}"/>
    <cellStyle name="常规 42 12" xfId="4902" xr:uid="{00000000-0005-0000-0000-000055130000}"/>
    <cellStyle name="常规 42 12 2" xfId="4903" xr:uid="{00000000-0005-0000-0000-000056130000}"/>
    <cellStyle name="常规 42 13" xfId="4904" xr:uid="{00000000-0005-0000-0000-000057130000}"/>
    <cellStyle name="常规 42 13 2" xfId="4905" xr:uid="{00000000-0005-0000-0000-000058130000}"/>
    <cellStyle name="常规 42 14" xfId="3226" xr:uid="{00000000-0005-0000-0000-0000C90C0000}"/>
    <cellStyle name="常规 42 14 2" xfId="3228" xr:uid="{00000000-0005-0000-0000-0000CB0C0000}"/>
    <cellStyle name="常规 42 15" xfId="3231" xr:uid="{00000000-0005-0000-0000-0000CE0C0000}"/>
    <cellStyle name="常规 42 15 2" xfId="3234" xr:uid="{00000000-0005-0000-0000-0000D10C0000}"/>
    <cellStyle name="常规 42 16" xfId="3237" xr:uid="{00000000-0005-0000-0000-0000D40C0000}"/>
    <cellStyle name="常规 42 16 2" xfId="3240" xr:uid="{00000000-0005-0000-0000-0000D70C0000}"/>
    <cellStyle name="常规 42 17" xfId="3243" xr:uid="{00000000-0005-0000-0000-0000DA0C0000}"/>
    <cellStyle name="常规 42 17 2" xfId="3246" xr:uid="{00000000-0005-0000-0000-0000DD0C0000}"/>
    <cellStyle name="常规 42 18" xfId="3250" xr:uid="{00000000-0005-0000-0000-0000E10C0000}"/>
    <cellStyle name="常规 42 18 2" xfId="3253" xr:uid="{00000000-0005-0000-0000-0000E40C0000}"/>
    <cellStyle name="常规 42 19" xfId="3256" xr:uid="{00000000-0005-0000-0000-0000E70C0000}"/>
    <cellStyle name="常规 42 19 2" xfId="3260" xr:uid="{00000000-0005-0000-0000-0000EB0C0000}"/>
    <cellStyle name="常规 42 2" xfId="4573" xr:uid="{00000000-0005-0000-0000-00000C120000}"/>
    <cellStyle name="常规 42 2 2" xfId="4906" xr:uid="{00000000-0005-0000-0000-000059130000}"/>
    <cellStyle name="常规 42 20" xfId="3230" xr:uid="{00000000-0005-0000-0000-0000CD0C0000}"/>
    <cellStyle name="常规 42 20 2" xfId="3233" xr:uid="{00000000-0005-0000-0000-0000D00C0000}"/>
    <cellStyle name="常规 42 21" xfId="3236" xr:uid="{00000000-0005-0000-0000-0000D30C0000}"/>
    <cellStyle name="常规 42 21 2" xfId="3239" xr:uid="{00000000-0005-0000-0000-0000D60C0000}"/>
    <cellStyle name="常规 42 22" xfId="3242" xr:uid="{00000000-0005-0000-0000-0000D90C0000}"/>
    <cellStyle name="常规 42 22 2" xfId="3245" xr:uid="{00000000-0005-0000-0000-0000DC0C0000}"/>
    <cellStyle name="常规 42 23" xfId="3249" xr:uid="{00000000-0005-0000-0000-0000E00C0000}"/>
    <cellStyle name="常规 42 23 2" xfId="3252" xr:uid="{00000000-0005-0000-0000-0000E30C0000}"/>
    <cellStyle name="常规 42 24" xfId="3255" xr:uid="{00000000-0005-0000-0000-0000E60C0000}"/>
    <cellStyle name="常规 42 24 2" xfId="3259" xr:uid="{00000000-0005-0000-0000-0000EA0C0000}"/>
    <cellStyle name="常规 42 25" xfId="3264" xr:uid="{00000000-0005-0000-0000-0000EF0C0000}"/>
    <cellStyle name="常规 42 25 2" xfId="3268" xr:uid="{00000000-0005-0000-0000-0000F30C0000}"/>
    <cellStyle name="常规 42 26" xfId="3272" xr:uid="{00000000-0005-0000-0000-0000F70C0000}"/>
    <cellStyle name="常规 42 26 2" xfId="3276" xr:uid="{00000000-0005-0000-0000-0000FB0C0000}"/>
    <cellStyle name="常规 42 27" xfId="3280" xr:uid="{00000000-0005-0000-0000-0000FF0C0000}"/>
    <cellStyle name="常规 42 27 2" xfId="3284" xr:uid="{00000000-0005-0000-0000-0000030D0000}"/>
    <cellStyle name="常规 42 28" xfId="1772" xr:uid="{00000000-0005-0000-0000-00001B070000}"/>
    <cellStyle name="常规 42 28 2" xfId="3288" xr:uid="{00000000-0005-0000-0000-0000070D0000}"/>
    <cellStyle name="常规 42 29" xfId="3296" xr:uid="{00000000-0005-0000-0000-00000F0D0000}"/>
    <cellStyle name="常规 42 29 2" xfId="3300" xr:uid="{00000000-0005-0000-0000-0000130D0000}"/>
    <cellStyle name="常规 42 3" xfId="4907" xr:uid="{00000000-0005-0000-0000-00005A130000}"/>
    <cellStyle name="常规 42 3 2" xfId="4908" xr:uid="{00000000-0005-0000-0000-00005B130000}"/>
    <cellStyle name="常规 42 30" xfId="3263" xr:uid="{00000000-0005-0000-0000-0000EE0C0000}"/>
    <cellStyle name="常规 42 30 2" xfId="3267" xr:uid="{00000000-0005-0000-0000-0000F20C0000}"/>
    <cellStyle name="常规 42 31" xfId="3271" xr:uid="{00000000-0005-0000-0000-0000F60C0000}"/>
    <cellStyle name="常规 42 31 2" xfId="3275" xr:uid="{00000000-0005-0000-0000-0000FA0C0000}"/>
    <cellStyle name="常规 42 32" xfId="3279" xr:uid="{00000000-0005-0000-0000-0000FE0C0000}"/>
    <cellStyle name="常规 42 32 2" xfId="3283" xr:uid="{00000000-0005-0000-0000-0000020D0000}"/>
    <cellStyle name="常规 42 33" xfId="1771" xr:uid="{00000000-0005-0000-0000-00001A070000}"/>
    <cellStyle name="常规 42 33 2" xfId="3287" xr:uid="{00000000-0005-0000-0000-0000060D0000}"/>
    <cellStyle name="常规 42 34" xfId="3295" xr:uid="{00000000-0005-0000-0000-00000E0D0000}"/>
    <cellStyle name="常规 42 34 2" xfId="3299" xr:uid="{00000000-0005-0000-0000-0000120D0000}"/>
    <cellStyle name="常规 42 35" xfId="3305" xr:uid="{00000000-0005-0000-0000-0000180D0000}"/>
    <cellStyle name="常规 42 35 2" xfId="3309" xr:uid="{00000000-0005-0000-0000-00001C0D0000}"/>
    <cellStyle name="常规 42 36" xfId="3313" xr:uid="{00000000-0005-0000-0000-0000200D0000}"/>
    <cellStyle name="常规 42 36 2" xfId="3317" xr:uid="{00000000-0005-0000-0000-0000240D0000}"/>
    <cellStyle name="常规 42 37" xfId="3322" xr:uid="{00000000-0005-0000-0000-0000290D0000}"/>
    <cellStyle name="常规 42 37 2" xfId="3328" xr:uid="{00000000-0005-0000-0000-00002F0D0000}"/>
    <cellStyle name="常规 42 38" xfId="3332" xr:uid="{00000000-0005-0000-0000-0000330D0000}"/>
    <cellStyle name="常规 42 38 2" xfId="3336" xr:uid="{00000000-0005-0000-0000-0000370D0000}"/>
    <cellStyle name="常规 42 39" xfId="3342" xr:uid="{00000000-0005-0000-0000-00003D0D0000}"/>
    <cellStyle name="常规 42 39 2" xfId="3346" xr:uid="{00000000-0005-0000-0000-0000410D0000}"/>
    <cellStyle name="常规 42 4" xfId="4909" xr:uid="{00000000-0005-0000-0000-00005C130000}"/>
    <cellStyle name="常规 42 4 2" xfId="4910" xr:uid="{00000000-0005-0000-0000-00005D130000}"/>
    <cellStyle name="常规 42 40" xfId="3304" xr:uid="{00000000-0005-0000-0000-0000170D0000}"/>
    <cellStyle name="常规 42 40 2" xfId="3308" xr:uid="{00000000-0005-0000-0000-00001B0D0000}"/>
    <cellStyle name="常规 42 41" xfId="3312" xr:uid="{00000000-0005-0000-0000-00001F0D0000}"/>
    <cellStyle name="常规 42 41 2" xfId="3316" xr:uid="{00000000-0005-0000-0000-0000230D0000}"/>
    <cellStyle name="常规 42 42" xfId="3321" xr:uid="{00000000-0005-0000-0000-0000280D0000}"/>
    <cellStyle name="常规 42 42 2" xfId="3327" xr:uid="{00000000-0005-0000-0000-00002E0D0000}"/>
    <cellStyle name="常规 42 43" xfId="3331" xr:uid="{00000000-0005-0000-0000-0000320D0000}"/>
    <cellStyle name="常规 42 43 2" xfId="3335" xr:uid="{00000000-0005-0000-0000-0000360D0000}"/>
    <cellStyle name="常规 42 44" xfId="3341" xr:uid="{00000000-0005-0000-0000-00003C0D0000}"/>
    <cellStyle name="常规 42 44 2" xfId="3345" xr:uid="{00000000-0005-0000-0000-0000400D0000}"/>
    <cellStyle name="常规 42 45" xfId="3350" xr:uid="{00000000-0005-0000-0000-0000450D0000}"/>
    <cellStyle name="常规 42 45 2" xfId="3354" xr:uid="{00000000-0005-0000-0000-0000490D0000}"/>
    <cellStyle name="常规 42 46" xfId="3358" xr:uid="{00000000-0005-0000-0000-00004D0D0000}"/>
    <cellStyle name="常规 42 46 2" xfId="3362" xr:uid="{00000000-0005-0000-0000-0000510D0000}"/>
    <cellStyle name="常规 42 47" xfId="3366" xr:uid="{00000000-0005-0000-0000-0000550D0000}"/>
    <cellStyle name="常规 42 47 2" xfId="3372" xr:uid="{00000000-0005-0000-0000-00005B0D0000}"/>
    <cellStyle name="常规 42 48" xfId="3376" xr:uid="{00000000-0005-0000-0000-00005F0D0000}"/>
    <cellStyle name="常规 42 48 2" xfId="3382" xr:uid="{00000000-0005-0000-0000-0000650D0000}"/>
    <cellStyle name="常规 42 49" xfId="3387" xr:uid="{00000000-0005-0000-0000-00006A0D0000}"/>
    <cellStyle name="常规 42 49 2" xfId="3391" xr:uid="{00000000-0005-0000-0000-00006E0D0000}"/>
    <cellStyle name="常规 42 5" xfId="4911" xr:uid="{00000000-0005-0000-0000-00005E130000}"/>
    <cellStyle name="常规 42 5 2" xfId="4912" xr:uid="{00000000-0005-0000-0000-00005F130000}"/>
    <cellStyle name="常规 42 50" xfId="3349" xr:uid="{00000000-0005-0000-0000-0000440D0000}"/>
    <cellStyle name="常规 42 50 2" xfId="3353" xr:uid="{00000000-0005-0000-0000-0000480D0000}"/>
    <cellStyle name="常规 42 51" xfId="3357" xr:uid="{00000000-0005-0000-0000-00004C0D0000}"/>
    <cellStyle name="常规 42 51 2" xfId="3361" xr:uid="{00000000-0005-0000-0000-0000500D0000}"/>
    <cellStyle name="常规 42 52" xfId="3365" xr:uid="{00000000-0005-0000-0000-0000540D0000}"/>
    <cellStyle name="常规 42 52 2" xfId="3371" xr:uid="{00000000-0005-0000-0000-00005A0D0000}"/>
    <cellStyle name="常规 42 53" xfId="3375" xr:uid="{00000000-0005-0000-0000-00005E0D0000}"/>
    <cellStyle name="常规 42 53 2" xfId="3381" xr:uid="{00000000-0005-0000-0000-0000640D0000}"/>
    <cellStyle name="常规 42 54" xfId="3386" xr:uid="{00000000-0005-0000-0000-0000690D0000}"/>
    <cellStyle name="常规 42 54 2" xfId="3390" xr:uid="{00000000-0005-0000-0000-00006D0D0000}"/>
    <cellStyle name="常规 42 55" xfId="3395" xr:uid="{00000000-0005-0000-0000-0000720D0000}"/>
    <cellStyle name="常规 42 55 2" xfId="3399" xr:uid="{00000000-0005-0000-0000-0000760D0000}"/>
    <cellStyle name="常规 42 56" xfId="3403" xr:uid="{00000000-0005-0000-0000-00007A0D0000}"/>
    <cellStyle name="常规 42 56 2" xfId="3407" xr:uid="{00000000-0005-0000-0000-00007E0D0000}"/>
    <cellStyle name="常规 42 56 3" xfId="4913" xr:uid="{00000000-0005-0000-0000-000060130000}"/>
    <cellStyle name="常规 42 57" xfId="3411" xr:uid="{00000000-0005-0000-0000-0000820D0000}"/>
    <cellStyle name="常规 42 57 2" xfId="3417" xr:uid="{00000000-0005-0000-0000-0000880D0000}"/>
    <cellStyle name="常规 42 58" xfId="3423" xr:uid="{00000000-0005-0000-0000-00008E0D0000}"/>
    <cellStyle name="常规 42 58 2" xfId="3427" xr:uid="{00000000-0005-0000-0000-0000920D0000}"/>
    <cellStyle name="常规 42 59" xfId="3433" xr:uid="{00000000-0005-0000-0000-0000980D0000}"/>
    <cellStyle name="常规 42 59 2" xfId="3436" xr:uid="{00000000-0005-0000-0000-00009B0D0000}"/>
    <cellStyle name="常规 42 6" xfId="4914" xr:uid="{00000000-0005-0000-0000-000061130000}"/>
    <cellStyle name="常规 42 6 2" xfId="4915" xr:uid="{00000000-0005-0000-0000-000062130000}"/>
    <cellStyle name="常规 42 60" xfId="3394" xr:uid="{00000000-0005-0000-0000-0000710D0000}"/>
    <cellStyle name="常规 42 60 2" xfId="3398" xr:uid="{00000000-0005-0000-0000-0000750D0000}"/>
    <cellStyle name="常规 42 61" xfId="3402" xr:uid="{00000000-0005-0000-0000-0000790D0000}"/>
    <cellStyle name="常规 42 61 2" xfId="3406" xr:uid="{00000000-0005-0000-0000-00007D0D0000}"/>
    <cellStyle name="常规 42 62" xfId="3410" xr:uid="{00000000-0005-0000-0000-0000810D0000}"/>
    <cellStyle name="常规 42 62 2" xfId="3416" xr:uid="{00000000-0005-0000-0000-0000870D0000}"/>
    <cellStyle name="常规 42 63" xfId="3422" xr:uid="{00000000-0005-0000-0000-00008D0D0000}"/>
    <cellStyle name="常规 42 63 2" xfId="3426" xr:uid="{00000000-0005-0000-0000-0000910D0000}"/>
    <cellStyle name="常规 42 64" xfId="3432" xr:uid="{00000000-0005-0000-0000-0000970D0000}"/>
    <cellStyle name="常规 42 64 2" xfId="3435" xr:uid="{00000000-0005-0000-0000-00009A0D0000}"/>
    <cellStyle name="常规 42 65" xfId="3439" xr:uid="{00000000-0005-0000-0000-00009E0D0000}"/>
    <cellStyle name="常规 42 65 2" xfId="3442" xr:uid="{00000000-0005-0000-0000-0000A10D0000}"/>
    <cellStyle name="常规 42 66" xfId="3445" xr:uid="{00000000-0005-0000-0000-0000A40D0000}"/>
    <cellStyle name="常规 42 66 2" xfId="3448" xr:uid="{00000000-0005-0000-0000-0000A70D0000}"/>
    <cellStyle name="常规 42 67" xfId="3451" xr:uid="{00000000-0005-0000-0000-0000AA0D0000}"/>
    <cellStyle name="常规 42 67 2" xfId="3454" xr:uid="{00000000-0005-0000-0000-0000AD0D0000}"/>
    <cellStyle name="常规 42 68" xfId="4917" xr:uid="{00000000-0005-0000-0000-000064130000}"/>
    <cellStyle name="常规 42 68 2" xfId="4919" xr:uid="{00000000-0005-0000-0000-000066130000}"/>
    <cellStyle name="常规 42 69" xfId="4921" xr:uid="{00000000-0005-0000-0000-000068130000}"/>
    <cellStyle name="常规 42 69 2" xfId="4923" xr:uid="{00000000-0005-0000-0000-00006A130000}"/>
    <cellStyle name="常规 42 7" xfId="4924" xr:uid="{00000000-0005-0000-0000-00006B130000}"/>
    <cellStyle name="常规 42 7 2" xfId="4925" xr:uid="{00000000-0005-0000-0000-00006C130000}"/>
    <cellStyle name="常规 42 70" xfId="3438" xr:uid="{00000000-0005-0000-0000-00009D0D0000}"/>
    <cellStyle name="常规 42 70 2" xfId="3441" xr:uid="{00000000-0005-0000-0000-0000A00D0000}"/>
    <cellStyle name="常规 42 71" xfId="3444" xr:uid="{00000000-0005-0000-0000-0000A30D0000}"/>
    <cellStyle name="常规 42 71 2" xfId="3447" xr:uid="{00000000-0005-0000-0000-0000A60D0000}"/>
    <cellStyle name="常规 42 72" xfId="3450" xr:uid="{00000000-0005-0000-0000-0000A90D0000}"/>
    <cellStyle name="常规 42 72 2" xfId="3453" xr:uid="{00000000-0005-0000-0000-0000AC0D0000}"/>
    <cellStyle name="常规 42 73" xfId="4916" xr:uid="{00000000-0005-0000-0000-000063130000}"/>
    <cellStyle name="常规 42 73 2" xfId="4918" xr:uid="{00000000-0005-0000-0000-000065130000}"/>
    <cellStyle name="常规 42 74" xfId="4920" xr:uid="{00000000-0005-0000-0000-000067130000}"/>
    <cellStyle name="常规 42 74 2" xfId="4922" xr:uid="{00000000-0005-0000-0000-000069130000}"/>
    <cellStyle name="常规 42 75" xfId="4927" xr:uid="{00000000-0005-0000-0000-00006E130000}"/>
    <cellStyle name="常规 42 75 2" xfId="4929" xr:uid="{00000000-0005-0000-0000-000070130000}"/>
    <cellStyle name="常规 42 76" xfId="4931" xr:uid="{00000000-0005-0000-0000-000072130000}"/>
    <cellStyle name="常规 42 76 2" xfId="4933" xr:uid="{00000000-0005-0000-0000-000074130000}"/>
    <cellStyle name="常规 42 77" xfId="4935" xr:uid="{00000000-0005-0000-0000-000076130000}"/>
    <cellStyle name="常规 42 77 2" xfId="4937" xr:uid="{00000000-0005-0000-0000-000078130000}"/>
    <cellStyle name="常规 42 78" xfId="4939" xr:uid="{00000000-0005-0000-0000-00007A130000}"/>
    <cellStyle name="常规 42 78 2" xfId="4941" xr:uid="{00000000-0005-0000-0000-00007C130000}"/>
    <cellStyle name="常规 42 79" xfId="4945" xr:uid="{00000000-0005-0000-0000-000080130000}"/>
    <cellStyle name="常规 42 79 2" xfId="4947" xr:uid="{00000000-0005-0000-0000-000082130000}"/>
    <cellStyle name="常规 42 8" xfId="4948" xr:uid="{00000000-0005-0000-0000-000083130000}"/>
    <cellStyle name="常规 42 8 2" xfId="4949" xr:uid="{00000000-0005-0000-0000-000084130000}"/>
    <cellStyle name="常规 42 8 3" xfId="4950" xr:uid="{00000000-0005-0000-0000-000085130000}"/>
    <cellStyle name="常规 42 80" xfId="4926" xr:uid="{00000000-0005-0000-0000-00006D130000}"/>
    <cellStyle name="常规 42 80 2" xfId="4928" xr:uid="{00000000-0005-0000-0000-00006F130000}"/>
    <cellStyle name="常规 42 81" xfId="4930" xr:uid="{00000000-0005-0000-0000-000071130000}"/>
    <cellStyle name="常规 42 81 2" xfId="4932" xr:uid="{00000000-0005-0000-0000-000073130000}"/>
    <cellStyle name="常规 42 82" xfId="4934" xr:uid="{00000000-0005-0000-0000-000075130000}"/>
    <cellStyle name="常规 42 82 2" xfId="4936" xr:uid="{00000000-0005-0000-0000-000077130000}"/>
    <cellStyle name="常规 42 83" xfId="4938" xr:uid="{00000000-0005-0000-0000-000079130000}"/>
    <cellStyle name="常规 42 83 2" xfId="4940" xr:uid="{00000000-0005-0000-0000-00007B130000}"/>
    <cellStyle name="常规 42 84" xfId="4944" xr:uid="{00000000-0005-0000-0000-00007F130000}"/>
    <cellStyle name="常规 42 84 2" xfId="4946" xr:uid="{00000000-0005-0000-0000-000081130000}"/>
    <cellStyle name="常规 42 85" xfId="4952" xr:uid="{00000000-0005-0000-0000-000087130000}"/>
    <cellStyle name="常规 42 85 2" xfId="4954" xr:uid="{00000000-0005-0000-0000-000089130000}"/>
    <cellStyle name="常规 42 86" xfId="4956" xr:uid="{00000000-0005-0000-0000-00008B130000}"/>
    <cellStyle name="常规 42 86 2" xfId="4958" xr:uid="{00000000-0005-0000-0000-00008D130000}"/>
    <cellStyle name="常规 42 87" xfId="4961" xr:uid="{00000000-0005-0000-0000-000090130000}"/>
    <cellStyle name="常规 42 87 2" xfId="4963" xr:uid="{00000000-0005-0000-0000-000092130000}"/>
    <cellStyle name="常规 42 88" xfId="4965" xr:uid="{00000000-0005-0000-0000-000094130000}"/>
    <cellStyle name="常规 42 88 2" xfId="4967" xr:uid="{00000000-0005-0000-0000-000096130000}"/>
    <cellStyle name="常规 42 89" xfId="4969" xr:uid="{00000000-0005-0000-0000-000098130000}"/>
    <cellStyle name="常规 42 89 2" xfId="4971" xr:uid="{00000000-0005-0000-0000-00009A130000}"/>
    <cellStyle name="常规 42 9" xfId="4972" xr:uid="{00000000-0005-0000-0000-00009B130000}"/>
    <cellStyle name="常规 42 9 2" xfId="4973" xr:uid="{00000000-0005-0000-0000-00009C130000}"/>
    <cellStyle name="常规 42 90" xfId="4951" xr:uid="{00000000-0005-0000-0000-000086130000}"/>
    <cellStyle name="常规 42 90 2" xfId="4953" xr:uid="{00000000-0005-0000-0000-000088130000}"/>
    <cellStyle name="常规 42 91" xfId="4955" xr:uid="{00000000-0005-0000-0000-00008A130000}"/>
    <cellStyle name="常规 42 91 2" xfId="4957" xr:uid="{00000000-0005-0000-0000-00008C130000}"/>
    <cellStyle name="常规 42 92" xfId="4960" xr:uid="{00000000-0005-0000-0000-00008F130000}"/>
    <cellStyle name="常规 42 92 2" xfId="4962" xr:uid="{00000000-0005-0000-0000-000091130000}"/>
    <cellStyle name="常规 42 93" xfId="4964" xr:uid="{00000000-0005-0000-0000-000093130000}"/>
    <cellStyle name="常规 42 93 2" xfId="4966" xr:uid="{00000000-0005-0000-0000-000095130000}"/>
    <cellStyle name="常规 42 94" xfId="4968" xr:uid="{00000000-0005-0000-0000-000097130000}"/>
    <cellStyle name="常规 42 94 2" xfId="4970" xr:uid="{00000000-0005-0000-0000-000099130000}"/>
    <cellStyle name="常规 42 95" xfId="4974" xr:uid="{00000000-0005-0000-0000-00009D130000}"/>
    <cellStyle name="常规 42 95 2" xfId="4975" xr:uid="{00000000-0005-0000-0000-00009E130000}"/>
    <cellStyle name="常规 42 96" xfId="4976" xr:uid="{00000000-0005-0000-0000-00009F130000}"/>
    <cellStyle name="常规 42 96 2" xfId="4977" xr:uid="{00000000-0005-0000-0000-0000A0130000}"/>
    <cellStyle name="常规 42 97" xfId="4978" xr:uid="{00000000-0005-0000-0000-0000A1130000}"/>
    <cellStyle name="常规 42 97 2" xfId="4979" xr:uid="{00000000-0005-0000-0000-0000A2130000}"/>
    <cellStyle name="常规 42 98" xfId="4980" xr:uid="{00000000-0005-0000-0000-0000A3130000}"/>
    <cellStyle name="常规 42 98 2" xfId="4981" xr:uid="{00000000-0005-0000-0000-0000A4130000}"/>
    <cellStyle name="常规 42 99" xfId="4982" xr:uid="{00000000-0005-0000-0000-0000A5130000}"/>
    <cellStyle name="常规 42 99 2" xfId="4983" xr:uid="{00000000-0005-0000-0000-0000A6130000}"/>
    <cellStyle name="常规 43" xfId="4575" xr:uid="{00000000-0005-0000-0000-00000E120000}"/>
    <cellStyle name="常规 43 2" xfId="4577" xr:uid="{00000000-0005-0000-0000-000010120000}"/>
    <cellStyle name="常规 44" xfId="33" xr:uid="{00000000-0005-0000-0000-000025000000}"/>
    <cellStyle name="常规 44 10" xfId="4984" xr:uid="{00000000-0005-0000-0000-0000A7130000}"/>
    <cellStyle name="常规 44 10 2" xfId="4985" xr:uid="{00000000-0005-0000-0000-0000A8130000}"/>
    <cellStyle name="常规 44 100" xfId="4986" xr:uid="{00000000-0005-0000-0000-0000A9130000}"/>
    <cellStyle name="常规 44 100 2" xfId="4987" xr:uid="{00000000-0005-0000-0000-0000AA130000}"/>
    <cellStyle name="常规 44 101" xfId="4988" xr:uid="{00000000-0005-0000-0000-0000AB130000}"/>
    <cellStyle name="常规 44 101 2" xfId="4989" xr:uid="{00000000-0005-0000-0000-0000AC130000}"/>
    <cellStyle name="常规 44 102" xfId="4990" xr:uid="{00000000-0005-0000-0000-0000AD130000}"/>
    <cellStyle name="常规 44 102 2" xfId="4991" xr:uid="{00000000-0005-0000-0000-0000AE130000}"/>
    <cellStyle name="常规 44 103" xfId="4992" xr:uid="{00000000-0005-0000-0000-0000AF130000}"/>
    <cellStyle name="常规 44 103 2" xfId="4993" xr:uid="{00000000-0005-0000-0000-0000B0130000}"/>
    <cellStyle name="常规 44 104" xfId="4994" xr:uid="{00000000-0005-0000-0000-0000B1130000}"/>
    <cellStyle name="常规 44 104 2" xfId="4995" xr:uid="{00000000-0005-0000-0000-0000B2130000}"/>
    <cellStyle name="常规 44 105" xfId="217" xr:uid="{00000000-0005-0000-0000-000008010000}"/>
    <cellStyle name="常规 44 105 2" xfId="4997" xr:uid="{00000000-0005-0000-0000-0000B4130000}"/>
    <cellStyle name="常规 44 106" xfId="4999" xr:uid="{00000000-0005-0000-0000-0000B6130000}"/>
    <cellStyle name="常规 44 106 2" xfId="5000" xr:uid="{00000000-0005-0000-0000-0000B7130000}"/>
    <cellStyle name="常规 44 107" xfId="5002" xr:uid="{00000000-0005-0000-0000-0000B9130000}"/>
    <cellStyle name="常规 44 107 2" xfId="5003" xr:uid="{00000000-0005-0000-0000-0000BA130000}"/>
    <cellStyle name="常规 44 108" xfId="5004" xr:uid="{00000000-0005-0000-0000-0000BB130000}"/>
    <cellStyle name="常规 44 108 2" xfId="5005" xr:uid="{00000000-0005-0000-0000-0000BC130000}"/>
    <cellStyle name="常规 44 109" xfId="5006" xr:uid="{00000000-0005-0000-0000-0000BD130000}"/>
    <cellStyle name="常规 44 109 2" xfId="5007" xr:uid="{00000000-0005-0000-0000-0000BE130000}"/>
    <cellStyle name="常规 44 11" xfId="5008" xr:uid="{00000000-0005-0000-0000-0000BF130000}"/>
    <cellStyle name="常规 44 11 2" xfId="5009" xr:uid="{00000000-0005-0000-0000-0000C0130000}"/>
    <cellStyle name="常规 44 110" xfId="216" xr:uid="{00000000-0005-0000-0000-000007010000}"/>
    <cellStyle name="常规 44 110 2" xfId="4996" xr:uid="{00000000-0005-0000-0000-0000B3130000}"/>
    <cellStyle name="常规 44 111" xfId="4998" xr:uid="{00000000-0005-0000-0000-0000B5130000}"/>
    <cellStyle name="常规 44 112" xfId="5001" xr:uid="{00000000-0005-0000-0000-0000B8130000}"/>
    <cellStyle name="常规 44 12" xfId="5010" xr:uid="{00000000-0005-0000-0000-0000C1130000}"/>
    <cellStyle name="常规 44 12 2" xfId="5011" xr:uid="{00000000-0005-0000-0000-0000C2130000}"/>
    <cellStyle name="常规 44 13" xfId="5012" xr:uid="{00000000-0005-0000-0000-0000C3130000}"/>
    <cellStyle name="常规 44 13 2" xfId="5013" xr:uid="{00000000-0005-0000-0000-0000C4130000}"/>
    <cellStyle name="常规 44 14" xfId="5014" xr:uid="{00000000-0005-0000-0000-0000C5130000}"/>
    <cellStyle name="常规 44 14 2" xfId="5015" xr:uid="{00000000-0005-0000-0000-0000C6130000}"/>
    <cellStyle name="常规 44 15" xfId="5017" xr:uid="{00000000-0005-0000-0000-0000C8130000}"/>
    <cellStyle name="常规 44 15 2" xfId="5019" xr:uid="{00000000-0005-0000-0000-0000CA130000}"/>
    <cellStyle name="常规 44 16" xfId="5021" xr:uid="{00000000-0005-0000-0000-0000CC130000}"/>
    <cellStyle name="常规 44 16 2" xfId="5023" xr:uid="{00000000-0005-0000-0000-0000CE130000}"/>
    <cellStyle name="常规 44 17" xfId="5025" xr:uid="{00000000-0005-0000-0000-0000D0130000}"/>
    <cellStyle name="常规 44 17 2" xfId="5027" xr:uid="{00000000-0005-0000-0000-0000D2130000}"/>
    <cellStyle name="常规 44 18" xfId="5029" xr:uid="{00000000-0005-0000-0000-0000D4130000}"/>
    <cellStyle name="常规 44 18 2" xfId="5031" xr:uid="{00000000-0005-0000-0000-0000D6130000}"/>
    <cellStyle name="常规 44 19" xfId="5033" xr:uid="{00000000-0005-0000-0000-0000D8130000}"/>
    <cellStyle name="常规 44 19 2" xfId="5035" xr:uid="{00000000-0005-0000-0000-0000DA130000}"/>
    <cellStyle name="常规 44 2" xfId="2712" xr:uid="{00000000-0005-0000-0000-0000C70A0000}"/>
    <cellStyle name="常规 44 2 2" xfId="4579" xr:uid="{00000000-0005-0000-0000-000012120000}"/>
    <cellStyle name="常规 44 20" xfId="5016" xr:uid="{00000000-0005-0000-0000-0000C7130000}"/>
    <cellStyle name="常规 44 20 2" xfId="5018" xr:uid="{00000000-0005-0000-0000-0000C9130000}"/>
    <cellStyle name="常规 44 21" xfId="5020" xr:uid="{00000000-0005-0000-0000-0000CB130000}"/>
    <cellStyle name="常规 44 21 2" xfId="5022" xr:uid="{00000000-0005-0000-0000-0000CD130000}"/>
    <cellStyle name="常规 44 22" xfId="5024" xr:uid="{00000000-0005-0000-0000-0000CF130000}"/>
    <cellStyle name="常规 44 22 2" xfId="5026" xr:uid="{00000000-0005-0000-0000-0000D1130000}"/>
    <cellStyle name="常规 44 23" xfId="5028" xr:uid="{00000000-0005-0000-0000-0000D3130000}"/>
    <cellStyle name="常规 44 23 2" xfId="5030" xr:uid="{00000000-0005-0000-0000-0000D5130000}"/>
    <cellStyle name="常规 44 24" xfId="5032" xr:uid="{00000000-0005-0000-0000-0000D7130000}"/>
    <cellStyle name="常规 44 24 2" xfId="5034" xr:uid="{00000000-0005-0000-0000-0000D9130000}"/>
    <cellStyle name="常规 44 25" xfId="5037" xr:uid="{00000000-0005-0000-0000-0000DC130000}"/>
    <cellStyle name="常规 44 25 2" xfId="5039" xr:uid="{00000000-0005-0000-0000-0000DE130000}"/>
    <cellStyle name="常规 44 26" xfId="5041" xr:uid="{00000000-0005-0000-0000-0000E0130000}"/>
    <cellStyle name="常规 44 26 2" xfId="5043" xr:uid="{00000000-0005-0000-0000-0000E2130000}"/>
    <cellStyle name="常规 44 27" xfId="5045" xr:uid="{00000000-0005-0000-0000-0000E4130000}"/>
    <cellStyle name="常规 44 27 2" xfId="5047" xr:uid="{00000000-0005-0000-0000-0000E6130000}"/>
    <cellStyle name="常规 44 28" xfId="5049" xr:uid="{00000000-0005-0000-0000-0000E8130000}"/>
    <cellStyle name="常规 44 28 2" xfId="5051" xr:uid="{00000000-0005-0000-0000-0000EA130000}"/>
    <cellStyle name="常规 44 29" xfId="5055" xr:uid="{00000000-0005-0000-0000-0000EE130000}"/>
    <cellStyle name="常规 44 29 2" xfId="5057" xr:uid="{00000000-0005-0000-0000-0000F0130000}"/>
    <cellStyle name="常规 44 3" xfId="4581" xr:uid="{00000000-0005-0000-0000-000014120000}"/>
    <cellStyle name="常规 44 3 2" xfId="4583" xr:uid="{00000000-0005-0000-0000-000016120000}"/>
    <cellStyle name="常规 44 30" xfId="5036" xr:uid="{00000000-0005-0000-0000-0000DB130000}"/>
    <cellStyle name="常规 44 30 2" xfId="5038" xr:uid="{00000000-0005-0000-0000-0000DD130000}"/>
    <cellStyle name="常规 44 31" xfId="5040" xr:uid="{00000000-0005-0000-0000-0000DF130000}"/>
    <cellStyle name="常规 44 31 2" xfId="5042" xr:uid="{00000000-0005-0000-0000-0000E1130000}"/>
    <cellStyle name="常规 44 32" xfId="5044" xr:uid="{00000000-0005-0000-0000-0000E3130000}"/>
    <cellStyle name="常规 44 32 2" xfId="5046" xr:uid="{00000000-0005-0000-0000-0000E5130000}"/>
    <cellStyle name="常规 44 33" xfId="5048" xr:uid="{00000000-0005-0000-0000-0000E7130000}"/>
    <cellStyle name="常规 44 33 2" xfId="5050" xr:uid="{00000000-0005-0000-0000-0000E9130000}"/>
    <cellStyle name="常规 44 34" xfId="5054" xr:uid="{00000000-0005-0000-0000-0000ED130000}"/>
    <cellStyle name="常规 44 34 2" xfId="5056" xr:uid="{00000000-0005-0000-0000-0000EF130000}"/>
    <cellStyle name="常规 44 35" xfId="5059" xr:uid="{00000000-0005-0000-0000-0000F2130000}"/>
    <cellStyle name="常规 44 35 2" xfId="5061" xr:uid="{00000000-0005-0000-0000-0000F4130000}"/>
    <cellStyle name="常规 44 36" xfId="5063" xr:uid="{00000000-0005-0000-0000-0000F6130000}"/>
    <cellStyle name="常规 44 36 2" xfId="5065" xr:uid="{00000000-0005-0000-0000-0000F8130000}"/>
    <cellStyle name="常规 44 37" xfId="5067" xr:uid="{00000000-0005-0000-0000-0000FA130000}"/>
    <cellStyle name="常规 44 37 2" xfId="5069" xr:uid="{00000000-0005-0000-0000-0000FC130000}"/>
    <cellStyle name="常规 44 38" xfId="5071" xr:uid="{00000000-0005-0000-0000-0000FE130000}"/>
    <cellStyle name="常规 44 38 2" xfId="5073" xr:uid="{00000000-0005-0000-0000-000000140000}"/>
    <cellStyle name="常规 44 39" xfId="5075" xr:uid="{00000000-0005-0000-0000-000002140000}"/>
    <cellStyle name="常规 44 39 2" xfId="5077" xr:uid="{00000000-0005-0000-0000-000004140000}"/>
    <cellStyle name="常规 44 4" xfId="4585" xr:uid="{00000000-0005-0000-0000-000018120000}"/>
    <cellStyle name="常规 44 4 2" xfId="5078" xr:uid="{00000000-0005-0000-0000-000005140000}"/>
    <cellStyle name="常规 44 40" xfId="5058" xr:uid="{00000000-0005-0000-0000-0000F1130000}"/>
    <cellStyle name="常规 44 40 2" xfId="5060" xr:uid="{00000000-0005-0000-0000-0000F3130000}"/>
    <cellStyle name="常规 44 41" xfId="5062" xr:uid="{00000000-0005-0000-0000-0000F5130000}"/>
    <cellStyle name="常规 44 41 2" xfId="5064" xr:uid="{00000000-0005-0000-0000-0000F7130000}"/>
    <cellStyle name="常规 44 42" xfId="5066" xr:uid="{00000000-0005-0000-0000-0000F9130000}"/>
    <cellStyle name="常规 44 42 2" xfId="5068" xr:uid="{00000000-0005-0000-0000-0000FB130000}"/>
    <cellStyle name="常规 44 43" xfId="5070" xr:uid="{00000000-0005-0000-0000-0000FD130000}"/>
    <cellStyle name="常规 44 43 2" xfId="5072" xr:uid="{00000000-0005-0000-0000-0000FF130000}"/>
    <cellStyle name="常规 44 44" xfId="5074" xr:uid="{00000000-0005-0000-0000-000001140000}"/>
    <cellStyle name="常规 44 44 2" xfId="5076" xr:uid="{00000000-0005-0000-0000-000003140000}"/>
    <cellStyle name="常规 44 45" xfId="5080" xr:uid="{00000000-0005-0000-0000-000007140000}"/>
    <cellStyle name="常规 44 45 2" xfId="5082" xr:uid="{00000000-0005-0000-0000-000009140000}"/>
    <cellStyle name="常规 44 46" xfId="2408" xr:uid="{00000000-0005-0000-0000-000097090000}"/>
    <cellStyle name="常规 44 46 2" xfId="5084" xr:uid="{00000000-0005-0000-0000-00000B140000}"/>
    <cellStyle name="常规 44 47" xfId="5086" xr:uid="{00000000-0005-0000-0000-00000D140000}"/>
    <cellStyle name="常规 44 47 2" xfId="5088" xr:uid="{00000000-0005-0000-0000-00000F140000}"/>
    <cellStyle name="常规 44 48" xfId="5090" xr:uid="{00000000-0005-0000-0000-000011140000}"/>
    <cellStyle name="常规 44 48 2" xfId="5092" xr:uid="{00000000-0005-0000-0000-000013140000}"/>
    <cellStyle name="常规 44 49" xfId="5094" xr:uid="{00000000-0005-0000-0000-000015140000}"/>
    <cellStyle name="常规 44 49 2" xfId="5096" xr:uid="{00000000-0005-0000-0000-000017140000}"/>
    <cellStyle name="常规 44 5" xfId="5097" xr:uid="{00000000-0005-0000-0000-000018140000}"/>
    <cellStyle name="常规 44 5 2" xfId="5098" xr:uid="{00000000-0005-0000-0000-000019140000}"/>
    <cellStyle name="常规 44 50" xfId="5079" xr:uid="{00000000-0005-0000-0000-000006140000}"/>
    <cellStyle name="常规 44 50 2" xfId="5081" xr:uid="{00000000-0005-0000-0000-000008140000}"/>
    <cellStyle name="常规 44 51" xfId="2407" xr:uid="{00000000-0005-0000-0000-000096090000}"/>
    <cellStyle name="常规 44 51 2" xfId="5083" xr:uid="{00000000-0005-0000-0000-00000A140000}"/>
    <cellStyle name="常规 44 52" xfId="5085" xr:uid="{00000000-0005-0000-0000-00000C140000}"/>
    <cellStyle name="常规 44 52 2" xfId="5087" xr:uid="{00000000-0005-0000-0000-00000E140000}"/>
    <cellStyle name="常规 44 53" xfId="5089" xr:uid="{00000000-0005-0000-0000-000010140000}"/>
    <cellStyle name="常规 44 53 2" xfId="5091" xr:uid="{00000000-0005-0000-0000-000012140000}"/>
    <cellStyle name="常规 44 54" xfId="5093" xr:uid="{00000000-0005-0000-0000-000014140000}"/>
    <cellStyle name="常规 44 54 2" xfId="5095" xr:uid="{00000000-0005-0000-0000-000016140000}"/>
    <cellStyle name="常规 44 55" xfId="5100" xr:uid="{00000000-0005-0000-0000-00001B140000}"/>
    <cellStyle name="常规 44 55 2" xfId="5102" xr:uid="{00000000-0005-0000-0000-00001D140000}"/>
    <cellStyle name="常规 44 56" xfId="5104" xr:uid="{00000000-0005-0000-0000-00001F140000}"/>
    <cellStyle name="常规 44 56 2" xfId="5106" xr:uid="{00000000-0005-0000-0000-000021140000}"/>
    <cellStyle name="常规 44 57" xfId="5108" xr:uid="{00000000-0005-0000-0000-000023140000}"/>
    <cellStyle name="常规 44 57 2" xfId="5110" xr:uid="{00000000-0005-0000-0000-000025140000}"/>
    <cellStyle name="常规 44 58" xfId="5112" xr:uid="{00000000-0005-0000-0000-000027140000}"/>
    <cellStyle name="常规 44 58 2" xfId="5114" xr:uid="{00000000-0005-0000-0000-000029140000}"/>
    <cellStyle name="常规 44 59" xfId="5116" xr:uid="{00000000-0005-0000-0000-00002B140000}"/>
    <cellStyle name="常规 44 59 2" xfId="5118" xr:uid="{00000000-0005-0000-0000-00002D140000}"/>
    <cellStyle name="常规 44 6" xfId="5119" xr:uid="{00000000-0005-0000-0000-00002E140000}"/>
    <cellStyle name="常规 44 6 2" xfId="5120" xr:uid="{00000000-0005-0000-0000-00002F140000}"/>
    <cellStyle name="常规 44 60" xfId="5099" xr:uid="{00000000-0005-0000-0000-00001A140000}"/>
    <cellStyle name="常规 44 60 2" xfId="5101" xr:uid="{00000000-0005-0000-0000-00001C140000}"/>
    <cellStyle name="常规 44 61" xfId="5103" xr:uid="{00000000-0005-0000-0000-00001E140000}"/>
    <cellStyle name="常规 44 61 2" xfId="5105" xr:uid="{00000000-0005-0000-0000-000020140000}"/>
    <cellStyle name="常规 44 62" xfId="5107" xr:uid="{00000000-0005-0000-0000-000022140000}"/>
    <cellStyle name="常规 44 62 2" xfId="5109" xr:uid="{00000000-0005-0000-0000-000024140000}"/>
    <cellStyle name="常规 44 63" xfId="5111" xr:uid="{00000000-0005-0000-0000-000026140000}"/>
    <cellStyle name="常规 44 63 2" xfId="5113" xr:uid="{00000000-0005-0000-0000-000028140000}"/>
    <cellStyle name="常规 44 64" xfId="5115" xr:uid="{00000000-0005-0000-0000-00002A140000}"/>
    <cellStyle name="常规 44 64 2" xfId="5117" xr:uid="{00000000-0005-0000-0000-00002C140000}"/>
    <cellStyle name="常规 44 65" xfId="5122" xr:uid="{00000000-0005-0000-0000-000031140000}"/>
    <cellStyle name="常规 44 65 2" xfId="5124" xr:uid="{00000000-0005-0000-0000-000033140000}"/>
    <cellStyle name="常规 44 66" xfId="5126" xr:uid="{00000000-0005-0000-0000-000035140000}"/>
    <cellStyle name="常规 44 66 2" xfId="5128" xr:uid="{00000000-0005-0000-0000-000037140000}"/>
    <cellStyle name="常规 44 67" xfId="5130" xr:uid="{00000000-0005-0000-0000-000039140000}"/>
    <cellStyle name="常规 44 67 2" xfId="5132" xr:uid="{00000000-0005-0000-0000-00003B140000}"/>
    <cellStyle name="常规 44 68" xfId="5134" xr:uid="{00000000-0005-0000-0000-00003D140000}"/>
    <cellStyle name="常规 44 68 2" xfId="5136" xr:uid="{00000000-0005-0000-0000-00003F140000}"/>
    <cellStyle name="常规 44 69" xfId="5138" xr:uid="{00000000-0005-0000-0000-000041140000}"/>
    <cellStyle name="常规 44 69 2" xfId="5140" xr:uid="{00000000-0005-0000-0000-000043140000}"/>
    <cellStyle name="常规 44 7" xfId="5141" xr:uid="{00000000-0005-0000-0000-000044140000}"/>
    <cellStyle name="常规 44 7 2" xfId="5142" xr:uid="{00000000-0005-0000-0000-000045140000}"/>
    <cellStyle name="常规 44 70" xfId="5121" xr:uid="{00000000-0005-0000-0000-000030140000}"/>
    <cellStyle name="常规 44 70 2" xfId="5123" xr:uid="{00000000-0005-0000-0000-000032140000}"/>
    <cellStyle name="常规 44 71" xfId="5125" xr:uid="{00000000-0005-0000-0000-000034140000}"/>
    <cellStyle name="常规 44 71 2" xfId="5127" xr:uid="{00000000-0005-0000-0000-000036140000}"/>
    <cellStyle name="常规 44 72" xfId="5129" xr:uid="{00000000-0005-0000-0000-000038140000}"/>
    <cellStyle name="常规 44 72 2" xfId="5131" xr:uid="{00000000-0005-0000-0000-00003A140000}"/>
    <cellStyle name="常规 44 73" xfId="5133" xr:uid="{00000000-0005-0000-0000-00003C140000}"/>
    <cellStyle name="常规 44 73 2" xfId="5135" xr:uid="{00000000-0005-0000-0000-00003E140000}"/>
    <cellStyle name="常规 44 74" xfId="5137" xr:uid="{00000000-0005-0000-0000-000040140000}"/>
    <cellStyle name="常规 44 74 2" xfId="5139" xr:uid="{00000000-0005-0000-0000-000042140000}"/>
    <cellStyle name="常规 44 75" xfId="5144" xr:uid="{00000000-0005-0000-0000-000047140000}"/>
    <cellStyle name="常规 44 75 2" xfId="5146" xr:uid="{00000000-0005-0000-0000-000049140000}"/>
    <cellStyle name="常规 44 76" xfId="5148" xr:uid="{00000000-0005-0000-0000-00004B140000}"/>
    <cellStyle name="常规 44 76 2" xfId="5150" xr:uid="{00000000-0005-0000-0000-00004D140000}"/>
    <cellStyle name="常规 44 77" xfId="5152" xr:uid="{00000000-0005-0000-0000-00004F140000}"/>
    <cellStyle name="常规 44 77 2" xfId="5154" xr:uid="{00000000-0005-0000-0000-000051140000}"/>
    <cellStyle name="常规 44 78" xfId="5156" xr:uid="{00000000-0005-0000-0000-000053140000}"/>
    <cellStyle name="常规 44 78 2" xfId="5158" xr:uid="{00000000-0005-0000-0000-000055140000}"/>
    <cellStyle name="常规 44 79" xfId="5162" xr:uid="{00000000-0005-0000-0000-000059140000}"/>
    <cellStyle name="常规 44 79 2" xfId="5164" xr:uid="{00000000-0005-0000-0000-00005B140000}"/>
    <cellStyle name="常规 44 8" xfId="5165" xr:uid="{00000000-0005-0000-0000-00005C140000}"/>
    <cellStyle name="常规 44 8 2" xfId="5166" xr:uid="{00000000-0005-0000-0000-00005D140000}"/>
    <cellStyle name="常规 44 8 3" xfId="5167" xr:uid="{00000000-0005-0000-0000-00005E140000}"/>
    <cellStyle name="常规 44 80" xfId="5143" xr:uid="{00000000-0005-0000-0000-000046140000}"/>
    <cellStyle name="常规 44 80 2" xfId="5145" xr:uid="{00000000-0005-0000-0000-000048140000}"/>
    <cellStyle name="常规 44 81" xfId="5147" xr:uid="{00000000-0005-0000-0000-00004A140000}"/>
    <cellStyle name="常规 44 81 2" xfId="5149" xr:uid="{00000000-0005-0000-0000-00004C140000}"/>
    <cellStyle name="常规 44 82" xfId="5151" xr:uid="{00000000-0005-0000-0000-00004E140000}"/>
    <cellStyle name="常规 44 82 2" xfId="5153" xr:uid="{00000000-0005-0000-0000-000050140000}"/>
    <cellStyle name="常规 44 83" xfId="5155" xr:uid="{00000000-0005-0000-0000-000052140000}"/>
    <cellStyle name="常规 44 83 2" xfId="5157" xr:uid="{00000000-0005-0000-0000-000054140000}"/>
    <cellStyle name="常规 44 84" xfId="5161" xr:uid="{00000000-0005-0000-0000-000058140000}"/>
    <cellStyle name="常规 44 84 2" xfId="5163" xr:uid="{00000000-0005-0000-0000-00005A140000}"/>
    <cellStyle name="常规 44 85" xfId="5169" xr:uid="{00000000-0005-0000-0000-000060140000}"/>
    <cellStyle name="常规 44 85 2" xfId="5171" xr:uid="{00000000-0005-0000-0000-000062140000}"/>
    <cellStyle name="常规 44 86" xfId="5173" xr:uid="{00000000-0005-0000-0000-000064140000}"/>
    <cellStyle name="常规 44 86 2" xfId="5175" xr:uid="{00000000-0005-0000-0000-000066140000}"/>
    <cellStyle name="常规 44 87" xfId="5177" xr:uid="{00000000-0005-0000-0000-000068140000}"/>
    <cellStyle name="常规 44 87 2" xfId="5179" xr:uid="{00000000-0005-0000-0000-00006A140000}"/>
    <cellStyle name="常规 44 88" xfId="5181" xr:uid="{00000000-0005-0000-0000-00006C140000}"/>
    <cellStyle name="常规 44 88 2" xfId="5183" xr:uid="{00000000-0005-0000-0000-00006E140000}"/>
    <cellStyle name="常规 44 89" xfId="5185" xr:uid="{00000000-0005-0000-0000-000070140000}"/>
    <cellStyle name="常规 44 89 2" xfId="5187" xr:uid="{00000000-0005-0000-0000-000072140000}"/>
    <cellStyle name="常规 44 9" xfId="5188" xr:uid="{00000000-0005-0000-0000-000073140000}"/>
    <cellStyle name="常规 44 9 2" xfId="5189" xr:uid="{00000000-0005-0000-0000-000074140000}"/>
    <cellStyle name="常规 44 90" xfId="5168" xr:uid="{00000000-0005-0000-0000-00005F140000}"/>
    <cellStyle name="常规 44 90 2" xfId="5170" xr:uid="{00000000-0005-0000-0000-000061140000}"/>
    <cellStyle name="常规 44 91" xfId="5172" xr:uid="{00000000-0005-0000-0000-000063140000}"/>
    <cellStyle name="常规 44 91 2" xfId="5174" xr:uid="{00000000-0005-0000-0000-000065140000}"/>
    <cellStyle name="常规 44 92" xfId="5176" xr:uid="{00000000-0005-0000-0000-000067140000}"/>
    <cellStyle name="常规 44 92 2" xfId="5178" xr:uid="{00000000-0005-0000-0000-000069140000}"/>
    <cellStyle name="常规 44 93" xfId="5180" xr:uid="{00000000-0005-0000-0000-00006B140000}"/>
    <cellStyle name="常规 44 93 2" xfId="5182" xr:uid="{00000000-0005-0000-0000-00006D140000}"/>
    <cellStyle name="常规 44 94" xfId="5184" xr:uid="{00000000-0005-0000-0000-00006F140000}"/>
    <cellStyle name="常规 44 94 2" xfId="5186" xr:uid="{00000000-0005-0000-0000-000071140000}"/>
    <cellStyle name="常规 44 95" xfId="5190" xr:uid="{00000000-0005-0000-0000-000075140000}"/>
    <cellStyle name="常规 44 95 2" xfId="5191" xr:uid="{00000000-0005-0000-0000-000076140000}"/>
    <cellStyle name="常规 44 96" xfId="2416" xr:uid="{00000000-0005-0000-0000-00009F090000}"/>
    <cellStyle name="常规 44 96 2" xfId="5192" xr:uid="{00000000-0005-0000-0000-000077140000}"/>
    <cellStyle name="常规 44 97" xfId="5193" xr:uid="{00000000-0005-0000-0000-000078140000}"/>
    <cellStyle name="常规 44 97 2" xfId="5194" xr:uid="{00000000-0005-0000-0000-000079140000}"/>
    <cellStyle name="常规 44 98" xfId="5195" xr:uid="{00000000-0005-0000-0000-00007A140000}"/>
    <cellStyle name="常规 44 98 2" xfId="5196" xr:uid="{00000000-0005-0000-0000-00007B140000}"/>
    <cellStyle name="常规 44 99" xfId="5197" xr:uid="{00000000-0005-0000-0000-00007C140000}"/>
    <cellStyle name="常规 44 99 2" xfId="5198" xr:uid="{00000000-0005-0000-0000-00007D140000}"/>
    <cellStyle name="常规 45" xfId="5200" xr:uid="{00000000-0005-0000-0000-00007F140000}"/>
    <cellStyle name="常规 45 10" xfId="5202" xr:uid="{00000000-0005-0000-0000-000081140000}"/>
    <cellStyle name="常规 45 10 2" xfId="5204" xr:uid="{00000000-0005-0000-0000-000083140000}"/>
    <cellStyle name="常规 45 100" xfId="5206" xr:uid="{00000000-0005-0000-0000-000085140000}"/>
    <cellStyle name="常规 45 100 2" xfId="5208" xr:uid="{00000000-0005-0000-0000-000087140000}"/>
    <cellStyle name="常规 45 101" xfId="5210" xr:uid="{00000000-0005-0000-0000-000089140000}"/>
    <cellStyle name="常规 45 101 2" xfId="5212" xr:uid="{00000000-0005-0000-0000-00008B140000}"/>
    <cellStyle name="常规 45 102" xfId="5214" xr:uid="{00000000-0005-0000-0000-00008D140000}"/>
    <cellStyle name="常规 45 102 2" xfId="5216" xr:uid="{00000000-0005-0000-0000-00008F140000}"/>
    <cellStyle name="常规 45 103" xfId="5218" xr:uid="{00000000-0005-0000-0000-000091140000}"/>
    <cellStyle name="常规 45 103 2" xfId="5221" xr:uid="{00000000-0005-0000-0000-000094140000}"/>
    <cellStyle name="常规 45 104" xfId="5223" xr:uid="{00000000-0005-0000-0000-000096140000}"/>
    <cellStyle name="常规 45 104 2" xfId="5226" xr:uid="{00000000-0005-0000-0000-000099140000}"/>
    <cellStyle name="常规 45 105" xfId="556" xr:uid="{00000000-0005-0000-0000-00005B020000}"/>
    <cellStyle name="常规 45 105 2" xfId="5230" xr:uid="{00000000-0005-0000-0000-00009D140000}"/>
    <cellStyle name="常规 45 106" xfId="5234" xr:uid="{00000000-0005-0000-0000-0000A1140000}"/>
    <cellStyle name="常规 45 106 2" xfId="5236" xr:uid="{00000000-0005-0000-0000-0000A3140000}"/>
    <cellStyle name="常规 45 107" xfId="5239" xr:uid="{00000000-0005-0000-0000-0000A6140000}"/>
    <cellStyle name="常规 45 107 2" xfId="5241" xr:uid="{00000000-0005-0000-0000-0000A8140000}"/>
    <cellStyle name="常规 45 108" xfId="5243" xr:uid="{00000000-0005-0000-0000-0000AA140000}"/>
    <cellStyle name="常规 45 108 2" xfId="5245" xr:uid="{00000000-0005-0000-0000-0000AC140000}"/>
    <cellStyle name="常规 45 109" xfId="5247" xr:uid="{00000000-0005-0000-0000-0000AE140000}"/>
    <cellStyle name="常规 45 109 2" xfId="5249" xr:uid="{00000000-0005-0000-0000-0000B0140000}"/>
    <cellStyle name="常规 45 11" xfId="5252" xr:uid="{00000000-0005-0000-0000-0000B3140000}"/>
    <cellStyle name="常规 45 11 2" xfId="5257" xr:uid="{00000000-0005-0000-0000-0000B8140000}"/>
    <cellStyle name="常规 45 110" xfId="555" xr:uid="{00000000-0005-0000-0000-00005A020000}"/>
    <cellStyle name="常规 45 110 2" xfId="5229" xr:uid="{00000000-0005-0000-0000-00009C140000}"/>
    <cellStyle name="常规 45 111" xfId="5233" xr:uid="{00000000-0005-0000-0000-0000A0140000}"/>
    <cellStyle name="常规 45 112" xfId="5238" xr:uid="{00000000-0005-0000-0000-0000A5140000}"/>
    <cellStyle name="常规 45 12" xfId="5260" xr:uid="{00000000-0005-0000-0000-0000BB140000}"/>
    <cellStyle name="常规 45 12 2" xfId="5263" xr:uid="{00000000-0005-0000-0000-0000BE140000}"/>
    <cellStyle name="常规 45 13" xfId="5266" xr:uid="{00000000-0005-0000-0000-0000C1140000}"/>
    <cellStyle name="常规 45 13 2" xfId="5268" xr:uid="{00000000-0005-0000-0000-0000C3140000}"/>
    <cellStyle name="常规 45 14" xfId="5270" xr:uid="{00000000-0005-0000-0000-0000C5140000}"/>
    <cellStyle name="常规 45 14 2" xfId="5272" xr:uid="{00000000-0005-0000-0000-0000C7140000}"/>
    <cellStyle name="常规 45 15" xfId="5276" xr:uid="{00000000-0005-0000-0000-0000CB140000}"/>
    <cellStyle name="常规 45 15 2" xfId="5280" xr:uid="{00000000-0005-0000-0000-0000CF140000}"/>
    <cellStyle name="常规 45 16" xfId="5284" xr:uid="{00000000-0005-0000-0000-0000D3140000}"/>
    <cellStyle name="常规 45 16 2" xfId="5288" xr:uid="{00000000-0005-0000-0000-0000D7140000}"/>
    <cellStyle name="常规 45 17" xfId="5292" xr:uid="{00000000-0005-0000-0000-0000DB140000}"/>
    <cellStyle name="常规 45 17 2" xfId="5296" xr:uid="{00000000-0005-0000-0000-0000DF140000}"/>
    <cellStyle name="常规 45 18" xfId="5300" xr:uid="{00000000-0005-0000-0000-0000E3140000}"/>
    <cellStyle name="常规 45 18 2" xfId="5304" xr:uid="{00000000-0005-0000-0000-0000E7140000}"/>
    <cellStyle name="常规 45 19" xfId="5308" xr:uid="{00000000-0005-0000-0000-0000EB140000}"/>
    <cellStyle name="常规 45 19 2" xfId="5312" xr:uid="{00000000-0005-0000-0000-0000EF140000}"/>
    <cellStyle name="常规 45 2" xfId="5314" xr:uid="{00000000-0005-0000-0000-0000F1140000}"/>
    <cellStyle name="常规 45 2 2" xfId="5316" xr:uid="{00000000-0005-0000-0000-0000F3140000}"/>
    <cellStyle name="常规 45 20" xfId="5275" xr:uid="{00000000-0005-0000-0000-0000CA140000}"/>
    <cellStyle name="常规 45 20 2" xfId="5279" xr:uid="{00000000-0005-0000-0000-0000CE140000}"/>
    <cellStyle name="常规 45 21" xfId="5283" xr:uid="{00000000-0005-0000-0000-0000D2140000}"/>
    <cellStyle name="常规 45 21 2" xfId="5287" xr:uid="{00000000-0005-0000-0000-0000D6140000}"/>
    <cellStyle name="常规 45 22" xfId="5291" xr:uid="{00000000-0005-0000-0000-0000DA140000}"/>
    <cellStyle name="常规 45 22 2" xfId="5295" xr:uid="{00000000-0005-0000-0000-0000DE140000}"/>
    <cellStyle name="常规 45 23" xfId="5299" xr:uid="{00000000-0005-0000-0000-0000E2140000}"/>
    <cellStyle name="常规 45 23 2" xfId="5303" xr:uid="{00000000-0005-0000-0000-0000E6140000}"/>
    <cellStyle name="常规 45 24" xfId="5307" xr:uid="{00000000-0005-0000-0000-0000EA140000}"/>
    <cellStyle name="常规 45 24 2" xfId="5311" xr:uid="{00000000-0005-0000-0000-0000EE140000}"/>
    <cellStyle name="常规 45 25" xfId="5320" xr:uid="{00000000-0005-0000-0000-0000F7140000}"/>
    <cellStyle name="常规 45 25 2" xfId="68" xr:uid="{00000000-0005-0000-0000-00004F000000}"/>
    <cellStyle name="常规 45 26" xfId="5324" xr:uid="{00000000-0005-0000-0000-0000FB140000}"/>
    <cellStyle name="常规 45 26 2" xfId="5328" xr:uid="{00000000-0005-0000-0000-0000FF140000}"/>
    <cellStyle name="常规 45 27" xfId="5332" xr:uid="{00000000-0005-0000-0000-000003150000}"/>
    <cellStyle name="常规 45 27 2" xfId="5336" xr:uid="{00000000-0005-0000-0000-000007150000}"/>
    <cellStyle name="常规 45 28" xfId="5340" xr:uid="{00000000-0005-0000-0000-00000B150000}"/>
    <cellStyle name="常规 45 28 2" xfId="5344" xr:uid="{00000000-0005-0000-0000-00000F150000}"/>
    <cellStyle name="常规 45 29" xfId="5350" xr:uid="{00000000-0005-0000-0000-000015150000}"/>
    <cellStyle name="常规 45 29 2" xfId="5354" xr:uid="{00000000-0005-0000-0000-000019150000}"/>
    <cellStyle name="常规 45 3" xfId="5356" xr:uid="{00000000-0005-0000-0000-00001B150000}"/>
    <cellStyle name="常规 45 3 2" xfId="5358" xr:uid="{00000000-0005-0000-0000-00001D150000}"/>
    <cellStyle name="常规 45 30" xfId="5319" xr:uid="{00000000-0005-0000-0000-0000F6140000}"/>
    <cellStyle name="常规 45 30 2" xfId="67" xr:uid="{00000000-0005-0000-0000-00004E000000}"/>
    <cellStyle name="常规 45 31" xfId="5323" xr:uid="{00000000-0005-0000-0000-0000FA140000}"/>
    <cellStyle name="常规 45 31 2" xfId="5327" xr:uid="{00000000-0005-0000-0000-0000FE140000}"/>
    <cellStyle name="常规 45 32" xfId="5331" xr:uid="{00000000-0005-0000-0000-000002150000}"/>
    <cellStyle name="常规 45 32 2" xfId="5335" xr:uid="{00000000-0005-0000-0000-000006150000}"/>
    <cellStyle name="常规 45 33" xfId="5339" xr:uid="{00000000-0005-0000-0000-00000A150000}"/>
    <cellStyle name="常规 45 33 2" xfId="5343" xr:uid="{00000000-0005-0000-0000-00000E150000}"/>
    <cellStyle name="常规 45 34" xfId="5349" xr:uid="{00000000-0005-0000-0000-000014150000}"/>
    <cellStyle name="常规 45 34 2" xfId="5353" xr:uid="{00000000-0005-0000-0000-000018150000}"/>
    <cellStyle name="常规 45 35" xfId="5362" xr:uid="{00000000-0005-0000-0000-000021150000}"/>
    <cellStyle name="常规 45 35 2" xfId="807" xr:uid="{00000000-0005-0000-0000-000056030000}"/>
    <cellStyle name="常规 45 36" xfId="5366" xr:uid="{00000000-0005-0000-0000-000025150000}"/>
    <cellStyle name="常规 45 36 2" xfId="5370" xr:uid="{00000000-0005-0000-0000-000029150000}"/>
    <cellStyle name="常规 45 37" xfId="5374" xr:uid="{00000000-0005-0000-0000-00002D150000}"/>
    <cellStyle name="常规 45 37 2" xfId="5378" xr:uid="{00000000-0005-0000-0000-000031150000}"/>
    <cellStyle name="常规 45 38" xfId="5382" xr:uid="{00000000-0005-0000-0000-000035150000}"/>
    <cellStyle name="常规 45 38 2" xfId="5386" xr:uid="{00000000-0005-0000-0000-000039150000}"/>
    <cellStyle name="常规 45 39" xfId="5390" xr:uid="{00000000-0005-0000-0000-00003D150000}"/>
    <cellStyle name="常规 45 39 2" xfId="5394" xr:uid="{00000000-0005-0000-0000-000041150000}"/>
    <cellStyle name="常规 45 4" xfId="5396" xr:uid="{00000000-0005-0000-0000-000043150000}"/>
    <cellStyle name="常规 45 4 2" xfId="5398" xr:uid="{00000000-0005-0000-0000-000045150000}"/>
    <cellStyle name="常规 45 40" xfId="5361" xr:uid="{00000000-0005-0000-0000-000020150000}"/>
    <cellStyle name="常规 45 40 2" xfId="806" xr:uid="{00000000-0005-0000-0000-000055030000}"/>
    <cellStyle name="常规 45 41" xfId="5365" xr:uid="{00000000-0005-0000-0000-000024150000}"/>
    <cellStyle name="常规 45 41 2" xfId="5369" xr:uid="{00000000-0005-0000-0000-000028150000}"/>
    <cellStyle name="常规 45 42" xfId="5373" xr:uid="{00000000-0005-0000-0000-00002C150000}"/>
    <cellStyle name="常规 45 42 2" xfId="5377" xr:uid="{00000000-0005-0000-0000-000030150000}"/>
    <cellStyle name="常规 45 43" xfId="5381" xr:uid="{00000000-0005-0000-0000-000034150000}"/>
    <cellStyle name="常规 45 43 2" xfId="5385" xr:uid="{00000000-0005-0000-0000-000038150000}"/>
    <cellStyle name="常规 45 44" xfId="5389" xr:uid="{00000000-0005-0000-0000-00003C150000}"/>
    <cellStyle name="常规 45 44 2" xfId="5393" xr:uid="{00000000-0005-0000-0000-000040150000}"/>
    <cellStyle name="常规 45 45" xfId="5402" xr:uid="{00000000-0005-0000-0000-000049150000}"/>
    <cellStyle name="常规 45 45 2" xfId="1165" xr:uid="{00000000-0005-0000-0000-0000BC040000}"/>
    <cellStyle name="常规 45 46" xfId="2449" xr:uid="{00000000-0005-0000-0000-0000C0090000}"/>
    <cellStyle name="常规 45 46 2" xfId="5406" xr:uid="{00000000-0005-0000-0000-00004D150000}"/>
    <cellStyle name="常规 45 47" xfId="5410" xr:uid="{00000000-0005-0000-0000-000051150000}"/>
    <cellStyle name="常规 45 47 2" xfId="5414" xr:uid="{00000000-0005-0000-0000-000055150000}"/>
    <cellStyle name="常规 45 48" xfId="5418" xr:uid="{00000000-0005-0000-0000-000059150000}"/>
    <cellStyle name="常规 45 48 2" xfId="5422" xr:uid="{00000000-0005-0000-0000-00005D150000}"/>
    <cellStyle name="常规 45 49" xfId="5426" xr:uid="{00000000-0005-0000-0000-000061150000}"/>
    <cellStyle name="常规 45 49 2" xfId="5430" xr:uid="{00000000-0005-0000-0000-000065150000}"/>
    <cellStyle name="常规 45 5" xfId="5432" xr:uid="{00000000-0005-0000-0000-000067150000}"/>
    <cellStyle name="常规 45 5 2" xfId="5434" xr:uid="{00000000-0005-0000-0000-000069150000}"/>
    <cellStyle name="常规 45 50" xfId="5401" xr:uid="{00000000-0005-0000-0000-000048150000}"/>
    <cellStyle name="常规 45 50 2" xfId="1164" xr:uid="{00000000-0005-0000-0000-0000BB040000}"/>
    <cellStyle name="常规 45 51" xfId="2448" xr:uid="{00000000-0005-0000-0000-0000BF090000}"/>
    <cellStyle name="常规 45 51 2" xfId="5405" xr:uid="{00000000-0005-0000-0000-00004C150000}"/>
    <cellStyle name="常规 45 52" xfId="5409" xr:uid="{00000000-0005-0000-0000-000050150000}"/>
    <cellStyle name="常规 45 52 2" xfId="5413" xr:uid="{00000000-0005-0000-0000-000054150000}"/>
    <cellStyle name="常规 45 53" xfId="5417" xr:uid="{00000000-0005-0000-0000-000058150000}"/>
    <cellStyle name="常规 45 53 2" xfId="5421" xr:uid="{00000000-0005-0000-0000-00005C150000}"/>
    <cellStyle name="常规 45 54" xfId="5425" xr:uid="{00000000-0005-0000-0000-000060150000}"/>
    <cellStyle name="常规 45 54 2" xfId="5429" xr:uid="{00000000-0005-0000-0000-000064150000}"/>
    <cellStyle name="常规 45 55" xfId="5438" xr:uid="{00000000-0005-0000-0000-00006D150000}"/>
    <cellStyle name="常规 45 55 2" xfId="1497" xr:uid="{00000000-0005-0000-0000-000008060000}"/>
    <cellStyle name="常规 45 56" xfId="5443" xr:uid="{00000000-0005-0000-0000-000072150000}"/>
    <cellStyle name="常规 45 56 2" xfId="5448" xr:uid="{00000000-0005-0000-0000-000077150000}"/>
    <cellStyle name="常规 45 57" xfId="5453" xr:uid="{00000000-0005-0000-0000-00007C150000}"/>
    <cellStyle name="常规 45 57 2" xfId="5457" xr:uid="{00000000-0005-0000-0000-000080150000}"/>
    <cellStyle name="常规 45 58" xfId="5461" xr:uid="{00000000-0005-0000-0000-000084150000}"/>
    <cellStyle name="常规 45 58 2" xfId="5465" xr:uid="{00000000-0005-0000-0000-000088150000}"/>
    <cellStyle name="常规 45 59" xfId="5469" xr:uid="{00000000-0005-0000-0000-00008C150000}"/>
    <cellStyle name="常规 45 59 2" xfId="5473" xr:uid="{00000000-0005-0000-0000-000090150000}"/>
    <cellStyle name="常规 45 6" xfId="5475" xr:uid="{00000000-0005-0000-0000-000092150000}"/>
    <cellStyle name="常规 45 6 2" xfId="5477" xr:uid="{00000000-0005-0000-0000-000094150000}"/>
    <cellStyle name="常规 45 60" xfId="5437" xr:uid="{00000000-0005-0000-0000-00006C150000}"/>
    <cellStyle name="常规 45 60 2" xfId="1496" xr:uid="{00000000-0005-0000-0000-000007060000}"/>
    <cellStyle name="常规 45 61" xfId="5442" xr:uid="{00000000-0005-0000-0000-000071150000}"/>
    <cellStyle name="常规 45 61 2" xfId="5447" xr:uid="{00000000-0005-0000-0000-000076150000}"/>
    <cellStyle name="常规 45 62" xfId="5452" xr:uid="{00000000-0005-0000-0000-00007B150000}"/>
    <cellStyle name="常规 45 62 2" xfId="5456" xr:uid="{00000000-0005-0000-0000-00007F150000}"/>
    <cellStyle name="常规 45 63" xfId="5460" xr:uid="{00000000-0005-0000-0000-000083150000}"/>
    <cellStyle name="常规 45 63 2" xfId="5464" xr:uid="{00000000-0005-0000-0000-000087150000}"/>
    <cellStyle name="常规 45 64" xfId="5468" xr:uid="{00000000-0005-0000-0000-00008B150000}"/>
    <cellStyle name="常规 45 64 2" xfId="5472" xr:uid="{00000000-0005-0000-0000-00008F150000}"/>
    <cellStyle name="常规 45 65" xfId="5481" xr:uid="{00000000-0005-0000-0000-000098150000}"/>
    <cellStyle name="常规 45 65 2" xfId="1730" xr:uid="{00000000-0005-0000-0000-0000F1060000}"/>
    <cellStyle name="常规 45 66" xfId="5485" xr:uid="{00000000-0005-0000-0000-00009C150000}"/>
    <cellStyle name="常规 45 66 2" xfId="5489" xr:uid="{00000000-0005-0000-0000-0000A0150000}"/>
    <cellStyle name="常规 45 67" xfId="5493" xr:uid="{00000000-0005-0000-0000-0000A4150000}"/>
    <cellStyle name="常规 45 67 2" xfId="5497" xr:uid="{00000000-0005-0000-0000-0000A8150000}"/>
    <cellStyle name="常规 45 68" xfId="5501" xr:uid="{00000000-0005-0000-0000-0000AC150000}"/>
    <cellStyle name="常规 45 68 2" xfId="5505" xr:uid="{00000000-0005-0000-0000-0000B0150000}"/>
    <cellStyle name="常规 45 69" xfId="1255" xr:uid="{00000000-0005-0000-0000-000016050000}"/>
    <cellStyle name="常规 45 69 2" xfId="5509" xr:uid="{00000000-0005-0000-0000-0000B4150000}"/>
    <cellStyle name="常规 45 7" xfId="5511" xr:uid="{00000000-0005-0000-0000-0000B6150000}"/>
    <cellStyle name="常规 45 7 2" xfId="5513" xr:uid="{00000000-0005-0000-0000-0000B8150000}"/>
    <cellStyle name="常规 45 70" xfId="5480" xr:uid="{00000000-0005-0000-0000-000097150000}"/>
    <cellStyle name="常规 45 70 2" xfId="1729" xr:uid="{00000000-0005-0000-0000-0000F0060000}"/>
    <cellStyle name="常规 45 71" xfId="5484" xr:uid="{00000000-0005-0000-0000-00009B150000}"/>
    <cellStyle name="常规 45 71 2" xfId="5488" xr:uid="{00000000-0005-0000-0000-00009F150000}"/>
    <cellStyle name="常规 45 72" xfId="5492" xr:uid="{00000000-0005-0000-0000-0000A3150000}"/>
    <cellStyle name="常规 45 72 2" xfId="5496" xr:uid="{00000000-0005-0000-0000-0000A7150000}"/>
    <cellStyle name="常规 45 73" xfId="5500" xr:uid="{00000000-0005-0000-0000-0000AB150000}"/>
    <cellStyle name="常规 45 73 2" xfId="5504" xr:uid="{00000000-0005-0000-0000-0000AF150000}"/>
    <cellStyle name="常规 45 74" xfId="1254" xr:uid="{00000000-0005-0000-0000-000015050000}"/>
    <cellStyle name="常规 45 74 2" xfId="5508" xr:uid="{00000000-0005-0000-0000-0000B3150000}"/>
    <cellStyle name="常规 45 75" xfId="5517" xr:uid="{00000000-0005-0000-0000-0000BC150000}"/>
    <cellStyle name="常规 45 75 2" xfId="1957" xr:uid="{00000000-0005-0000-0000-0000D4070000}"/>
    <cellStyle name="常规 45 76" xfId="5521" xr:uid="{00000000-0005-0000-0000-0000C0150000}"/>
    <cellStyle name="常规 45 76 2" xfId="5525" xr:uid="{00000000-0005-0000-0000-0000C4150000}"/>
    <cellStyle name="常规 45 77" xfId="5529" xr:uid="{00000000-0005-0000-0000-0000C8150000}"/>
    <cellStyle name="常规 45 77 2" xfId="5533" xr:uid="{00000000-0005-0000-0000-0000CC150000}"/>
    <cellStyle name="常规 45 78" xfId="5537" xr:uid="{00000000-0005-0000-0000-0000D0150000}"/>
    <cellStyle name="常规 45 78 2" xfId="5541" xr:uid="{00000000-0005-0000-0000-0000D4150000}"/>
    <cellStyle name="常规 45 79" xfId="5547" xr:uid="{00000000-0005-0000-0000-0000DA150000}"/>
    <cellStyle name="常规 45 79 2" xfId="5551" xr:uid="{00000000-0005-0000-0000-0000DE150000}"/>
    <cellStyle name="常规 45 8" xfId="5553" xr:uid="{00000000-0005-0000-0000-0000E0150000}"/>
    <cellStyle name="常规 45 8 2" xfId="5555" xr:uid="{00000000-0005-0000-0000-0000E2150000}"/>
    <cellStyle name="常规 45 8 3" xfId="5556" xr:uid="{00000000-0005-0000-0000-0000E3150000}"/>
    <cellStyle name="常规 45 80" xfId="5516" xr:uid="{00000000-0005-0000-0000-0000BB150000}"/>
    <cellStyle name="常规 45 80 2" xfId="1956" xr:uid="{00000000-0005-0000-0000-0000D3070000}"/>
    <cellStyle name="常规 45 81" xfId="5520" xr:uid="{00000000-0005-0000-0000-0000BF150000}"/>
    <cellStyle name="常规 45 81 2" xfId="5524" xr:uid="{00000000-0005-0000-0000-0000C3150000}"/>
    <cellStyle name="常规 45 82" xfId="5528" xr:uid="{00000000-0005-0000-0000-0000C7150000}"/>
    <cellStyle name="常规 45 82 2" xfId="5532" xr:uid="{00000000-0005-0000-0000-0000CB150000}"/>
    <cellStyle name="常规 45 83" xfId="5536" xr:uid="{00000000-0005-0000-0000-0000CF150000}"/>
    <cellStyle name="常规 45 83 2" xfId="5540" xr:uid="{00000000-0005-0000-0000-0000D3150000}"/>
    <cellStyle name="常规 45 84" xfId="5546" xr:uid="{00000000-0005-0000-0000-0000D9150000}"/>
    <cellStyle name="常规 45 84 2" xfId="5550" xr:uid="{00000000-0005-0000-0000-0000DD150000}"/>
    <cellStyle name="常规 45 85" xfId="5560" xr:uid="{00000000-0005-0000-0000-0000E7150000}"/>
    <cellStyle name="常规 45 85 2" xfId="5564" xr:uid="{00000000-0005-0000-0000-0000EB150000}"/>
    <cellStyle name="常规 45 86" xfId="5568" xr:uid="{00000000-0005-0000-0000-0000EF150000}"/>
    <cellStyle name="常规 45 86 2" xfId="5572" xr:uid="{00000000-0005-0000-0000-0000F3150000}"/>
    <cellStyle name="常规 45 87" xfId="5576" xr:uid="{00000000-0005-0000-0000-0000F7150000}"/>
    <cellStyle name="常规 45 87 2" xfId="5580" xr:uid="{00000000-0005-0000-0000-0000FB150000}"/>
    <cellStyle name="常规 45 88" xfId="5584" xr:uid="{00000000-0005-0000-0000-0000FF150000}"/>
    <cellStyle name="常规 45 88 2" xfId="5588" xr:uid="{00000000-0005-0000-0000-000003160000}"/>
    <cellStyle name="常规 45 89" xfId="5592" xr:uid="{00000000-0005-0000-0000-000007160000}"/>
    <cellStyle name="常规 45 89 2" xfId="5596" xr:uid="{00000000-0005-0000-0000-00000B160000}"/>
    <cellStyle name="常规 45 9" xfId="5598" xr:uid="{00000000-0005-0000-0000-00000D160000}"/>
    <cellStyle name="常规 45 9 2" xfId="5600" xr:uid="{00000000-0005-0000-0000-00000F160000}"/>
    <cellStyle name="常规 45 90" xfId="5559" xr:uid="{00000000-0005-0000-0000-0000E6150000}"/>
    <cellStyle name="常规 45 90 2" xfId="5563" xr:uid="{00000000-0005-0000-0000-0000EA150000}"/>
    <cellStyle name="常规 45 91" xfId="5567" xr:uid="{00000000-0005-0000-0000-0000EE150000}"/>
    <cellStyle name="常规 45 91 2" xfId="5571" xr:uid="{00000000-0005-0000-0000-0000F2150000}"/>
    <cellStyle name="常规 45 92" xfId="5575" xr:uid="{00000000-0005-0000-0000-0000F6150000}"/>
    <cellStyle name="常规 45 92 2" xfId="5579" xr:uid="{00000000-0005-0000-0000-0000FA150000}"/>
    <cellStyle name="常规 45 93" xfId="5583" xr:uid="{00000000-0005-0000-0000-0000FE150000}"/>
    <cellStyle name="常规 45 93 2" xfId="5587" xr:uid="{00000000-0005-0000-0000-000002160000}"/>
    <cellStyle name="常规 45 94" xfId="5591" xr:uid="{00000000-0005-0000-0000-000006160000}"/>
    <cellStyle name="常规 45 94 2" xfId="5595" xr:uid="{00000000-0005-0000-0000-00000A160000}"/>
    <cellStyle name="常规 45 95" xfId="5602" xr:uid="{00000000-0005-0000-0000-000011160000}"/>
    <cellStyle name="常规 45 95 2" xfId="5604" xr:uid="{00000000-0005-0000-0000-000013160000}"/>
    <cellStyle name="常规 45 96" xfId="2455" xr:uid="{00000000-0005-0000-0000-0000C6090000}"/>
    <cellStyle name="常规 45 96 2" xfId="5606" xr:uid="{00000000-0005-0000-0000-000015160000}"/>
    <cellStyle name="常规 45 97" xfId="5608" xr:uid="{00000000-0005-0000-0000-000017160000}"/>
    <cellStyle name="常规 45 97 2" xfId="5610" xr:uid="{00000000-0005-0000-0000-000019160000}"/>
    <cellStyle name="常规 45 98" xfId="5612" xr:uid="{00000000-0005-0000-0000-00001B160000}"/>
    <cellStyle name="常规 45 98 2" xfId="5614" xr:uid="{00000000-0005-0000-0000-00001D160000}"/>
    <cellStyle name="常规 45 99" xfId="5616" xr:uid="{00000000-0005-0000-0000-00001F160000}"/>
    <cellStyle name="常规 45 99 2" xfId="5618" xr:uid="{00000000-0005-0000-0000-000021160000}"/>
    <cellStyle name="常规 46" xfId="5620" xr:uid="{00000000-0005-0000-0000-000023160000}"/>
    <cellStyle name="常规 46 10" xfId="5622" xr:uid="{00000000-0005-0000-0000-000025160000}"/>
    <cellStyle name="常规 46 10 2" xfId="5624" xr:uid="{00000000-0005-0000-0000-000027160000}"/>
    <cellStyle name="常规 46 100" xfId="5626" xr:uid="{00000000-0005-0000-0000-000029160000}"/>
    <cellStyle name="常规 46 100 2" xfId="5628" xr:uid="{00000000-0005-0000-0000-00002B160000}"/>
    <cellStyle name="常规 46 101" xfId="5630" xr:uid="{00000000-0005-0000-0000-00002D160000}"/>
    <cellStyle name="常规 46 101 2" xfId="5632" xr:uid="{00000000-0005-0000-0000-00002F160000}"/>
    <cellStyle name="常规 46 102" xfId="5634" xr:uid="{00000000-0005-0000-0000-000031160000}"/>
    <cellStyle name="常规 46 102 2" xfId="5636" xr:uid="{00000000-0005-0000-0000-000033160000}"/>
    <cellStyle name="常规 46 103" xfId="5638" xr:uid="{00000000-0005-0000-0000-000035160000}"/>
    <cellStyle name="常规 46 103 2" xfId="5640" xr:uid="{00000000-0005-0000-0000-000037160000}"/>
    <cellStyle name="常规 46 104" xfId="5642" xr:uid="{00000000-0005-0000-0000-000039160000}"/>
    <cellStyle name="常规 46 104 2" xfId="5644" xr:uid="{00000000-0005-0000-0000-00003B160000}"/>
    <cellStyle name="常规 46 105" xfId="5648" xr:uid="{00000000-0005-0000-0000-00003F160000}"/>
    <cellStyle name="常规 46 105 2" xfId="5652" xr:uid="{00000000-0005-0000-0000-000043160000}"/>
    <cellStyle name="常规 46 106" xfId="5656" xr:uid="{00000000-0005-0000-0000-000047160000}"/>
    <cellStyle name="常规 46 106 2" xfId="5658" xr:uid="{00000000-0005-0000-0000-000049160000}"/>
    <cellStyle name="常规 46 107" xfId="5660" xr:uid="{00000000-0005-0000-0000-00004B160000}"/>
    <cellStyle name="常规 46 107 2" xfId="5662" xr:uid="{00000000-0005-0000-0000-00004D160000}"/>
    <cellStyle name="常规 46 108" xfId="5664" xr:uid="{00000000-0005-0000-0000-00004F160000}"/>
    <cellStyle name="常规 46 108 2" xfId="5666" xr:uid="{00000000-0005-0000-0000-000051160000}"/>
    <cellStyle name="常规 46 109" xfId="5668" xr:uid="{00000000-0005-0000-0000-000053160000}"/>
    <cellStyle name="常规 46 109 2" xfId="5670" xr:uid="{00000000-0005-0000-0000-000055160000}"/>
    <cellStyle name="常规 46 11" xfId="5672" xr:uid="{00000000-0005-0000-0000-000057160000}"/>
    <cellStyle name="常规 46 11 2" xfId="5674" xr:uid="{00000000-0005-0000-0000-000059160000}"/>
    <cellStyle name="常规 46 110" xfId="5647" xr:uid="{00000000-0005-0000-0000-00003E160000}"/>
    <cellStyle name="常规 46 110 2" xfId="5651" xr:uid="{00000000-0005-0000-0000-000042160000}"/>
    <cellStyle name="常规 46 111" xfId="5655" xr:uid="{00000000-0005-0000-0000-000046160000}"/>
    <cellStyle name="常规 46 12" xfId="5676" xr:uid="{00000000-0005-0000-0000-00005B160000}"/>
    <cellStyle name="常规 46 12 2" xfId="5678" xr:uid="{00000000-0005-0000-0000-00005D160000}"/>
    <cellStyle name="常规 46 13" xfId="5680" xr:uid="{00000000-0005-0000-0000-00005F160000}"/>
    <cellStyle name="常规 46 13 2" xfId="5682" xr:uid="{00000000-0005-0000-0000-000061160000}"/>
    <cellStyle name="常规 46 14" xfId="5684" xr:uid="{00000000-0005-0000-0000-000063160000}"/>
    <cellStyle name="常规 46 14 2" xfId="5686" xr:uid="{00000000-0005-0000-0000-000065160000}"/>
    <cellStyle name="常规 46 15" xfId="5690" xr:uid="{00000000-0005-0000-0000-000069160000}"/>
    <cellStyle name="常规 46 15 2" xfId="5694" xr:uid="{00000000-0005-0000-0000-00006D160000}"/>
    <cellStyle name="常规 46 16" xfId="5698" xr:uid="{00000000-0005-0000-0000-000071160000}"/>
    <cellStyle name="常规 46 16 2" xfId="5702" xr:uid="{00000000-0005-0000-0000-000075160000}"/>
    <cellStyle name="常规 46 17" xfId="5706" xr:uid="{00000000-0005-0000-0000-000079160000}"/>
    <cellStyle name="常规 46 17 2" xfId="5710" xr:uid="{00000000-0005-0000-0000-00007D160000}"/>
    <cellStyle name="常规 46 18" xfId="5714" xr:uid="{00000000-0005-0000-0000-000081160000}"/>
    <cellStyle name="常规 46 18 2" xfId="5718" xr:uid="{00000000-0005-0000-0000-000085160000}"/>
    <cellStyle name="常规 46 19" xfId="1312" xr:uid="{00000000-0005-0000-0000-00004F050000}"/>
    <cellStyle name="常规 46 19 2" xfId="5722" xr:uid="{00000000-0005-0000-0000-000089160000}"/>
    <cellStyle name="常规 46 2" xfId="5724" xr:uid="{00000000-0005-0000-0000-00008B160000}"/>
    <cellStyle name="常规 46 2 2" xfId="5726" xr:uid="{00000000-0005-0000-0000-00008D160000}"/>
    <cellStyle name="常规 46 20" xfId="5689" xr:uid="{00000000-0005-0000-0000-000068160000}"/>
    <cellStyle name="常规 46 20 2" xfId="5693" xr:uid="{00000000-0005-0000-0000-00006C160000}"/>
    <cellStyle name="常规 46 21" xfId="5697" xr:uid="{00000000-0005-0000-0000-000070160000}"/>
    <cellStyle name="常规 46 21 2" xfId="5701" xr:uid="{00000000-0005-0000-0000-000074160000}"/>
    <cellStyle name="常规 46 22" xfId="5705" xr:uid="{00000000-0005-0000-0000-000078160000}"/>
    <cellStyle name="常规 46 22 2" xfId="5709" xr:uid="{00000000-0005-0000-0000-00007C160000}"/>
    <cellStyle name="常规 46 23" xfId="5713" xr:uid="{00000000-0005-0000-0000-000080160000}"/>
    <cellStyle name="常规 46 23 2" xfId="5717" xr:uid="{00000000-0005-0000-0000-000084160000}"/>
    <cellStyle name="常规 46 24" xfId="1311" xr:uid="{00000000-0005-0000-0000-00004E050000}"/>
    <cellStyle name="常规 46 24 2" xfId="5721" xr:uid="{00000000-0005-0000-0000-000088160000}"/>
    <cellStyle name="常规 46 25" xfId="5730" xr:uid="{00000000-0005-0000-0000-000091160000}"/>
    <cellStyle name="常规 46 25 2" xfId="5734" xr:uid="{00000000-0005-0000-0000-000095160000}"/>
    <cellStyle name="常规 46 26" xfId="5738" xr:uid="{00000000-0005-0000-0000-000099160000}"/>
    <cellStyle name="常规 46 26 2" xfId="5742" xr:uid="{00000000-0005-0000-0000-00009D160000}"/>
    <cellStyle name="常规 46 27" xfId="5746" xr:uid="{00000000-0005-0000-0000-0000A1160000}"/>
    <cellStyle name="常规 46 27 2" xfId="5750" xr:uid="{00000000-0005-0000-0000-0000A5160000}"/>
    <cellStyle name="常规 46 28" xfId="5754" xr:uid="{00000000-0005-0000-0000-0000A9160000}"/>
    <cellStyle name="常规 46 28 2" xfId="5758" xr:uid="{00000000-0005-0000-0000-0000AD160000}"/>
    <cellStyle name="常规 46 29" xfId="5764" xr:uid="{00000000-0005-0000-0000-0000B3160000}"/>
    <cellStyle name="常规 46 29 2" xfId="5768" xr:uid="{00000000-0005-0000-0000-0000B7160000}"/>
    <cellStyle name="常规 46 3" xfId="5770" xr:uid="{00000000-0005-0000-0000-0000B9160000}"/>
    <cellStyle name="常规 46 3 2" xfId="5772" xr:uid="{00000000-0005-0000-0000-0000BB160000}"/>
    <cellStyle name="常规 46 30" xfId="5729" xr:uid="{00000000-0005-0000-0000-000090160000}"/>
    <cellStyle name="常规 46 30 2" xfId="5733" xr:uid="{00000000-0005-0000-0000-000094160000}"/>
    <cellStyle name="常规 46 31" xfId="5737" xr:uid="{00000000-0005-0000-0000-000098160000}"/>
    <cellStyle name="常规 46 31 2" xfId="5741" xr:uid="{00000000-0005-0000-0000-00009C160000}"/>
    <cellStyle name="常规 46 32" xfId="5745" xr:uid="{00000000-0005-0000-0000-0000A0160000}"/>
    <cellStyle name="常规 46 32 2" xfId="5749" xr:uid="{00000000-0005-0000-0000-0000A4160000}"/>
    <cellStyle name="常规 46 33" xfId="5753" xr:uid="{00000000-0005-0000-0000-0000A8160000}"/>
    <cellStyle name="常规 46 33 2" xfId="5757" xr:uid="{00000000-0005-0000-0000-0000AC160000}"/>
    <cellStyle name="常规 46 34" xfId="5763" xr:uid="{00000000-0005-0000-0000-0000B2160000}"/>
    <cellStyle name="常规 46 34 2" xfId="5767" xr:uid="{00000000-0005-0000-0000-0000B6160000}"/>
    <cellStyle name="常规 46 35" xfId="5776" xr:uid="{00000000-0005-0000-0000-0000BF160000}"/>
    <cellStyle name="常规 46 35 2" xfId="5780" xr:uid="{00000000-0005-0000-0000-0000C3160000}"/>
    <cellStyle name="常规 46 36" xfId="5784" xr:uid="{00000000-0005-0000-0000-0000C7160000}"/>
    <cellStyle name="常规 46 36 2" xfId="5788" xr:uid="{00000000-0005-0000-0000-0000CB160000}"/>
    <cellStyle name="常规 46 37" xfId="5792" xr:uid="{00000000-0005-0000-0000-0000CF160000}"/>
    <cellStyle name="常规 46 37 2" xfId="5796" xr:uid="{00000000-0005-0000-0000-0000D3160000}"/>
    <cellStyle name="常规 46 38" xfId="5800" xr:uid="{00000000-0005-0000-0000-0000D7160000}"/>
    <cellStyle name="常规 46 38 2" xfId="5804" xr:uid="{00000000-0005-0000-0000-0000DB160000}"/>
    <cellStyle name="常规 46 39" xfId="5808" xr:uid="{00000000-0005-0000-0000-0000DF160000}"/>
    <cellStyle name="常规 46 39 2" xfId="5812" xr:uid="{00000000-0005-0000-0000-0000E3160000}"/>
    <cellStyle name="常规 46 4" xfId="5814" xr:uid="{00000000-0005-0000-0000-0000E5160000}"/>
    <cellStyle name="常规 46 4 2" xfId="5816" xr:uid="{00000000-0005-0000-0000-0000E7160000}"/>
    <cellStyle name="常规 46 40" xfId="5775" xr:uid="{00000000-0005-0000-0000-0000BE160000}"/>
    <cellStyle name="常规 46 40 2" xfId="5779" xr:uid="{00000000-0005-0000-0000-0000C2160000}"/>
    <cellStyle name="常规 46 41" xfId="5783" xr:uid="{00000000-0005-0000-0000-0000C6160000}"/>
    <cellStyle name="常规 46 41 2" xfId="5787" xr:uid="{00000000-0005-0000-0000-0000CA160000}"/>
    <cellStyle name="常规 46 42" xfId="5791" xr:uid="{00000000-0005-0000-0000-0000CE160000}"/>
    <cellStyle name="常规 46 42 2" xfId="5795" xr:uid="{00000000-0005-0000-0000-0000D2160000}"/>
    <cellStyle name="常规 46 43" xfId="5799" xr:uid="{00000000-0005-0000-0000-0000D6160000}"/>
    <cellStyle name="常规 46 43 2" xfId="5803" xr:uid="{00000000-0005-0000-0000-0000DA160000}"/>
    <cellStyle name="常规 46 44" xfId="5807" xr:uid="{00000000-0005-0000-0000-0000DE160000}"/>
    <cellStyle name="常规 46 44 2" xfId="5811" xr:uid="{00000000-0005-0000-0000-0000E2160000}"/>
    <cellStyle name="常规 46 45" xfId="5820" xr:uid="{00000000-0005-0000-0000-0000EB160000}"/>
    <cellStyle name="常规 46 45 2" xfId="5824" xr:uid="{00000000-0005-0000-0000-0000EF160000}"/>
    <cellStyle name="常规 46 46" xfId="3481" xr:uid="{00000000-0005-0000-0000-0000C80D0000}"/>
    <cellStyle name="常规 46 46 2" xfId="5828" xr:uid="{00000000-0005-0000-0000-0000F3160000}"/>
    <cellStyle name="常规 46 47" xfId="5832" xr:uid="{00000000-0005-0000-0000-0000F7160000}"/>
    <cellStyle name="常规 46 47 2" xfId="5836" xr:uid="{00000000-0005-0000-0000-0000FB160000}"/>
    <cellStyle name="常规 46 48" xfId="5840" xr:uid="{00000000-0005-0000-0000-0000FF160000}"/>
    <cellStyle name="常规 46 48 2" xfId="5844" xr:uid="{00000000-0005-0000-0000-000003170000}"/>
    <cellStyle name="常规 46 49" xfId="5848" xr:uid="{00000000-0005-0000-0000-000007170000}"/>
    <cellStyle name="常规 46 49 2" xfId="5852" xr:uid="{00000000-0005-0000-0000-00000B170000}"/>
    <cellStyle name="常规 46 5" xfId="5854" xr:uid="{00000000-0005-0000-0000-00000D170000}"/>
    <cellStyle name="常规 46 5 2" xfId="5856" xr:uid="{00000000-0005-0000-0000-00000F170000}"/>
    <cellStyle name="常规 46 50" xfId="5819" xr:uid="{00000000-0005-0000-0000-0000EA160000}"/>
    <cellStyle name="常规 46 50 2" xfId="5823" xr:uid="{00000000-0005-0000-0000-0000EE160000}"/>
    <cellStyle name="常规 46 51" xfId="3480" xr:uid="{00000000-0005-0000-0000-0000C70D0000}"/>
    <cellStyle name="常规 46 51 2" xfId="5827" xr:uid="{00000000-0005-0000-0000-0000F2160000}"/>
    <cellStyle name="常规 46 52" xfId="5831" xr:uid="{00000000-0005-0000-0000-0000F6160000}"/>
    <cellStyle name="常规 46 52 2" xfId="5835" xr:uid="{00000000-0005-0000-0000-0000FA160000}"/>
    <cellStyle name="常规 46 53" xfId="5839" xr:uid="{00000000-0005-0000-0000-0000FE160000}"/>
    <cellStyle name="常规 46 53 2" xfId="5843" xr:uid="{00000000-0005-0000-0000-000002170000}"/>
    <cellStyle name="常规 46 54" xfId="5847" xr:uid="{00000000-0005-0000-0000-000006170000}"/>
    <cellStyle name="常规 46 54 2" xfId="5851" xr:uid="{00000000-0005-0000-0000-00000A170000}"/>
    <cellStyle name="常规 46 55" xfId="5860" xr:uid="{00000000-0005-0000-0000-000013170000}"/>
    <cellStyle name="常规 46 55 2" xfId="5864" xr:uid="{00000000-0005-0000-0000-000017170000}"/>
    <cellStyle name="常规 46 56" xfId="5868" xr:uid="{00000000-0005-0000-0000-00001B170000}"/>
    <cellStyle name="常规 46 56 2" xfId="5872" xr:uid="{00000000-0005-0000-0000-00001F170000}"/>
    <cellStyle name="常规 46 57" xfId="5876" xr:uid="{00000000-0005-0000-0000-000023170000}"/>
    <cellStyle name="常规 46 57 2" xfId="5880" xr:uid="{00000000-0005-0000-0000-000027170000}"/>
    <cellStyle name="常规 46 58" xfId="5884" xr:uid="{00000000-0005-0000-0000-00002B170000}"/>
    <cellStyle name="常规 46 58 2" xfId="5888" xr:uid="{00000000-0005-0000-0000-00002F170000}"/>
    <cellStyle name="常规 46 59" xfId="5892" xr:uid="{00000000-0005-0000-0000-000033170000}"/>
    <cellStyle name="常规 46 59 2" xfId="5896" xr:uid="{00000000-0005-0000-0000-000037170000}"/>
    <cellStyle name="常规 46 6" xfId="5898" xr:uid="{00000000-0005-0000-0000-000039170000}"/>
    <cellStyle name="常规 46 6 2" xfId="5900" xr:uid="{00000000-0005-0000-0000-00003B170000}"/>
    <cellStyle name="常规 46 60" xfId="5859" xr:uid="{00000000-0005-0000-0000-000012170000}"/>
    <cellStyle name="常规 46 60 2" xfId="5863" xr:uid="{00000000-0005-0000-0000-000016170000}"/>
    <cellStyle name="常规 46 61" xfId="5867" xr:uid="{00000000-0005-0000-0000-00001A170000}"/>
    <cellStyle name="常规 46 61 2" xfId="5871" xr:uid="{00000000-0005-0000-0000-00001E170000}"/>
    <cellStyle name="常规 46 62" xfId="5875" xr:uid="{00000000-0005-0000-0000-000022170000}"/>
    <cellStyle name="常规 46 62 2" xfId="5879" xr:uid="{00000000-0005-0000-0000-000026170000}"/>
    <cellStyle name="常规 46 63" xfId="5883" xr:uid="{00000000-0005-0000-0000-00002A170000}"/>
    <cellStyle name="常规 46 63 2" xfId="5887" xr:uid="{00000000-0005-0000-0000-00002E170000}"/>
    <cellStyle name="常规 46 64" xfId="5891" xr:uid="{00000000-0005-0000-0000-000032170000}"/>
    <cellStyle name="常规 46 64 2" xfId="5895" xr:uid="{00000000-0005-0000-0000-000036170000}"/>
    <cellStyle name="常规 46 65" xfId="5904" xr:uid="{00000000-0005-0000-0000-00003F170000}"/>
    <cellStyle name="常规 46 65 2" xfId="5908" xr:uid="{00000000-0005-0000-0000-000043170000}"/>
    <cellStyle name="常规 46 66" xfId="5912" xr:uid="{00000000-0005-0000-0000-000047170000}"/>
    <cellStyle name="常规 46 66 2" xfId="5916" xr:uid="{00000000-0005-0000-0000-00004B170000}"/>
    <cellStyle name="常规 46 67" xfId="5920" xr:uid="{00000000-0005-0000-0000-00004F170000}"/>
    <cellStyle name="常规 46 67 2" xfId="5924" xr:uid="{00000000-0005-0000-0000-000053170000}"/>
    <cellStyle name="常规 46 68" xfId="5928" xr:uid="{00000000-0005-0000-0000-000057170000}"/>
    <cellStyle name="常规 46 68 2" xfId="5932" xr:uid="{00000000-0005-0000-0000-00005B170000}"/>
    <cellStyle name="常规 46 69" xfId="1323" xr:uid="{00000000-0005-0000-0000-00005A050000}"/>
    <cellStyle name="常规 46 69 2" xfId="5936" xr:uid="{00000000-0005-0000-0000-00005F170000}"/>
    <cellStyle name="常规 46 7" xfId="5938" xr:uid="{00000000-0005-0000-0000-000061170000}"/>
    <cellStyle name="常规 46 7 2" xfId="5940" xr:uid="{00000000-0005-0000-0000-000063170000}"/>
    <cellStyle name="常规 46 70" xfId="5903" xr:uid="{00000000-0005-0000-0000-00003E170000}"/>
    <cellStyle name="常规 46 70 2" xfId="5907" xr:uid="{00000000-0005-0000-0000-000042170000}"/>
    <cellStyle name="常规 46 71" xfId="5911" xr:uid="{00000000-0005-0000-0000-000046170000}"/>
    <cellStyle name="常规 46 71 2" xfId="5915" xr:uid="{00000000-0005-0000-0000-00004A170000}"/>
    <cellStyle name="常规 46 72" xfId="5919" xr:uid="{00000000-0005-0000-0000-00004E170000}"/>
    <cellStyle name="常规 46 72 2" xfId="5923" xr:uid="{00000000-0005-0000-0000-000052170000}"/>
    <cellStyle name="常规 46 73" xfId="5927" xr:uid="{00000000-0005-0000-0000-000056170000}"/>
    <cellStyle name="常规 46 73 2" xfId="5931" xr:uid="{00000000-0005-0000-0000-00005A170000}"/>
    <cellStyle name="常规 46 74" xfId="1322" xr:uid="{00000000-0005-0000-0000-000059050000}"/>
    <cellStyle name="常规 46 74 2" xfId="5935" xr:uid="{00000000-0005-0000-0000-00005E170000}"/>
    <cellStyle name="常规 46 75" xfId="5944" xr:uid="{00000000-0005-0000-0000-000067170000}"/>
    <cellStyle name="常规 46 75 2" xfId="5948" xr:uid="{00000000-0005-0000-0000-00006B170000}"/>
    <cellStyle name="常规 46 76" xfId="5952" xr:uid="{00000000-0005-0000-0000-00006F170000}"/>
    <cellStyle name="常规 46 76 2" xfId="5956" xr:uid="{00000000-0005-0000-0000-000073170000}"/>
    <cellStyle name="常规 46 77" xfId="5960" xr:uid="{00000000-0005-0000-0000-000077170000}"/>
    <cellStyle name="常规 46 77 2" xfId="5964" xr:uid="{00000000-0005-0000-0000-00007B170000}"/>
    <cellStyle name="常规 46 78" xfId="5968" xr:uid="{00000000-0005-0000-0000-00007F170000}"/>
    <cellStyle name="常规 46 78 2" xfId="5972" xr:uid="{00000000-0005-0000-0000-000083170000}"/>
    <cellStyle name="常规 46 79" xfId="5978" xr:uid="{00000000-0005-0000-0000-000089170000}"/>
    <cellStyle name="常规 46 79 2" xfId="5982" xr:uid="{00000000-0005-0000-0000-00008D170000}"/>
    <cellStyle name="常规 46 8" xfId="5984" xr:uid="{00000000-0005-0000-0000-00008F170000}"/>
    <cellStyle name="常规 46 8 2" xfId="5986" xr:uid="{00000000-0005-0000-0000-000091170000}"/>
    <cellStyle name="常规 46 80" xfId="5943" xr:uid="{00000000-0005-0000-0000-000066170000}"/>
    <cellStyle name="常规 46 80 2" xfId="5947" xr:uid="{00000000-0005-0000-0000-00006A170000}"/>
    <cellStyle name="常规 46 81" xfId="5951" xr:uid="{00000000-0005-0000-0000-00006E170000}"/>
    <cellStyle name="常规 46 81 2" xfId="5955" xr:uid="{00000000-0005-0000-0000-000072170000}"/>
    <cellStyle name="常规 46 82" xfId="5959" xr:uid="{00000000-0005-0000-0000-000076170000}"/>
    <cellStyle name="常规 46 82 2" xfId="5963" xr:uid="{00000000-0005-0000-0000-00007A170000}"/>
    <cellStyle name="常规 46 83" xfId="5967" xr:uid="{00000000-0005-0000-0000-00007E170000}"/>
    <cellStyle name="常规 46 83 2" xfId="5971" xr:uid="{00000000-0005-0000-0000-000082170000}"/>
    <cellStyle name="常规 46 84" xfId="5977" xr:uid="{00000000-0005-0000-0000-000088170000}"/>
    <cellStyle name="常规 46 84 2" xfId="5981" xr:uid="{00000000-0005-0000-0000-00008C170000}"/>
    <cellStyle name="常规 46 85" xfId="5990" xr:uid="{00000000-0005-0000-0000-000095170000}"/>
    <cellStyle name="常规 46 85 2" xfId="5994" xr:uid="{00000000-0005-0000-0000-000099170000}"/>
    <cellStyle name="常规 46 86" xfId="5998" xr:uid="{00000000-0005-0000-0000-00009D170000}"/>
    <cellStyle name="常规 46 86 2" xfId="6002" xr:uid="{00000000-0005-0000-0000-0000A1170000}"/>
    <cellStyle name="常规 46 87" xfId="6006" xr:uid="{00000000-0005-0000-0000-0000A5170000}"/>
    <cellStyle name="常规 46 87 2" xfId="6010" xr:uid="{00000000-0005-0000-0000-0000A9170000}"/>
    <cellStyle name="常规 46 88" xfId="6014" xr:uid="{00000000-0005-0000-0000-0000AD170000}"/>
    <cellStyle name="常规 46 88 2" xfId="6018" xr:uid="{00000000-0005-0000-0000-0000B1170000}"/>
    <cellStyle name="常规 46 89" xfId="6022" xr:uid="{00000000-0005-0000-0000-0000B5170000}"/>
    <cellStyle name="常规 46 89 2" xfId="6026" xr:uid="{00000000-0005-0000-0000-0000B9170000}"/>
    <cellStyle name="常规 46 9" xfId="6028" xr:uid="{00000000-0005-0000-0000-0000BB170000}"/>
    <cellStyle name="常规 46 9 2" xfId="6030" xr:uid="{00000000-0005-0000-0000-0000BD170000}"/>
    <cellStyle name="常规 46 90" xfId="5989" xr:uid="{00000000-0005-0000-0000-000094170000}"/>
    <cellStyle name="常规 46 90 2" xfId="5993" xr:uid="{00000000-0005-0000-0000-000098170000}"/>
    <cellStyle name="常规 46 91" xfId="5997" xr:uid="{00000000-0005-0000-0000-00009C170000}"/>
    <cellStyle name="常规 46 91 2" xfId="6001" xr:uid="{00000000-0005-0000-0000-0000A0170000}"/>
    <cellStyle name="常规 46 92" xfId="6005" xr:uid="{00000000-0005-0000-0000-0000A4170000}"/>
    <cellStyle name="常规 46 92 2" xfId="6009" xr:uid="{00000000-0005-0000-0000-0000A8170000}"/>
    <cellStyle name="常规 46 93" xfId="6013" xr:uid="{00000000-0005-0000-0000-0000AC170000}"/>
    <cellStyle name="常规 46 93 2" xfId="6017" xr:uid="{00000000-0005-0000-0000-0000B0170000}"/>
    <cellStyle name="常规 46 94" xfId="6021" xr:uid="{00000000-0005-0000-0000-0000B4170000}"/>
    <cellStyle name="常规 46 94 2" xfId="6025" xr:uid="{00000000-0005-0000-0000-0000B8170000}"/>
    <cellStyle name="常规 46 95" xfId="6032" xr:uid="{00000000-0005-0000-0000-0000BF170000}"/>
    <cellStyle name="常规 46 95 2" xfId="6034" xr:uid="{00000000-0005-0000-0000-0000C1170000}"/>
    <cellStyle name="常规 46 96" xfId="3485" xr:uid="{00000000-0005-0000-0000-0000CC0D0000}"/>
    <cellStyle name="常规 46 96 2" xfId="601" xr:uid="{00000000-0005-0000-0000-000088020000}"/>
    <cellStyle name="常规 46 97" xfId="6036" xr:uid="{00000000-0005-0000-0000-0000C3170000}"/>
    <cellStyle name="常规 46 97 2" xfId="919" xr:uid="{00000000-0005-0000-0000-0000C6030000}"/>
    <cellStyle name="常规 46 98" xfId="6038" xr:uid="{00000000-0005-0000-0000-0000C5170000}"/>
    <cellStyle name="常规 46 98 2" xfId="925" xr:uid="{00000000-0005-0000-0000-0000CC030000}"/>
    <cellStyle name="常规 46 99" xfId="6040" xr:uid="{00000000-0005-0000-0000-0000C7170000}"/>
    <cellStyle name="常规 46 99 2" xfId="521" xr:uid="{00000000-0005-0000-0000-000038020000}"/>
    <cellStyle name="常规 47" xfId="6042" xr:uid="{00000000-0005-0000-0000-0000C9170000}"/>
    <cellStyle name="常规 47 10" xfId="6043" xr:uid="{00000000-0005-0000-0000-0000CA170000}"/>
    <cellStyle name="常规 47 10 2" xfId="6044" xr:uid="{00000000-0005-0000-0000-0000CB170000}"/>
    <cellStyle name="常规 47 100" xfId="6045" xr:uid="{00000000-0005-0000-0000-0000CC170000}"/>
    <cellStyle name="常规 47 100 2" xfId="6046" xr:uid="{00000000-0005-0000-0000-0000CD170000}"/>
    <cellStyle name="常规 47 101" xfId="6047" xr:uid="{00000000-0005-0000-0000-0000CE170000}"/>
    <cellStyle name="常规 47 101 2" xfId="6048" xr:uid="{00000000-0005-0000-0000-0000CF170000}"/>
    <cellStyle name="常规 47 102" xfId="6049" xr:uid="{00000000-0005-0000-0000-0000D0170000}"/>
    <cellStyle name="常规 47 102 2" xfId="6050" xr:uid="{00000000-0005-0000-0000-0000D1170000}"/>
    <cellStyle name="常规 47 103" xfId="6051" xr:uid="{00000000-0005-0000-0000-0000D2170000}"/>
    <cellStyle name="常规 47 103 2" xfId="6052" xr:uid="{00000000-0005-0000-0000-0000D3170000}"/>
    <cellStyle name="常规 47 104" xfId="6053" xr:uid="{00000000-0005-0000-0000-0000D4170000}"/>
    <cellStyle name="常规 47 104 2" xfId="6054" xr:uid="{00000000-0005-0000-0000-0000D5170000}"/>
    <cellStyle name="常规 47 105" xfId="6056" xr:uid="{00000000-0005-0000-0000-0000D7170000}"/>
    <cellStyle name="常规 47 105 2" xfId="6058" xr:uid="{00000000-0005-0000-0000-0000D9170000}"/>
    <cellStyle name="常规 47 106" xfId="6060" xr:uid="{00000000-0005-0000-0000-0000DB170000}"/>
    <cellStyle name="常规 47 106 2" xfId="6061" xr:uid="{00000000-0005-0000-0000-0000DC170000}"/>
    <cellStyle name="常规 47 107" xfId="6062" xr:uid="{00000000-0005-0000-0000-0000DD170000}"/>
    <cellStyle name="常规 47 107 2" xfId="6063" xr:uid="{00000000-0005-0000-0000-0000DE170000}"/>
    <cellStyle name="常规 47 108" xfId="6064" xr:uid="{00000000-0005-0000-0000-0000DF170000}"/>
    <cellStyle name="常规 47 108 2" xfId="4065" xr:uid="{00000000-0005-0000-0000-000010100000}"/>
    <cellStyle name="常规 47 109" xfId="6065" xr:uid="{00000000-0005-0000-0000-0000E0170000}"/>
    <cellStyle name="常规 47 109 2" xfId="6066" xr:uid="{00000000-0005-0000-0000-0000E1170000}"/>
    <cellStyle name="常规 47 11" xfId="6067" xr:uid="{00000000-0005-0000-0000-0000E2170000}"/>
    <cellStyle name="常规 47 11 2" xfId="6068" xr:uid="{00000000-0005-0000-0000-0000E3170000}"/>
    <cellStyle name="常规 47 110" xfId="6055" xr:uid="{00000000-0005-0000-0000-0000D6170000}"/>
    <cellStyle name="常规 47 110 2" xfId="6057" xr:uid="{00000000-0005-0000-0000-0000D8170000}"/>
    <cellStyle name="常规 47 111" xfId="6059" xr:uid="{00000000-0005-0000-0000-0000DA170000}"/>
    <cellStyle name="常规 47 12" xfId="6069" xr:uid="{00000000-0005-0000-0000-0000E4170000}"/>
    <cellStyle name="常规 47 12 2" xfId="6070" xr:uid="{00000000-0005-0000-0000-0000E5170000}"/>
    <cellStyle name="常规 47 13" xfId="6071" xr:uid="{00000000-0005-0000-0000-0000E6170000}"/>
    <cellStyle name="常规 47 13 2" xfId="6072" xr:uid="{00000000-0005-0000-0000-0000E7170000}"/>
    <cellStyle name="常规 47 14" xfId="6073" xr:uid="{00000000-0005-0000-0000-0000E8170000}"/>
    <cellStyle name="常规 47 14 2" xfId="6074" xr:uid="{00000000-0005-0000-0000-0000E9170000}"/>
    <cellStyle name="常规 47 15" xfId="6076" xr:uid="{00000000-0005-0000-0000-0000EB170000}"/>
    <cellStyle name="常规 47 15 2" xfId="6078" xr:uid="{00000000-0005-0000-0000-0000ED170000}"/>
    <cellStyle name="常规 47 16" xfId="6080" xr:uid="{00000000-0005-0000-0000-0000EF170000}"/>
    <cellStyle name="常规 47 16 2" xfId="6082" xr:uid="{00000000-0005-0000-0000-0000F1170000}"/>
    <cellStyle name="常规 47 17" xfId="6084" xr:uid="{00000000-0005-0000-0000-0000F3170000}"/>
    <cellStyle name="常规 47 17 2" xfId="6086" xr:uid="{00000000-0005-0000-0000-0000F5170000}"/>
    <cellStyle name="常规 47 18" xfId="6088" xr:uid="{00000000-0005-0000-0000-0000F7170000}"/>
    <cellStyle name="常规 47 18 2" xfId="6090" xr:uid="{00000000-0005-0000-0000-0000F9170000}"/>
    <cellStyle name="常规 47 19" xfId="1376" xr:uid="{00000000-0005-0000-0000-00008F050000}"/>
    <cellStyle name="常规 47 19 2" xfId="6092" xr:uid="{00000000-0005-0000-0000-0000FB170000}"/>
    <cellStyle name="常规 47 2" xfId="6094" xr:uid="{00000000-0005-0000-0000-0000FD170000}"/>
    <cellStyle name="常规 47 2 2" xfId="4016" xr:uid="{00000000-0005-0000-0000-0000DF0F0000}"/>
    <cellStyle name="常规 47 20" xfId="6075" xr:uid="{00000000-0005-0000-0000-0000EA170000}"/>
    <cellStyle name="常规 47 20 2" xfId="6077" xr:uid="{00000000-0005-0000-0000-0000EC170000}"/>
    <cellStyle name="常规 47 21" xfId="6079" xr:uid="{00000000-0005-0000-0000-0000EE170000}"/>
    <cellStyle name="常规 47 21 2" xfId="6081" xr:uid="{00000000-0005-0000-0000-0000F0170000}"/>
    <cellStyle name="常规 47 22" xfId="6083" xr:uid="{00000000-0005-0000-0000-0000F2170000}"/>
    <cellStyle name="常规 47 22 2" xfId="6085" xr:uid="{00000000-0005-0000-0000-0000F4170000}"/>
    <cellStyle name="常规 47 23" xfId="6087" xr:uid="{00000000-0005-0000-0000-0000F6170000}"/>
    <cellStyle name="常规 47 23 2" xfId="6089" xr:uid="{00000000-0005-0000-0000-0000F8170000}"/>
    <cellStyle name="常规 47 24" xfId="1375" xr:uid="{00000000-0005-0000-0000-00008E050000}"/>
    <cellStyle name="常规 47 24 2" xfId="6091" xr:uid="{00000000-0005-0000-0000-0000FA170000}"/>
    <cellStyle name="常规 47 25" xfId="6096" xr:uid="{00000000-0005-0000-0000-0000FF170000}"/>
    <cellStyle name="常规 47 25 2" xfId="6098" xr:uid="{00000000-0005-0000-0000-000001180000}"/>
    <cellStyle name="常规 47 26" xfId="6100" xr:uid="{00000000-0005-0000-0000-000003180000}"/>
    <cellStyle name="常规 47 26 2" xfId="6102" xr:uid="{00000000-0005-0000-0000-000005180000}"/>
    <cellStyle name="常规 47 27" xfId="6104" xr:uid="{00000000-0005-0000-0000-000007180000}"/>
    <cellStyle name="常规 47 27 2" xfId="6106" xr:uid="{00000000-0005-0000-0000-000009180000}"/>
    <cellStyle name="常规 47 28" xfId="6108" xr:uid="{00000000-0005-0000-0000-00000B180000}"/>
    <cellStyle name="常规 47 28 2" xfId="6110" xr:uid="{00000000-0005-0000-0000-00000D180000}"/>
    <cellStyle name="常规 47 29" xfId="6114" xr:uid="{00000000-0005-0000-0000-000011180000}"/>
    <cellStyle name="常规 47 29 2" xfId="6117" xr:uid="{00000000-0005-0000-0000-000014180000}"/>
    <cellStyle name="常规 47 3" xfId="6118" xr:uid="{00000000-0005-0000-0000-000015180000}"/>
    <cellStyle name="常规 47 3 2" xfId="6119" xr:uid="{00000000-0005-0000-0000-000016180000}"/>
    <cellStyle name="常规 47 30" xfId="6095" xr:uid="{00000000-0005-0000-0000-0000FE170000}"/>
    <cellStyle name="常规 47 30 2" xfId="6097" xr:uid="{00000000-0005-0000-0000-000000180000}"/>
    <cellStyle name="常规 47 31" xfId="6099" xr:uid="{00000000-0005-0000-0000-000002180000}"/>
    <cellStyle name="常规 47 31 2" xfId="6101" xr:uid="{00000000-0005-0000-0000-000004180000}"/>
    <cellStyle name="常规 47 32" xfId="6103" xr:uid="{00000000-0005-0000-0000-000006180000}"/>
    <cellStyle name="常规 47 32 2" xfId="6105" xr:uid="{00000000-0005-0000-0000-000008180000}"/>
    <cellStyle name="常规 47 33" xfId="6107" xr:uid="{00000000-0005-0000-0000-00000A180000}"/>
    <cellStyle name="常规 47 33 2" xfId="6109" xr:uid="{00000000-0005-0000-0000-00000C180000}"/>
    <cellStyle name="常规 47 34" xfId="6113" xr:uid="{00000000-0005-0000-0000-000010180000}"/>
    <cellStyle name="常规 47 34 2" xfId="6116" xr:uid="{00000000-0005-0000-0000-000013180000}"/>
    <cellStyle name="常规 47 35" xfId="6121" xr:uid="{00000000-0005-0000-0000-000018180000}"/>
    <cellStyle name="常规 47 35 2" xfId="6124" xr:uid="{00000000-0005-0000-0000-00001B180000}"/>
    <cellStyle name="常规 47 36" xfId="6126" xr:uid="{00000000-0005-0000-0000-00001D180000}"/>
    <cellStyle name="常规 47 36 2" xfId="6128" xr:uid="{00000000-0005-0000-0000-00001F180000}"/>
    <cellStyle name="常规 47 37" xfId="6130" xr:uid="{00000000-0005-0000-0000-000021180000}"/>
    <cellStyle name="常规 47 37 2" xfId="2781" xr:uid="{00000000-0005-0000-0000-00000C0B0000}"/>
    <cellStyle name="常规 47 38" xfId="6132" xr:uid="{00000000-0005-0000-0000-000023180000}"/>
    <cellStyle name="常规 47 38 2" xfId="6134" xr:uid="{00000000-0005-0000-0000-000025180000}"/>
    <cellStyle name="常规 47 39" xfId="6136" xr:uid="{00000000-0005-0000-0000-000027180000}"/>
    <cellStyle name="常规 47 39 2" xfId="6138" xr:uid="{00000000-0005-0000-0000-000029180000}"/>
    <cellStyle name="常规 47 4" xfId="6139" xr:uid="{00000000-0005-0000-0000-00002A180000}"/>
    <cellStyle name="常规 47 4 2" xfId="6140" xr:uid="{00000000-0005-0000-0000-00002B180000}"/>
    <cellStyle name="常规 47 40" xfId="6120" xr:uid="{00000000-0005-0000-0000-000017180000}"/>
    <cellStyle name="常规 47 40 2" xfId="6123" xr:uid="{00000000-0005-0000-0000-00001A180000}"/>
    <cellStyle name="常规 47 41" xfId="6125" xr:uid="{00000000-0005-0000-0000-00001C180000}"/>
    <cellStyle name="常规 47 41 2" xfId="6127" xr:uid="{00000000-0005-0000-0000-00001E180000}"/>
    <cellStyle name="常规 47 42" xfId="6129" xr:uid="{00000000-0005-0000-0000-000020180000}"/>
    <cellStyle name="常规 47 42 2" xfId="2780" xr:uid="{00000000-0005-0000-0000-00000B0B0000}"/>
    <cellStyle name="常规 47 43" xfId="6131" xr:uid="{00000000-0005-0000-0000-000022180000}"/>
    <cellStyle name="常规 47 43 2" xfId="6133" xr:uid="{00000000-0005-0000-0000-000024180000}"/>
    <cellStyle name="常规 47 44" xfId="6135" xr:uid="{00000000-0005-0000-0000-000026180000}"/>
    <cellStyle name="常规 47 44 2" xfId="6137" xr:uid="{00000000-0005-0000-0000-000028180000}"/>
    <cellStyle name="常规 47 45" xfId="6142" xr:uid="{00000000-0005-0000-0000-00002D180000}"/>
    <cellStyle name="常规 47 45 2" xfId="6144" xr:uid="{00000000-0005-0000-0000-00002F180000}"/>
    <cellStyle name="常规 47 46" xfId="3617" xr:uid="{00000000-0005-0000-0000-0000500E0000}"/>
    <cellStyle name="常规 47 46 2" xfId="6146" xr:uid="{00000000-0005-0000-0000-000031180000}"/>
    <cellStyle name="常规 47 47" xfId="6148" xr:uid="{00000000-0005-0000-0000-000033180000}"/>
    <cellStyle name="常规 47 47 2" xfId="6150" xr:uid="{00000000-0005-0000-0000-000035180000}"/>
    <cellStyle name="常规 47 48" xfId="6152" xr:uid="{00000000-0005-0000-0000-000037180000}"/>
    <cellStyle name="常规 47 48 2" xfId="6154" xr:uid="{00000000-0005-0000-0000-000039180000}"/>
    <cellStyle name="常规 47 49" xfId="6156" xr:uid="{00000000-0005-0000-0000-00003B180000}"/>
    <cellStyle name="常规 47 49 2" xfId="6158" xr:uid="{00000000-0005-0000-0000-00003D180000}"/>
    <cellStyle name="常规 47 5" xfId="6159" xr:uid="{00000000-0005-0000-0000-00003E180000}"/>
    <cellStyle name="常规 47 5 2" xfId="6162" xr:uid="{00000000-0005-0000-0000-000041180000}"/>
    <cellStyle name="常规 47 50" xfId="6141" xr:uid="{00000000-0005-0000-0000-00002C180000}"/>
    <cellStyle name="常规 47 50 2" xfId="6143" xr:uid="{00000000-0005-0000-0000-00002E180000}"/>
    <cellStyle name="常规 47 51" xfId="3616" xr:uid="{00000000-0005-0000-0000-00004F0E0000}"/>
    <cellStyle name="常规 47 51 2" xfId="6145" xr:uid="{00000000-0005-0000-0000-000030180000}"/>
    <cellStyle name="常规 47 52" xfId="6147" xr:uid="{00000000-0005-0000-0000-000032180000}"/>
    <cellStyle name="常规 47 52 2" xfId="6149" xr:uid="{00000000-0005-0000-0000-000034180000}"/>
    <cellStyle name="常规 47 53" xfId="6151" xr:uid="{00000000-0005-0000-0000-000036180000}"/>
    <cellStyle name="常规 47 53 2" xfId="6153" xr:uid="{00000000-0005-0000-0000-000038180000}"/>
    <cellStyle name="常规 47 54" xfId="6155" xr:uid="{00000000-0005-0000-0000-00003A180000}"/>
    <cellStyle name="常规 47 54 2" xfId="6157" xr:uid="{00000000-0005-0000-0000-00003C180000}"/>
    <cellStyle name="常规 47 55" xfId="6164" xr:uid="{00000000-0005-0000-0000-000043180000}"/>
    <cellStyle name="常规 47 55 2" xfId="6166" xr:uid="{00000000-0005-0000-0000-000045180000}"/>
    <cellStyle name="常规 47 56" xfId="6168" xr:uid="{00000000-0005-0000-0000-000047180000}"/>
    <cellStyle name="常规 47 56 2" xfId="6170" xr:uid="{00000000-0005-0000-0000-000049180000}"/>
    <cellStyle name="常规 47 57" xfId="6172" xr:uid="{00000000-0005-0000-0000-00004B180000}"/>
    <cellStyle name="常规 47 57 2" xfId="6174" xr:uid="{00000000-0005-0000-0000-00004D180000}"/>
    <cellStyle name="常规 47 58" xfId="6176" xr:uid="{00000000-0005-0000-0000-00004F180000}"/>
    <cellStyle name="常规 47 58 2" xfId="2731" xr:uid="{00000000-0005-0000-0000-0000DA0A0000}"/>
    <cellStyle name="常规 47 59" xfId="6178" xr:uid="{00000000-0005-0000-0000-000051180000}"/>
    <cellStyle name="常规 47 59 2" xfId="6180" xr:uid="{00000000-0005-0000-0000-000053180000}"/>
    <cellStyle name="常规 47 6" xfId="6181" xr:uid="{00000000-0005-0000-0000-000054180000}"/>
    <cellStyle name="常规 47 6 2" xfId="6182" xr:uid="{00000000-0005-0000-0000-000055180000}"/>
    <cellStyle name="常规 47 60" xfId="6163" xr:uid="{00000000-0005-0000-0000-000042180000}"/>
    <cellStyle name="常规 47 60 2" xfId="6165" xr:uid="{00000000-0005-0000-0000-000044180000}"/>
    <cellStyle name="常规 47 61" xfId="6167" xr:uid="{00000000-0005-0000-0000-000046180000}"/>
    <cellStyle name="常规 47 61 2" xfId="6169" xr:uid="{00000000-0005-0000-0000-000048180000}"/>
    <cellStyle name="常规 47 62" xfId="6171" xr:uid="{00000000-0005-0000-0000-00004A180000}"/>
    <cellStyle name="常规 47 62 2" xfId="6173" xr:uid="{00000000-0005-0000-0000-00004C180000}"/>
    <cellStyle name="常规 47 63" xfId="6175" xr:uid="{00000000-0005-0000-0000-00004E180000}"/>
    <cellStyle name="常规 47 63 2" xfId="2730" xr:uid="{00000000-0005-0000-0000-0000D90A0000}"/>
    <cellStyle name="常规 47 64" xfId="6177" xr:uid="{00000000-0005-0000-0000-000050180000}"/>
    <cellStyle name="常规 47 64 2" xfId="6179" xr:uid="{00000000-0005-0000-0000-000052180000}"/>
    <cellStyle name="常规 47 65" xfId="6184" xr:uid="{00000000-0005-0000-0000-000057180000}"/>
    <cellStyle name="常规 47 65 2" xfId="6186" xr:uid="{00000000-0005-0000-0000-000059180000}"/>
    <cellStyle name="常规 47 66" xfId="6188" xr:uid="{00000000-0005-0000-0000-00005B180000}"/>
    <cellStyle name="常规 47 66 2" xfId="6190" xr:uid="{00000000-0005-0000-0000-00005D180000}"/>
    <cellStyle name="常规 47 67" xfId="6192" xr:uid="{00000000-0005-0000-0000-00005F180000}"/>
    <cellStyle name="常规 47 67 2" xfId="6194" xr:uid="{00000000-0005-0000-0000-000061180000}"/>
    <cellStyle name="常规 47 68" xfId="6196" xr:uid="{00000000-0005-0000-0000-000063180000}"/>
    <cellStyle name="常规 47 68 2" xfId="6198" xr:uid="{00000000-0005-0000-0000-000065180000}"/>
    <cellStyle name="常规 47 69" xfId="1386" xr:uid="{00000000-0005-0000-0000-000099050000}"/>
    <cellStyle name="常规 47 69 2" xfId="6200" xr:uid="{00000000-0005-0000-0000-000067180000}"/>
    <cellStyle name="常规 47 7" xfId="6201" xr:uid="{00000000-0005-0000-0000-000068180000}"/>
    <cellStyle name="常规 47 7 2" xfId="6202" xr:uid="{00000000-0005-0000-0000-000069180000}"/>
    <cellStyle name="常规 47 70" xfId="6183" xr:uid="{00000000-0005-0000-0000-000056180000}"/>
    <cellStyle name="常规 47 70 2" xfId="6185" xr:uid="{00000000-0005-0000-0000-000058180000}"/>
    <cellStyle name="常规 47 71" xfId="6187" xr:uid="{00000000-0005-0000-0000-00005A180000}"/>
    <cellStyle name="常规 47 71 2" xfId="6189" xr:uid="{00000000-0005-0000-0000-00005C180000}"/>
    <cellStyle name="常规 47 72" xfId="6191" xr:uid="{00000000-0005-0000-0000-00005E180000}"/>
    <cellStyle name="常规 47 72 2" xfId="6193" xr:uid="{00000000-0005-0000-0000-000060180000}"/>
    <cellStyle name="常规 47 73" xfId="6195" xr:uid="{00000000-0005-0000-0000-000062180000}"/>
    <cellStyle name="常规 47 73 2" xfId="6197" xr:uid="{00000000-0005-0000-0000-000064180000}"/>
    <cellStyle name="常规 47 74" xfId="1385" xr:uid="{00000000-0005-0000-0000-000098050000}"/>
    <cellStyle name="常规 47 74 2" xfId="6199" xr:uid="{00000000-0005-0000-0000-000066180000}"/>
    <cellStyle name="常规 47 75" xfId="6204" xr:uid="{00000000-0005-0000-0000-00006B180000}"/>
    <cellStyle name="常规 47 75 2" xfId="6206" xr:uid="{00000000-0005-0000-0000-00006D180000}"/>
    <cellStyle name="常规 47 76" xfId="6208" xr:uid="{00000000-0005-0000-0000-00006F180000}"/>
    <cellStyle name="常规 47 76 2" xfId="6210" xr:uid="{00000000-0005-0000-0000-000071180000}"/>
    <cellStyle name="常规 47 77" xfId="6212" xr:uid="{00000000-0005-0000-0000-000073180000}"/>
    <cellStyle name="常规 47 77 2" xfId="6214" xr:uid="{00000000-0005-0000-0000-000075180000}"/>
    <cellStyle name="常规 47 78" xfId="6216" xr:uid="{00000000-0005-0000-0000-000077180000}"/>
    <cellStyle name="常规 47 78 2" xfId="6218" xr:uid="{00000000-0005-0000-0000-000079180000}"/>
    <cellStyle name="常规 47 79" xfId="6222" xr:uid="{00000000-0005-0000-0000-00007D180000}"/>
    <cellStyle name="常规 47 79 2" xfId="6224" xr:uid="{00000000-0005-0000-0000-00007F180000}"/>
    <cellStyle name="常规 47 8" xfId="6225" xr:uid="{00000000-0005-0000-0000-000080180000}"/>
    <cellStyle name="常规 47 8 2" xfId="6226" xr:uid="{00000000-0005-0000-0000-000081180000}"/>
    <cellStyle name="常规 47 80" xfId="6203" xr:uid="{00000000-0005-0000-0000-00006A180000}"/>
    <cellStyle name="常规 47 80 2" xfId="6205" xr:uid="{00000000-0005-0000-0000-00006C180000}"/>
    <cellStyle name="常规 47 81" xfId="6207" xr:uid="{00000000-0005-0000-0000-00006E180000}"/>
    <cellStyle name="常规 47 81 2" xfId="6209" xr:uid="{00000000-0005-0000-0000-000070180000}"/>
    <cellStyle name="常规 47 82" xfId="6211" xr:uid="{00000000-0005-0000-0000-000072180000}"/>
    <cellStyle name="常规 47 82 2" xfId="6213" xr:uid="{00000000-0005-0000-0000-000074180000}"/>
    <cellStyle name="常规 47 83" xfId="6215" xr:uid="{00000000-0005-0000-0000-000076180000}"/>
    <cellStyle name="常规 47 83 2" xfId="6217" xr:uid="{00000000-0005-0000-0000-000078180000}"/>
    <cellStyle name="常规 47 84" xfId="6221" xr:uid="{00000000-0005-0000-0000-00007C180000}"/>
    <cellStyle name="常规 47 84 2" xfId="6223" xr:uid="{00000000-0005-0000-0000-00007E180000}"/>
    <cellStyle name="常规 47 85" xfId="6228" xr:uid="{00000000-0005-0000-0000-000083180000}"/>
    <cellStyle name="常规 47 85 2" xfId="6230" xr:uid="{00000000-0005-0000-0000-000085180000}"/>
    <cellStyle name="常规 47 86" xfId="6232" xr:uid="{00000000-0005-0000-0000-000087180000}"/>
    <cellStyle name="常规 47 86 2" xfId="6234" xr:uid="{00000000-0005-0000-0000-000089180000}"/>
    <cellStyle name="常规 47 87" xfId="6236" xr:uid="{00000000-0005-0000-0000-00008B180000}"/>
    <cellStyle name="常规 47 87 2" xfId="6238" xr:uid="{00000000-0005-0000-0000-00008D180000}"/>
    <cellStyle name="常规 47 88" xfId="6240" xr:uid="{00000000-0005-0000-0000-00008F180000}"/>
    <cellStyle name="常规 47 88 2" xfId="6242" xr:uid="{00000000-0005-0000-0000-000091180000}"/>
    <cellStyle name="常规 47 89" xfId="6244" xr:uid="{00000000-0005-0000-0000-000093180000}"/>
    <cellStyle name="常规 47 89 2" xfId="2764" xr:uid="{00000000-0005-0000-0000-0000FB0A0000}"/>
    <cellStyle name="常规 47 9" xfId="6245" xr:uid="{00000000-0005-0000-0000-000094180000}"/>
    <cellStyle name="常规 47 9 2" xfId="6246" xr:uid="{00000000-0005-0000-0000-000095180000}"/>
    <cellStyle name="常规 47 90" xfId="6227" xr:uid="{00000000-0005-0000-0000-000082180000}"/>
    <cellStyle name="常规 47 90 2" xfId="6229" xr:uid="{00000000-0005-0000-0000-000084180000}"/>
    <cellStyle name="常规 47 91" xfId="6231" xr:uid="{00000000-0005-0000-0000-000086180000}"/>
    <cellStyle name="常规 47 91 2" xfId="6233" xr:uid="{00000000-0005-0000-0000-000088180000}"/>
    <cellStyle name="常规 47 92" xfId="6235" xr:uid="{00000000-0005-0000-0000-00008A180000}"/>
    <cellStyle name="常规 47 92 2" xfId="6237" xr:uid="{00000000-0005-0000-0000-00008C180000}"/>
    <cellStyle name="常规 47 93" xfId="6239" xr:uid="{00000000-0005-0000-0000-00008E180000}"/>
    <cellStyle name="常规 47 93 2" xfId="6241" xr:uid="{00000000-0005-0000-0000-000090180000}"/>
    <cellStyle name="常规 47 94" xfId="6243" xr:uid="{00000000-0005-0000-0000-000092180000}"/>
    <cellStyle name="常规 47 94 2" xfId="2763" xr:uid="{00000000-0005-0000-0000-0000FA0A0000}"/>
    <cellStyle name="常规 47 95" xfId="6247" xr:uid="{00000000-0005-0000-0000-000096180000}"/>
    <cellStyle name="常规 47 95 2" xfId="6248" xr:uid="{00000000-0005-0000-0000-000097180000}"/>
    <cellStyle name="常规 47 96" xfId="3624" xr:uid="{00000000-0005-0000-0000-0000570E0000}"/>
    <cellStyle name="常规 47 96 2" xfId="6249" xr:uid="{00000000-0005-0000-0000-000098180000}"/>
    <cellStyle name="常规 47 97" xfId="6250" xr:uid="{00000000-0005-0000-0000-000099180000}"/>
    <cellStyle name="常规 47 97 2" xfId="6251" xr:uid="{00000000-0005-0000-0000-00009A180000}"/>
    <cellStyle name="常规 47 98" xfId="6252" xr:uid="{00000000-0005-0000-0000-00009B180000}"/>
    <cellStyle name="常规 47 98 2" xfId="6253" xr:uid="{00000000-0005-0000-0000-00009C180000}"/>
    <cellStyle name="常规 47 99" xfId="6254" xr:uid="{00000000-0005-0000-0000-00009D180000}"/>
    <cellStyle name="常规 47 99 2" xfId="6257" xr:uid="{00000000-0005-0000-0000-0000A0180000}"/>
    <cellStyle name="常规 48" xfId="6259" xr:uid="{00000000-0005-0000-0000-0000A2180000}"/>
    <cellStyle name="常规 48 10" xfId="6261" xr:uid="{00000000-0005-0000-0000-0000A4180000}"/>
    <cellStyle name="常规 48 10 2" xfId="6263" xr:uid="{00000000-0005-0000-0000-0000A6180000}"/>
    <cellStyle name="常规 48 10 3" xfId="6264" xr:uid="{00000000-0005-0000-0000-0000A7180000}"/>
    <cellStyle name="常规 48 100" xfId="6266" xr:uid="{00000000-0005-0000-0000-0000A9180000}"/>
    <cellStyle name="常规 48 100 2" xfId="6269" xr:uid="{00000000-0005-0000-0000-0000AC180000}"/>
    <cellStyle name="常规 48 101" xfId="6271" xr:uid="{00000000-0005-0000-0000-0000AE180000}"/>
    <cellStyle name="常规 48 101 2" xfId="6274" xr:uid="{00000000-0005-0000-0000-0000B1180000}"/>
    <cellStyle name="常规 48 102" xfId="6276" xr:uid="{00000000-0005-0000-0000-0000B3180000}"/>
    <cellStyle name="常规 48 102 2" xfId="6280" xr:uid="{00000000-0005-0000-0000-0000B7180000}"/>
    <cellStyle name="常规 48 103" xfId="6282" xr:uid="{00000000-0005-0000-0000-0000B9180000}"/>
    <cellStyle name="常规 48 103 2" xfId="6286" xr:uid="{00000000-0005-0000-0000-0000BD180000}"/>
    <cellStyle name="常规 48 104" xfId="6288" xr:uid="{00000000-0005-0000-0000-0000BF180000}"/>
    <cellStyle name="常规 48 104 2" xfId="6290" xr:uid="{00000000-0005-0000-0000-0000C1180000}"/>
    <cellStyle name="常规 48 105" xfId="6294" xr:uid="{00000000-0005-0000-0000-0000C5180000}"/>
    <cellStyle name="常规 48 105 2" xfId="6298" xr:uid="{00000000-0005-0000-0000-0000C9180000}"/>
    <cellStyle name="常规 48 106" xfId="6302" xr:uid="{00000000-0005-0000-0000-0000CD180000}"/>
    <cellStyle name="常规 48 106 2" xfId="6304" xr:uid="{00000000-0005-0000-0000-0000CF180000}"/>
    <cellStyle name="常规 48 107" xfId="6308" xr:uid="{00000000-0005-0000-0000-0000D3180000}"/>
    <cellStyle name="常规 48 107 2" xfId="6312" xr:uid="{00000000-0005-0000-0000-0000D7180000}"/>
    <cellStyle name="常规 48 108" xfId="6316" xr:uid="{00000000-0005-0000-0000-0000DB180000}"/>
    <cellStyle name="常规 48 108 2" xfId="4034" xr:uid="{00000000-0005-0000-0000-0000F10F0000}"/>
    <cellStyle name="常规 48 109" xfId="6318" xr:uid="{00000000-0005-0000-0000-0000DD180000}"/>
    <cellStyle name="常规 48 109 2" xfId="6320" xr:uid="{00000000-0005-0000-0000-0000DF180000}"/>
    <cellStyle name="常规 48 11" xfId="6322" xr:uid="{00000000-0005-0000-0000-0000E1180000}"/>
    <cellStyle name="常规 48 11 2" xfId="6324" xr:uid="{00000000-0005-0000-0000-0000E3180000}"/>
    <cellStyle name="常规 48 110" xfId="6293" xr:uid="{00000000-0005-0000-0000-0000C4180000}"/>
    <cellStyle name="常规 48 110 2" xfId="6297" xr:uid="{00000000-0005-0000-0000-0000C8180000}"/>
    <cellStyle name="常规 48 111" xfId="6301" xr:uid="{00000000-0005-0000-0000-0000CC180000}"/>
    <cellStyle name="常规 48 112" xfId="6307" xr:uid="{00000000-0005-0000-0000-0000D2180000}"/>
    <cellStyle name="常规 48 12" xfId="6326" xr:uid="{00000000-0005-0000-0000-0000E5180000}"/>
    <cellStyle name="常规 48 12 2" xfId="6328" xr:uid="{00000000-0005-0000-0000-0000E7180000}"/>
    <cellStyle name="常规 48 13" xfId="6330" xr:uid="{00000000-0005-0000-0000-0000E9180000}"/>
    <cellStyle name="常规 48 13 2" xfId="6333" xr:uid="{00000000-0005-0000-0000-0000EC180000}"/>
    <cellStyle name="常规 48 14" xfId="6335" xr:uid="{00000000-0005-0000-0000-0000EE180000}"/>
    <cellStyle name="常规 48 14 2" xfId="6338" xr:uid="{00000000-0005-0000-0000-0000F1180000}"/>
    <cellStyle name="常规 48 15" xfId="6342" xr:uid="{00000000-0005-0000-0000-0000F5180000}"/>
    <cellStyle name="常规 48 15 2" xfId="6346" xr:uid="{00000000-0005-0000-0000-0000F9180000}"/>
    <cellStyle name="常规 48 16" xfId="6350" xr:uid="{00000000-0005-0000-0000-0000FD180000}"/>
    <cellStyle name="常规 48 16 2" xfId="6354" xr:uid="{00000000-0005-0000-0000-000001190000}"/>
    <cellStyle name="常规 48 17" xfId="6358" xr:uid="{00000000-0005-0000-0000-000005190000}"/>
    <cellStyle name="常规 48 17 2" xfId="6362" xr:uid="{00000000-0005-0000-0000-000009190000}"/>
    <cellStyle name="常规 48 18" xfId="6366" xr:uid="{00000000-0005-0000-0000-00000D190000}"/>
    <cellStyle name="常规 48 18 2" xfId="6370" xr:uid="{00000000-0005-0000-0000-000011190000}"/>
    <cellStyle name="常规 48 19" xfId="1437" xr:uid="{00000000-0005-0000-0000-0000CC050000}"/>
    <cellStyle name="常规 48 19 2" xfId="6374" xr:uid="{00000000-0005-0000-0000-000015190000}"/>
    <cellStyle name="常规 48 2" xfId="6376" xr:uid="{00000000-0005-0000-0000-000017190000}"/>
    <cellStyle name="常规 48 2 2" xfId="6378" xr:uid="{00000000-0005-0000-0000-000019190000}"/>
    <cellStyle name="常规 48 20" xfId="6341" xr:uid="{00000000-0005-0000-0000-0000F4180000}"/>
    <cellStyle name="常规 48 20 2" xfId="6345" xr:uid="{00000000-0005-0000-0000-0000F8180000}"/>
    <cellStyle name="常规 48 21" xfId="6349" xr:uid="{00000000-0005-0000-0000-0000FC180000}"/>
    <cellStyle name="常规 48 21 2" xfId="6353" xr:uid="{00000000-0005-0000-0000-000000190000}"/>
    <cellStyle name="常规 48 22" xfId="6357" xr:uid="{00000000-0005-0000-0000-000004190000}"/>
    <cellStyle name="常规 48 22 2" xfId="6361" xr:uid="{00000000-0005-0000-0000-000008190000}"/>
    <cellStyle name="常规 48 23" xfId="6365" xr:uid="{00000000-0005-0000-0000-00000C190000}"/>
    <cellStyle name="常规 48 23 2" xfId="6369" xr:uid="{00000000-0005-0000-0000-000010190000}"/>
    <cellStyle name="常规 48 24" xfId="1436" xr:uid="{00000000-0005-0000-0000-0000CB050000}"/>
    <cellStyle name="常规 48 24 2" xfId="6373" xr:uid="{00000000-0005-0000-0000-000014190000}"/>
    <cellStyle name="常规 48 25" xfId="6382" xr:uid="{00000000-0005-0000-0000-00001D190000}"/>
    <cellStyle name="常规 48 25 2" xfId="6386" xr:uid="{00000000-0005-0000-0000-000021190000}"/>
    <cellStyle name="常规 48 26" xfId="6390" xr:uid="{00000000-0005-0000-0000-000025190000}"/>
    <cellStyle name="常规 48 26 2" xfId="6394" xr:uid="{00000000-0005-0000-0000-000029190000}"/>
    <cellStyle name="常规 48 27" xfId="6398" xr:uid="{00000000-0005-0000-0000-00002D190000}"/>
    <cellStyle name="常规 48 27 2" xfId="6402" xr:uid="{00000000-0005-0000-0000-000031190000}"/>
    <cellStyle name="常规 48 28" xfId="6406" xr:uid="{00000000-0005-0000-0000-000035190000}"/>
    <cellStyle name="常规 48 28 2" xfId="6410" xr:uid="{00000000-0005-0000-0000-000039190000}"/>
    <cellStyle name="常规 48 29" xfId="6415" xr:uid="{00000000-0005-0000-0000-00003E190000}"/>
    <cellStyle name="常规 48 29 2" xfId="6419" xr:uid="{00000000-0005-0000-0000-000042190000}"/>
    <cellStyle name="常规 48 3" xfId="6421" xr:uid="{00000000-0005-0000-0000-000044190000}"/>
    <cellStyle name="常规 48 3 2" xfId="6423" xr:uid="{00000000-0005-0000-0000-000046190000}"/>
    <cellStyle name="常规 48 30" xfId="6381" xr:uid="{00000000-0005-0000-0000-00001C190000}"/>
    <cellStyle name="常规 48 30 2" xfId="6385" xr:uid="{00000000-0005-0000-0000-000020190000}"/>
    <cellStyle name="常规 48 31" xfId="6389" xr:uid="{00000000-0005-0000-0000-000024190000}"/>
    <cellStyle name="常规 48 31 2" xfId="6393" xr:uid="{00000000-0005-0000-0000-000028190000}"/>
    <cellStyle name="常规 48 32" xfId="6397" xr:uid="{00000000-0005-0000-0000-00002C190000}"/>
    <cellStyle name="常规 48 32 2" xfId="6401" xr:uid="{00000000-0005-0000-0000-000030190000}"/>
    <cellStyle name="常规 48 33" xfId="6405" xr:uid="{00000000-0005-0000-0000-000034190000}"/>
    <cellStyle name="常规 48 33 2" xfId="6409" xr:uid="{00000000-0005-0000-0000-000038190000}"/>
    <cellStyle name="常规 48 34" xfId="6414" xr:uid="{00000000-0005-0000-0000-00003D190000}"/>
    <cellStyle name="常规 48 34 2" xfId="6418" xr:uid="{00000000-0005-0000-0000-000041190000}"/>
    <cellStyle name="常规 48 35" xfId="6427" xr:uid="{00000000-0005-0000-0000-00004A190000}"/>
    <cellStyle name="常规 48 35 2" xfId="6431" xr:uid="{00000000-0005-0000-0000-00004E190000}"/>
    <cellStyle name="常规 48 36" xfId="6435" xr:uid="{00000000-0005-0000-0000-000052190000}"/>
    <cellStyle name="常规 48 36 2" xfId="6439" xr:uid="{00000000-0005-0000-0000-000056190000}"/>
    <cellStyle name="常规 48 37" xfId="6444" xr:uid="{00000000-0005-0000-0000-00005B190000}"/>
    <cellStyle name="常规 48 37 2" xfId="6449" xr:uid="{00000000-0005-0000-0000-000060190000}"/>
    <cellStyle name="常规 48 38" xfId="6454" xr:uid="{00000000-0005-0000-0000-000065190000}"/>
    <cellStyle name="常规 48 38 2" xfId="6459" xr:uid="{00000000-0005-0000-0000-00006A190000}"/>
    <cellStyle name="常规 48 39" xfId="6464" xr:uid="{00000000-0005-0000-0000-00006F190000}"/>
    <cellStyle name="常规 48 39 2" xfId="6468" xr:uid="{00000000-0005-0000-0000-000073190000}"/>
    <cellStyle name="常规 48 4" xfId="6470" xr:uid="{00000000-0005-0000-0000-000075190000}"/>
    <cellStyle name="常规 48 4 2" xfId="6472" xr:uid="{00000000-0005-0000-0000-000077190000}"/>
    <cellStyle name="常规 48 40" xfId="6426" xr:uid="{00000000-0005-0000-0000-000049190000}"/>
    <cellStyle name="常规 48 40 2" xfId="6430" xr:uid="{00000000-0005-0000-0000-00004D190000}"/>
    <cellStyle name="常规 48 41" xfId="6434" xr:uid="{00000000-0005-0000-0000-000051190000}"/>
    <cellStyle name="常规 48 41 2" xfId="6438" xr:uid="{00000000-0005-0000-0000-000055190000}"/>
    <cellStyle name="常规 48 42" xfId="6443" xr:uid="{00000000-0005-0000-0000-00005A190000}"/>
    <cellStyle name="常规 48 42 2" xfId="6448" xr:uid="{00000000-0005-0000-0000-00005F190000}"/>
    <cellStyle name="常规 48 43" xfId="6453" xr:uid="{00000000-0005-0000-0000-000064190000}"/>
    <cellStyle name="常规 48 43 2" xfId="6458" xr:uid="{00000000-0005-0000-0000-000069190000}"/>
    <cellStyle name="常规 48 44" xfId="6463" xr:uid="{00000000-0005-0000-0000-00006E190000}"/>
    <cellStyle name="常规 48 44 2" xfId="6467" xr:uid="{00000000-0005-0000-0000-000072190000}"/>
    <cellStyle name="常规 48 45" xfId="6476" xr:uid="{00000000-0005-0000-0000-00007B190000}"/>
    <cellStyle name="常规 48 45 2" xfId="6480" xr:uid="{00000000-0005-0000-0000-00007F190000}"/>
    <cellStyle name="常规 48 46" xfId="3645" xr:uid="{00000000-0005-0000-0000-00006C0E0000}"/>
    <cellStyle name="常规 48 46 2" xfId="6484" xr:uid="{00000000-0005-0000-0000-000083190000}"/>
    <cellStyle name="常规 48 47" xfId="6488" xr:uid="{00000000-0005-0000-0000-000087190000}"/>
    <cellStyle name="常规 48 47 2" xfId="6492" xr:uid="{00000000-0005-0000-0000-00008B190000}"/>
    <cellStyle name="常规 48 48" xfId="6496" xr:uid="{00000000-0005-0000-0000-00008F190000}"/>
    <cellStyle name="常规 48 48 2" xfId="6500" xr:uid="{00000000-0005-0000-0000-000093190000}"/>
    <cellStyle name="常规 48 49" xfId="6504" xr:uid="{00000000-0005-0000-0000-000097190000}"/>
    <cellStyle name="常规 48 49 2" xfId="6508" xr:uid="{00000000-0005-0000-0000-00009B190000}"/>
    <cellStyle name="常规 48 5" xfId="6510" xr:uid="{00000000-0005-0000-0000-00009D190000}"/>
    <cellStyle name="常规 48 5 2" xfId="6512" xr:uid="{00000000-0005-0000-0000-00009F190000}"/>
    <cellStyle name="常规 48 50" xfId="6475" xr:uid="{00000000-0005-0000-0000-00007A190000}"/>
    <cellStyle name="常规 48 50 2" xfId="6479" xr:uid="{00000000-0005-0000-0000-00007E190000}"/>
    <cellStyle name="常规 48 51" xfId="3644" xr:uid="{00000000-0005-0000-0000-00006B0E0000}"/>
    <cellStyle name="常规 48 51 2" xfId="6483" xr:uid="{00000000-0005-0000-0000-000082190000}"/>
    <cellStyle name="常规 48 52" xfId="6487" xr:uid="{00000000-0005-0000-0000-000086190000}"/>
    <cellStyle name="常规 48 52 2" xfId="6491" xr:uid="{00000000-0005-0000-0000-00008A190000}"/>
    <cellStyle name="常规 48 53" xfId="6495" xr:uid="{00000000-0005-0000-0000-00008E190000}"/>
    <cellStyle name="常规 48 53 2" xfId="6499" xr:uid="{00000000-0005-0000-0000-000092190000}"/>
    <cellStyle name="常规 48 54" xfId="6503" xr:uid="{00000000-0005-0000-0000-000096190000}"/>
    <cellStyle name="常规 48 54 2" xfId="6507" xr:uid="{00000000-0005-0000-0000-00009A190000}"/>
    <cellStyle name="常规 48 55" xfId="6516" xr:uid="{00000000-0005-0000-0000-0000A3190000}"/>
    <cellStyle name="常规 48 55 2" xfId="6520" xr:uid="{00000000-0005-0000-0000-0000A7190000}"/>
    <cellStyle name="常规 48 56" xfId="6524" xr:uid="{00000000-0005-0000-0000-0000AB190000}"/>
    <cellStyle name="常规 48 56 2" xfId="6528" xr:uid="{00000000-0005-0000-0000-0000AF190000}"/>
    <cellStyle name="常规 48 57" xfId="6532" xr:uid="{00000000-0005-0000-0000-0000B3190000}"/>
    <cellStyle name="常规 48 57 2" xfId="6536" xr:uid="{00000000-0005-0000-0000-0000B7190000}"/>
    <cellStyle name="常规 48 58" xfId="6540" xr:uid="{00000000-0005-0000-0000-0000BB190000}"/>
    <cellStyle name="常规 48 58 2" xfId="6544" xr:uid="{00000000-0005-0000-0000-0000BF190000}"/>
    <cellStyle name="常规 48 59" xfId="6548" xr:uid="{00000000-0005-0000-0000-0000C3190000}"/>
    <cellStyle name="常规 48 59 2" xfId="6552" xr:uid="{00000000-0005-0000-0000-0000C7190000}"/>
    <cellStyle name="常规 48 6" xfId="6554" xr:uid="{00000000-0005-0000-0000-0000C9190000}"/>
    <cellStyle name="常规 48 6 2" xfId="6556" xr:uid="{00000000-0005-0000-0000-0000CB190000}"/>
    <cellStyle name="常规 48 60" xfId="6515" xr:uid="{00000000-0005-0000-0000-0000A2190000}"/>
    <cellStyle name="常规 48 60 2" xfId="6519" xr:uid="{00000000-0005-0000-0000-0000A6190000}"/>
    <cellStyle name="常规 48 61" xfId="6523" xr:uid="{00000000-0005-0000-0000-0000AA190000}"/>
    <cellStyle name="常规 48 61 2" xfId="6527" xr:uid="{00000000-0005-0000-0000-0000AE190000}"/>
    <cellStyle name="常规 48 62" xfId="6531" xr:uid="{00000000-0005-0000-0000-0000B2190000}"/>
    <cellStyle name="常规 48 62 2" xfId="6535" xr:uid="{00000000-0005-0000-0000-0000B6190000}"/>
    <cellStyle name="常规 48 63" xfId="6539" xr:uid="{00000000-0005-0000-0000-0000BA190000}"/>
    <cellStyle name="常规 48 63 2" xfId="6543" xr:uid="{00000000-0005-0000-0000-0000BE190000}"/>
    <cellStyle name="常规 48 64" xfId="6547" xr:uid="{00000000-0005-0000-0000-0000C2190000}"/>
    <cellStyle name="常规 48 64 2" xfId="6551" xr:uid="{00000000-0005-0000-0000-0000C6190000}"/>
    <cellStyle name="常规 48 65" xfId="6560" xr:uid="{00000000-0005-0000-0000-0000CF190000}"/>
    <cellStyle name="常规 48 65 2" xfId="6564" xr:uid="{00000000-0005-0000-0000-0000D3190000}"/>
    <cellStyle name="常规 48 66" xfId="6568" xr:uid="{00000000-0005-0000-0000-0000D7190000}"/>
    <cellStyle name="常规 48 66 2" xfId="6572" xr:uid="{00000000-0005-0000-0000-0000DB190000}"/>
    <cellStyle name="常规 48 67" xfId="6576" xr:uid="{00000000-0005-0000-0000-0000DF190000}"/>
    <cellStyle name="常规 48 67 2" xfId="6580" xr:uid="{00000000-0005-0000-0000-0000E3190000}"/>
    <cellStyle name="常规 48 68" xfId="6584" xr:uid="{00000000-0005-0000-0000-0000E7190000}"/>
    <cellStyle name="常规 48 68 2" xfId="6588" xr:uid="{00000000-0005-0000-0000-0000EB190000}"/>
    <cellStyle name="常规 48 69" xfId="1457" xr:uid="{00000000-0005-0000-0000-0000E0050000}"/>
    <cellStyle name="常规 48 69 2" xfId="6592" xr:uid="{00000000-0005-0000-0000-0000EF190000}"/>
    <cellStyle name="常规 48 7" xfId="6594" xr:uid="{00000000-0005-0000-0000-0000F1190000}"/>
    <cellStyle name="常规 48 7 2" xfId="6596" xr:uid="{00000000-0005-0000-0000-0000F3190000}"/>
    <cellStyle name="常规 48 70" xfId="6559" xr:uid="{00000000-0005-0000-0000-0000CE190000}"/>
    <cellStyle name="常规 48 70 2" xfId="6563" xr:uid="{00000000-0005-0000-0000-0000D2190000}"/>
    <cellStyle name="常规 48 71" xfId="6567" xr:uid="{00000000-0005-0000-0000-0000D6190000}"/>
    <cellStyle name="常规 48 71 2" xfId="6571" xr:uid="{00000000-0005-0000-0000-0000DA190000}"/>
    <cellStyle name="常规 48 72" xfId="6575" xr:uid="{00000000-0005-0000-0000-0000DE190000}"/>
    <cellStyle name="常规 48 72 2" xfId="6579" xr:uid="{00000000-0005-0000-0000-0000E2190000}"/>
    <cellStyle name="常规 48 73" xfId="6583" xr:uid="{00000000-0005-0000-0000-0000E6190000}"/>
    <cellStyle name="常规 48 73 2" xfId="6587" xr:uid="{00000000-0005-0000-0000-0000EA190000}"/>
    <cellStyle name="常规 48 74" xfId="1456" xr:uid="{00000000-0005-0000-0000-0000DF050000}"/>
    <cellStyle name="常规 48 74 2" xfId="6591" xr:uid="{00000000-0005-0000-0000-0000EE190000}"/>
    <cellStyle name="常规 48 75" xfId="6600" xr:uid="{00000000-0005-0000-0000-0000F7190000}"/>
    <cellStyle name="常规 48 75 2" xfId="6604" xr:uid="{00000000-0005-0000-0000-0000FB190000}"/>
    <cellStyle name="常规 48 76" xfId="6608" xr:uid="{00000000-0005-0000-0000-0000FF190000}"/>
    <cellStyle name="常规 48 76 2" xfId="6612" xr:uid="{00000000-0005-0000-0000-0000031A0000}"/>
    <cellStyle name="常规 48 77" xfId="6616" xr:uid="{00000000-0005-0000-0000-0000071A0000}"/>
    <cellStyle name="常规 48 77 2" xfId="6620" xr:uid="{00000000-0005-0000-0000-00000B1A0000}"/>
    <cellStyle name="常规 48 78" xfId="6624" xr:uid="{00000000-0005-0000-0000-00000F1A0000}"/>
    <cellStyle name="常规 48 78 2" xfId="6628" xr:uid="{00000000-0005-0000-0000-0000131A0000}"/>
    <cellStyle name="常规 48 79" xfId="6633" xr:uid="{00000000-0005-0000-0000-0000181A0000}"/>
    <cellStyle name="常规 48 79 2" xfId="6637" xr:uid="{00000000-0005-0000-0000-00001C1A0000}"/>
    <cellStyle name="常规 48 8" xfId="6639" xr:uid="{00000000-0005-0000-0000-00001E1A0000}"/>
    <cellStyle name="常规 48 8 2" xfId="6641" xr:uid="{00000000-0005-0000-0000-0000201A0000}"/>
    <cellStyle name="常规 48 80" xfId="6599" xr:uid="{00000000-0005-0000-0000-0000F6190000}"/>
    <cellStyle name="常规 48 80 2" xfId="6603" xr:uid="{00000000-0005-0000-0000-0000FA190000}"/>
    <cellStyle name="常规 48 81" xfId="6607" xr:uid="{00000000-0005-0000-0000-0000FE190000}"/>
    <cellStyle name="常规 48 81 2" xfId="6611" xr:uid="{00000000-0005-0000-0000-0000021A0000}"/>
    <cellStyle name="常规 48 82" xfId="6615" xr:uid="{00000000-0005-0000-0000-0000061A0000}"/>
    <cellStyle name="常规 48 82 2" xfId="6619" xr:uid="{00000000-0005-0000-0000-00000A1A0000}"/>
    <cellStyle name="常规 48 83" xfId="6623" xr:uid="{00000000-0005-0000-0000-00000E1A0000}"/>
    <cellStyle name="常规 48 83 2" xfId="6627" xr:uid="{00000000-0005-0000-0000-0000121A0000}"/>
    <cellStyle name="常规 48 84" xfId="6632" xr:uid="{00000000-0005-0000-0000-0000171A0000}"/>
    <cellStyle name="常规 48 84 2" xfId="6636" xr:uid="{00000000-0005-0000-0000-00001B1A0000}"/>
    <cellStyle name="常规 48 85" xfId="6645" xr:uid="{00000000-0005-0000-0000-0000241A0000}"/>
    <cellStyle name="常规 48 85 2" xfId="6649" xr:uid="{00000000-0005-0000-0000-0000281A0000}"/>
    <cellStyle name="常规 48 86" xfId="6653" xr:uid="{00000000-0005-0000-0000-00002C1A0000}"/>
    <cellStyle name="常规 48 86 2" xfId="6657" xr:uid="{00000000-0005-0000-0000-0000301A0000}"/>
    <cellStyle name="常规 48 87" xfId="6662" xr:uid="{00000000-0005-0000-0000-0000351A0000}"/>
    <cellStyle name="常规 48 87 2" xfId="6667" xr:uid="{00000000-0005-0000-0000-00003A1A0000}"/>
    <cellStyle name="常规 48 88" xfId="6672" xr:uid="{00000000-0005-0000-0000-00003F1A0000}"/>
    <cellStyle name="常规 48 88 2" xfId="6676" xr:uid="{00000000-0005-0000-0000-0000431A0000}"/>
    <cellStyle name="常规 48 89" xfId="6680" xr:uid="{00000000-0005-0000-0000-0000471A0000}"/>
    <cellStyle name="常规 48 89 2" xfId="6684" xr:uid="{00000000-0005-0000-0000-00004B1A0000}"/>
    <cellStyle name="常规 48 9" xfId="6686" xr:uid="{00000000-0005-0000-0000-00004D1A0000}"/>
    <cellStyle name="常规 48 9 2" xfId="6688" xr:uid="{00000000-0005-0000-0000-00004F1A0000}"/>
    <cellStyle name="常规 48 90" xfId="6644" xr:uid="{00000000-0005-0000-0000-0000231A0000}"/>
    <cellStyle name="常规 48 90 2" xfId="6648" xr:uid="{00000000-0005-0000-0000-0000271A0000}"/>
    <cellStyle name="常规 48 91" xfId="6652" xr:uid="{00000000-0005-0000-0000-00002B1A0000}"/>
    <cellStyle name="常规 48 91 2" xfId="6656" xr:uid="{00000000-0005-0000-0000-00002F1A0000}"/>
    <cellStyle name="常规 48 92" xfId="6661" xr:uid="{00000000-0005-0000-0000-0000341A0000}"/>
    <cellStyle name="常规 48 92 2" xfId="6666" xr:uid="{00000000-0005-0000-0000-0000391A0000}"/>
    <cellStyle name="常规 48 93" xfId="6671" xr:uid="{00000000-0005-0000-0000-00003E1A0000}"/>
    <cellStyle name="常规 48 93 2" xfId="6675" xr:uid="{00000000-0005-0000-0000-0000421A0000}"/>
    <cellStyle name="常规 48 94" xfId="6679" xr:uid="{00000000-0005-0000-0000-0000461A0000}"/>
    <cellStyle name="常规 48 94 2" xfId="6683" xr:uid="{00000000-0005-0000-0000-00004A1A0000}"/>
    <cellStyle name="常规 48 95" xfId="6690" xr:uid="{00000000-0005-0000-0000-0000511A0000}"/>
    <cellStyle name="常规 48 95 2" xfId="6692" xr:uid="{00000000-0005-0000-0000-0000531A0000}"/>
    <cellStyle name="常规 48 96" xfId="3651" xr:uid="{00000000-0005-0000-0000-0000720E0000}"/>
    <cellStyle name="常规 48 96 2" xfId="6694" xr:uid="{00000000-0005-0000-0000-0000551A0000}"/>
    <cellStyle name="常规 48 97" xfId="6696" xr:uid="{00000000-0005-0000-0000-0000571A0000}"/>
    <cellStyle name="常规 48 97 2" xfId="6698" xr:uid="{00000000-0005-0000-0000-0000591A0000}"/>
    <cellStyle name="常规 48 98" xfId="6700" xr:uid="{00000000-0005-0000-0000-00005B1A0000}"/>
    <cellStyle name="常规 48 98 2" xfId="6702" xr:uid="{00000000-0005-0000-0000-00005D1A0000}"/>
    <cellStyle name="常规 48 99" xfId="6704" xr:uid="{00000000-0005-0000-0000-00005F1A0000}"/>
    <cellStyle name="常规 48 99 2" xfId="6706" xr:uid="{00000000-0005-0000-0000-0000611A0000}"/>
    <cellStyle name="常规 49" xfId="6708" xr:uid="{00000000-0005-0000-0000-0000631A0000}"/>
    <cellStyle name="常规 49 2" xfId="6710" xr:uid="{00000000-0005-0000-0000-0000651A0000}"/>
    <cellStyle name="常规 49 2 2" xfId="6712" xr:uid="{00000000-0005-0000-0000-0000671A0000}"/>
    <cellStyle name="常规 49 3" xfId="6714" xr:uid="{00000000-0005-0000-0000-0000691A0000}"/>
    <cellStyle name="常规 5" xfId="6715" xr:uid="{00000000-0005-0000-0000-00006A1A0000}"/>
    <cellStyle name="常规 5 10" xfId="6716" xr:uid="{00000000-0005-0000-0000-00006B1A0000}"/>
    <cellStyle name="常规 5 10 2" xfId="6719" xr:uid="{00000000-0005-0000-0000-00006E1A0000}"/>
    <cellStyle name="常规 5 11" xfId="6720" xr:uid="{00000000-0005-0000-0000-00006F1A0000}"/>
    <cellStyle name="常规 5 11 2" xfId="6721" xr:uid="{00000000-0005-0000-0000-0000701A0000}"/>
    <cellStyle name="常规 5 12" xfId="6722" xr:uid="{00000000-0005-0000-0000-0000711A0000}"/>
    <cellStyle name="常规 5 12 2" xfId="6723" xr:uid="{00000000-0005-0000-0000-0000721A0000}"/>
    <cellStyle name="常规 5 13" xfId="6724" xr:uid="{00000000-0005-0000-0000-0000731A0000}"/>
    <cellStyle name="常规 5 13 2" xfId="6725" xr:uid="{00000000-0005-0000-0000-0000741A0000}"/>
    <cellStyle name="常规 5 14" xfId="6726" xr:uid="{00000000-0005-0000-0000-0000751A0000}"/>
    <cellStyle name="常规 5 14 2" xfId="6727" xr:uid="{00000000-0005-0000-0000-0000761A0000}"/>
    <cellStyle name="常规 5 15" xfId="1545" xr:uid="{00000000-0005-0000-0000-000038060000}"/>
    <cellStyle name="常规 5 15 2" xfId="6729" xr:uid="{00000000-0005-0000-0000-0000781A0000}"/>
    <cellStyle name="常规 5 16" xfId="6731" xr:uid="{00000000-0005-0000-0000-00007A1A0000}"/>
    <cellStyle name="常规 5 16 2" xfId="6733" xr:uid="{00000000-0005-0000-0000-00007C1A0000}"/>
    <cellStyle name="常规 5 17" xfId="6735" xr:uid="{00000000-0005-0000-0000-00007E1A0000}"/>
    <cellStyle name="常规 5 17 2" xfId="6737" xr:uid="{00000000-0005-0000-0000-0000801A0000}"/>
    <cellStyle name="常规 5 18" xfId="6739" xr:uid="{00000000-0005-0000-0000-0000821A0000}"/>
    <cellStyle name="常规 5 18 2" xfId="6741" xr:uid="{00000000-0005-0000-0000-0000841A0000}"/>
    <cellStyle name="常规 5 19" xfId="6743" xr:uid="{00000000-0005-0000-0000-0000861A0000}"/>
    <cellStyle name="常规 5 19 2" xfId="6745" xr:uid="{00000000-0005-0000-0000-0000881A0000}"/>
    <cellStyle name="常规 5 2" xfId="6746" xr:uid="{00000000-0005-0000-0000-0000891A0000}"/>
    <cellStyle name="常规 5 2 10" xfId="6747" xr:uid="{00000000-0005-0000-0000-00008A1A0000}"/>
    <cellStyle name="常规 5 2 11" xfId="6748" xr:uid="{00000000-0005-0000-0000-00008B1A0000}"/>
    <cellStyle name="常规 5 2 12" xfId="6749" xr:uid="{00000000-0005-0000-0000-00008C1A0000}"/>
    <cellStyle name="常规 5 2 13" xfId="6750" xr:uid="{00000000-0005-0000-0000-00008D1A0000}"/>
    <cellStyle name="常规 5 2 14" xfId="6751" xr:uid="{00000000-0005-0000-0000-00008E1A0000}"/>
    <cellStyle name="常规 5 2 15" xfId="6753" xr:uid="{00000000-0005-0000-0000-0000901A0000}"/>
    <cellStyle name="常规 5 2 16" xfId="6754" xr:uid="{00000000-0005-0000-0000-0000911A0000}"/>
    <cellStyle name="常规 5 2 17" xfId="6755" xr:uid="{00000000-0005-0000-0000-0000921A0000}"/>
    <cellStyle name="常规 5 2 18" xfId="570" xr:uid="{00000000-0005-0000-0000-000069020000}"/>
    <cellStyle name="常规 5 2 19" xfId="6756" xr:uid="{00000000-0005-0000-0000-0000931A0000}"/>
    <cellStyle name="常规 5 2 2" xfId="6757" xr:uid="{00000000-0005-0000-0000-0000941A0000}"/>
    <cellStyle name="常规 5 2 20" xfId="6752" xr:uid="{00000000-0005-0000-0000-00008F1A0000}"/>
    <cellStyle name="常规 5 2 3" xfId="6758" xr:uid="{00000000-0005-0000-0000-0000951A0000}"/>
    <cellStyle name="常规 5 2 4" xfId="6759" xr:uid="{00000000-0005-0000-0000-0000961A0000}"/>
    <cellStyle name="常规 5 2 5" xfId="6760" xr:uid="{00000000-0005-0000-0000-0000971A0000}"/>
    <cellStyle name="常规 5 2 6" xfId="6761" xr:uid="{00000000-0005-0000-0000-0000981A0000}"/>
    <cellStyle name="常规 5 2 7" xfId="6762" xr:uid="{00000000-0005-0000-0000-0000991A0000}"/>
    <cellStyle name="常规 5 2 8" xfId="6763" xr:uid="{00000000-0005-0000-0000-00009A1A0000}"/>
    <cellStyle name="常规 5 2 9" xfId="6764" xr:uid="{00000000-0005-0000-0000-00009B1A0000}"/>
    <cellStyle name="常规 5 20" xfId="1544" xr:uid="{00000000-0005-0000-0000-000037060000}"/>
    <cellStyle name="常规 5 20 2" xfId="6728" xr:uid="{00000000-0005-0000-0000-0000771A0000}"/>
    <cellStyle name="常规 5 21" xfId="6730" xr:uid="{00000000-0005-0000-0000-0000791A0000}"/>
    <cellStyle name="常规 5 21 2" xfId="6732" xr:uid="{00000000-0005-0000-0000-00007B1A0000}"/>
    <cellStyle name="常规 5 22" xfId="6734" xr:uid="{00000000-0005-0000-0000-00007D1A0000}"/>
    <cellStyle name="常规 5 22 2" xfId="6736" xr:uid="{00000000-0005-0000-0000-00007F1A0000}"/>
    <cellStyle name="常规 5 23" xfId="6738" xr:uid="{00000000-0005-0000-0000-0000811A0000}"/>
    <cellStyle name="常规 5 23 2" xfId="6740" xr:uid="{00000000-0005-0000-0000-0000831A0000}"/>
    <cellStyle name="常规 5 24" xfId="6742" xr:uid="{00000000-0005-0000-0000-0000851A0000}"/>
    <cellStyle name="常规 5 24 2" xfId="6744" xr:uid="{00000000-0005-0000-0000-0000871A0000}"/>
    <cellStyle name="常规 5 25" xfId="6765" xr:uid="{00000000-0005-0000-0000-00009C1A0000}"/>
    <cellStyle name="常规 5 25 2" xfId="6766" xr:uid="{00000000-0005-0000-0000-00009D1A0000}"/>
    <cellStyle name="常规 5 26" xfId="6767" xr:uid="{00000000-0005-0000-0000-00009E1A0000}"/>
    <cellStyle name="常规 5 26 2" xfId="6768" xr:uid="{00000000-0005-0000-0000-00009F1A0000}"/>
    <cellStyle name="常规 5 27" xfId="6769" xr:uid="{00000000-0005-0000-0000-0000A01A0000}"/>
    <cellStyle name="常规 5 27 2" xfId="6770" xr:uid="{00000000-0005-0000-0000-0000A11A0000}"/>
    <cellStyle name="常规 5 3" xfId="6771" xr:uid="{00000000-0005-0000-0000-0000A21A0000}"/>
    <cellStyle name="常规 5 3 2" xfId="6772" xr:uid="{00000000-0005-0000-0000-0000A31A0000}"/>
    <cellStyle name="常规 5 4" xfId="6773" xr:uid="{00000000-0005-0000-0000-0000A41A0000}"/>
    <cellStyle name="常规 5 4 2" xfId="6774" xr:uid="{00000000-0005-0000-0000-0000A51A0000}"/>
    <cellStyle name="常规 5 5" xfId="6775" xr:uid="{00000000-0005-0000-0000-0000A61A0000}"/>
    <cellStyle name="常规 5 5 2" xfId="6776" xr:uid="{00000000-0005-0000-0000-0000A71A0000}"/>
    <cellStyle name="常规 5 6" xfId="6777" xr:uid="{00000000-0005-0000-0000-0000A81A0000}"/>
    <cellStyle name="常规 5 6 2" xfId="6780" xr:uid="{00000000-0005-0000-0000-0000AB1A0000}"/>
    <cellStyle name="常规 5 7" xfId="6781" xr:uid="{00000000-0005-0000-0000-0000AC1A0000}"/>
    <cellStyle name="常规 5 7 2" xfId="6782" xr:uid="{00000000-0005-0000-0000-0000AD1A0000}"/>
    <cellStyle name="常规 5 8" xfId="6783" xr:uid="{00000000-0005-0000-0000-0000AE1A0000}"/>
    <cellStyle name="常规 5 8 2" xfId="6784" xr:uid="{00000000-0005-0000-0000-0000AF1A0000}"/>
    <cellStyle name="常规 5 9" xfId="6785" xr:uid="{00000000-0005-0000-0000-0000B01A0000}"/>
    <cellStyle name="常规 5 9 2" xfId="6786" xr:uid="{00000000-0005-0000-0000-0000B11A0000}"/>
    <cellStyle name="常规 50" xfId="5199" xr:uid="{00000000-0005-0000-0000-00007E140000}"/>
    <cellStyle name="常规 50 10" xfId="5201" xr:uid="{00000000-0005-0000-0000-000080140000}"/>
    <cellStyle name="常规 50 10 2" xfId="5203" xr:uid="{00000000-0005-0000-0000-000082140000}"/>
    <cellStyle name="常规 50 100" xfId="5205" xr:uid="{00000000-0005-0000-0000-000084140000}"/>
    <cellStyle name="常规 50 100 2" xfId="5207" xr:uid="{00000000-0005-0000-0000-000086140000}"/>
    <cellStyle name="常规 50 101" xfId="5209" xr:uid="{00000000-0005-0000-0000-000088140000}"/>
    <cellStyle name="常规 50 101 2" xfId="5211" xr:uid="{00000000-0005-0000-0000-00008A140000}"/>
    <cellStyle name="常规 50 102" xfId="5213" xr:uid="{00000000-0005-0000-0000-00008C140000}"/>
    <cellStyle name="常规 50 102 2" xfId="5215" xr:uid="{00000000-0005-0000-0000-00008E140000}"/>
    <cellStyle name="常规 50 103" xfId="5217" xr:uid="{00000000-0005-0000-0000-000090140000}"/>
    <cellStyle name="常规 50 103 2" xfId="5220" xr:uid="{00000000-0005-0000-0000-000093140000}"/>
    <cellStyle name="常规 50 104" xfId="5222" xr:uid="{00000000-0005-0000-0000-000095140000}"/>
    <cellStyle name="常规 50 104 2" xfId="5225" xr:uid="{00000000-0005-0000-0000-000098140000}"/>
    <cellStyle name="常规 50 105" xfId="554" xr:uid="{00000000-0005-0000-0000-000059020000}"/>
    <cellStyle name="常规 50 105 2" xfId="5228" xr:uid="{00000000-0005-0000-0000-00009B140000}"/>
    <cellStyle name="常规 50 106" xfId="5232" xr:uid="{00000000-0005-0000-0000-00009F140000}"/>
    <cellStyle name="常规 50 106 2" xfId="5235" xr:uid="{00000000-0005-0000-0000-0000A2140000}"/>
    <cellStyle name="常规 50 107" xfId="5237" xr:uid="{00000000-0005-0000-0000-0000A4140000}"/>
    <cellStyle name="常规 50 107 2" xfId="5240" xr:uid="{00000000-0005-0000-0000-0000A7140000}"/>
    <cellStyle name="常规 50 108" xfId="5242" xr:uid="{00000000-0005-0000-0000-0000A9140000}"/>
    <cellStyle name="常规 50 108 2" xfId="5244" xr:uid="{00000000-0005-0000-0000-0000AB140000}"/>
    <cellStyle name="常规 50 109" xfId="5246" xr:uid="{00000000-0005-0000-0000-0000AD140000}"/>
    <cellStyle name="常规 50 109 2" xfId="5248" xr:uid="{00000000-0005-0000-0000-0000AF140000}"/>
    <cellStyle name="常规 50 11" xfId="5251" xr:uid="{00000000-0005-0000-0000-0000B2140000}"/>
    <cellStyle name="常规 50 11 2" xfId="5256" xr:uid="{00000000-0005-0000-0000-0000B7140000}"/>
    <cellStyle name="常规 50 110" xfId="553" xr:uid="{00000000-0005-0000-0000-000058020000}"/>
    <cellStyle name="常规 50 110 2" xfId="5227" xr:uid="{00000000-0005-0000-0000-00009A140000}"/>
    <cellStyle name="常规 50 111" xfId="5231" xr:uid="{00000000-0005-0000-0000-00009E140000}"/>
    <cellStyle name="常规 50 12" xfId="5259" xr:uid="{00000000-0005-0000-0000-0000BA140000}"/>
    <cellStyle name="常规 50 12 2" xfId="5262" xr:uid="{00000000-0005-0000-0000-0000BD140000}"/>
    <cellStyle name="常规 50 13" xfId="5265" xr:uid="{00000000-0005-0000-0000-0000C0140000}"/>
    <cellStyle name="常规 50 13 2" xfId="5267" xr:uid="{00000000-0005-0000-0000-0000C2140000}"/>
    <cellStyle name="常规 50 14" xfId="5269" xr:uid="{00000000-0005-0000-0000-0000C4140000}"/>
    <cellStyle name="常规 50 14 2" xfId="5271" xr:uid="{00000000-0005-0000-0000-0000C6140000}"/>
    <cellStyle name="常规 50 15" xfId="5274" xr:uid="{00000000-0005-0000-0000-0000C9140000}"/>
    <cellStyle name="常规 50 15 2" xfId="5278" xr:uid="{00000000-0005-0000-0000-0000CD140000}"/>
    <cellStyle name="常规 50 16" xfId="5282" xr:uid="{00000000-0005-0000-0000-0000D1140000}"/>
    <cellStyle name="常规 50 16 2" xfId="5286" xr:uid="{00000000-0005-0000-0000-0000D5140000}"/>
    <cellStyle name="常规 50 17" xfId="5290" xr:uid="{00000000-0005-0000-0000-0000D9140000}"/>
    <cellStyle name="常规 50 17 2" xfId="5294" xr:uid="{00000000-0005-0000-0000-0000DD140000}"/>
    <cellStyle name="常规 50 18" xfId="5298" xr:uid="{00000000-0005-0000-0000-0000E1140000}"/>
    <cellStyle name="常规 50 18 2" xfId="5302" xr:uid="{00000000-0005-0000-0000-0000E5140000}"/>
    <cellStyle name="常规 50 19" xfId="5306" xr:uid="{00000000-0005-0000-0000-0000E9140000}"/>
    <cellStyle name="常规 50 19 2" xfId="5310" xr:uid="{00000000-0005-0000-0000-0000ED140000}"/>
    <cellStyle name="常规 50 2" xfId="5313" xr:uid="{00000000-0005-0000-0000-0000F0140000}"/>
    <cellStyle name="常规 50 2 2" xfId="5315" xr:uid="{00000000-0005-0000-0000-0000F2140000}"/>
    <cellStyle name="常规 50 20" xfId="5273" xr:uid="{00000000-0005-0000-0000-0000C8140000}"/>
    <cellStyle name="常规 50 20 2" xfId="5277" xr:uid="{00000000-0005-0000-0000-0000CC140000}"/>
    <cellStyle name="常规 50 21" xfId="5281" xr:uid="{00000000-0005-0000-0000-0000D0140000}"/>
    <cellStyle name="常规 50 21 2" xfId="5285" xr:uid="{00000000-0005-0000-0000-0000D4140000}"/>
    <cellStyle name="常规 50 22" xfId="5289" xr:uid="{00000000-0005-0000-0000-0000D8140000}"/>
    <cellStyle name="常规 50 22 2" xfId="5293" xr:uid="{00000000-0005-0000-0000-0000DC140000}"/>
    <cellStyle name="常规 50 23" xfId="5297" xr:uid="{00000000-0005-0000-0000-0000E0140000}"/>
    <cellStyle name="常规 50 23 2" xfId="5301" xr:uid="{00000000-0005-0000-0000-0000E4140000}"/>
    <cellStyle name="常规 50 24" xfId="5305" xr:uid="{00000000-0005-0000-0000-0000E8140000}"/>
    <cellStyle name="常规 50 24 2" xfId="5309" xr:uid="{00000000-0005-0000-0000-0000EC140000}"/>
    <cellStyle name="常规 50 25" xfId="5318" xr:uid="{00000000-0005-0000-0000-0000F5140000}"/>
    <cellStyle name="常规 50 25 2" xfId="66" xr:uid="{00000000-0005-0000-0000-00004D000000}"/>
    <cellStyle name="常规 50 26" xfId="5322" xr:uid="{00000000-0005-0000-0000-0000F9140000}"/>
    <cellStyle name="常规 50 26 2" xfId="5326" xr:uid="{00000000-0005-0000-0000-0000FD140000}"/>
    <cellStyle name="常规 50 27" xfId="5330" xr:uid="{00000000-0005-0000-0000-000001150000}"/>
    <cellStyle name="常规 50 27 2" xfId="5334" xr:uid="{00000000-0005-0000-0000-000005150000}"/>
    <cellStyle name="常规 50 28" xfId="5338" xr:uid="{00000000-0005-0000-0000-000009150000}"/>
    <cellStyle name="常规 50 28 2" xfId="5342" xr:uid="{00000000-0005-0000-0000-00000D150000}"/>
    <cellStyle name="常规 50 29" xfId="5348" xr:uid="{00000000-0005-0000-0000-000013150000}"/>
    <cellStyle name="常规 50 29 2" xfId="5352" xr:uid="{00000000-0005-0000-0000-000017150000}"/>
    <cellStyle name="常规 50 3" xfId="5355" xr:uid="{00000000-0005-0000-0000-00001A150000}"/>
    <cellStyle name="常规 50 3 2" xfId="5357" xr:uid="{00000000-0005-0000-0000-00001C150000}"/>
    <cellStyle name="常规 50 30" xfId="5317" xr:uid="{00000000-0005-0000-0000-0000F4140000}"/>
    <cellStyle name="常规 50 30 2" xfId="65" xr:uid="{00000000-0005-0000-0000-00004C000000}"/>
    <cellStyle name="常规 50 31" xfId="5321" xr:uid="{00000000-0005-0000-0000-0000F8140000}"/>
    <cellStyle name="常规 50 31 2" xfId="5325" xr:uid="{00000000-0005-0000-0000-0000FC140000}"/>
    <cellStyle name="常规 50 32" xfId="5329" xr:uid="{00000000-0005-0000-0000-000000150000}"/>
    <cellStyle name="常规 50 32 2" xfId="5333" xr:uid="{00000000-0005-0000-0000-000004150000}"/>
    <cellStyle name="常规 50 33" xfId="5337" xr:uid="{00000000-0005-0000-0000-000008150000}"/>
    <cellStyle name="常规 50 33 2" xfId="5341" xr:uid="{00000000-0005-0000-0000-00000C150000}"/>
    <cellStyle name="常规 50 34" xfId="5347" xr:uid="{00000000-0005-0000-0000-000012150000}"/>
    <cellStyle name="常规 50 34 2" xfId="5351" xr:uid="{00000000-0005-0000-0000-000016150000}"/>
    <cellStyle name="常规 50 35" xfId="5360" xr:uid="{00000000-0005-0000-0000-00001F150000}"/>
    <cellStyle name="常规 50 35 2" xfId="805" xr:uid="{00000000-0005-0000-0000-000054030000}"/>
    <cellStyle name="常规 50 36" xfId="5364" xr:uid="{00000000-0005-0000-0000-000023150000}"/>
    <cellStyle name="常规 50 36 2" xfId="5368" xr:uid="{00000000-0005-0000-0000-000027150000}"/>
    <cellStyle name="常规 50 37" xfId="5372" xr:uid="{00000000-0005-0000-0000-00002B150000}"/>
    <cellStyle name="常规 50 37 2" xfId="5376" xr:uid="{00000000-0005-0000-0000-00002F150000}"/>
    <cellStyle name="常规 50 38" xfId="5380" xr:uid="{00000000-0005-0000-0000-000033150000}"/>
    <cellStyle name="常规 50 38 2" xfId="5384" xr:uid="{00000000-0005-0000-0000-000037150000}"/>
    <cellStyle name="常规 50 39" xfId="5388" xr:uid="{00000000-0005-0000-0000-00003B150000}"/>
    <cellStyle name="常规 50 39 2" xfId="5392" xr:uid="{00000000-0005-0000-0000-00003F150000}"/>
    <cellStyle name="常规 50 4" xfId="5395" xr:uid="{00000000-0005-0000-0000-000042150000}"/>
    <cellStyle name="常规 50 4 2" xfId="5397" xr:uid="{00000000-0005-0000-0000-000044150000}"/>
    <cellStyle name="常规 50 40" xfId="5359" xr:uid="{00000000-0005-0000-0000-00001E150000}"/>
    <cellStyle name="常规 50 40 2" xfId="804" xr:uid="{00000000-0005-0000-0000-000053030000}"/>
    <cellStyle name="常规 50 41" xfId="5363" xr:uid="{00000000-0005-0000-0000-000022150000}"/>
    <cellStyle name="常规 50 41 2" xfId="5367" xr:uid="{00000000-0005-0000-0000-000026150000}"/>
    <cellStyle name="常规 50 42" xfId="5371" xr:uid="{00000000-0005-0000-0000-00002A150000}"/>
    <cellStyle name="常规 50 42 2" xfId="5375" xr:uid="{00000000-0005-0000-0000-00002E150000}"/>
    <cellStyle name="常规 50 43" xfId="5379" xr:uid="{00000000-0005-0000-0000-000032150000}"/>
    <cellStyle name="常规 50 43 2" xfId="5383" xr:uid="{00000000-0005-0000-0000-000036150000}"/>
    <cellStyle name="常规 50 44" xfId="5387" xr:uid="{00000000-0005-0000-0000-00003A150000}"/>
    <cellStyle name="常规 50 44 2" xfId="5391" xr:uid="{00000000-0005-0000-0000-00003E150000}"/>
    <cellStyle name="常规 50 45" xfId="5400" xr:uid="{00000000-0005-0000-0000-000047150000}"/>
    <cellStyle name="常规 50 45 2" xfId="1163" xr:uid="{00000000-0005-0000-0000-0000BA040000}"/>
    <cellStyle name="常规 50 46" xfId="2447" xr:uid="{00000000-0005-0000-0000-0000BE090000}"/>
    <cellStyle name="常规 50 46 2" xfId="5404" xr:uid="{00000000-0005-0000-0000-00004B150000}"/>
    <cellStyle name="常规 50 47" xfId="5408" xr:uid="{00000000-0005-0000-0000-00004F150000}"/>
    <cellStyle name="常规 50 47 2" xfId="5412" xr:uid="{00000000-0005-0000-0000-000053150000}"/>
    <cellStyle name="常规 50 48" xfId="5416" xr:uid="{00000000-0005-0000-0000-000057150000}"/>
    <cellStyle name="常规 50 48 2" xfId="5420" xr:uid="{00000000-0005-0000-0000-00005B150000}"/>
    <cellStyle name="常规 50 49" xfId="5424" xr:uid="{00000000-0005-0000-0000-00005F150000}"/>
    <cellStyle name="常规 50 49 2" xfId="5428" xr:uid="{00000000-0005-0000-0000-000063150000}"/>
    <cellStyle name="常规 50 5" xfId="5431" xr:uid="{00000000-0005-0000-0000-000066150000}"/>
    <cellStyle name="常规 50 5 2" xfId="5433" xr:uid="{00000000-0005-0000-0000-000068150000}"/>
    <cellStyle name="常规 50 50" xfId="5399" xr:uid="{00000000-0005-0000-0000-000046150000}"/>
    <cellStyle name="常规 50 50 2" xfId="1162" xr:uid="{00000000-0005-0000-0000-0000B9040000}"/>
    <cellStyle name="常规 50 51" xfId="2446" xr:uid="{00000000-0005-0000-0000-0000BD090000}"/>
    <cellStyle name="常规 50 51 2" xfId="5403" xr:uid="{00000000-0005-0000-0000-00004A150000}"/>
    <cellStyle name="常规 50 52" xfId="5407" xr:uid="{00000000-0005-0000-0000-00004E150000}"/>
    <cellStyle name="常规 50 52 2" xfId="5411" xr:uid="{00000000-0005-0000-0000-000052150000}"/>
    <cellStyle name="常规 50 53" xfId="5415" xr:uid="{00000000-0005-0000-0000-000056150000}"/>
    <cellStyle name="常规 50 53 2" xfId="5419" xr:uid="{00000000-0005-0000-0000-00005A150000}"/>
    <cellStyle name="常规 50 54" xfId="5423" xr:uid="{00000000-0005-0000-0000-00005E150000}"/>
    <cellStyle name="常规 50 54 2" xfId="5427" xr:uid="{00000000-0005-0000-0000-000062150000}"/>
    <cellStyle name="常规 50 55" xfId="5436" xr:uid="{00000000-0005-0000-0000-00006B150000}"/>
    <cellStyle name="常规 50 55 2" xfId="1495" xr:uid="{00000000-0005-0000-0000-000006060000}"/>
    <cellStyle name="常规 50 56" xfId="5441" xr:uid="{00000000-0005-0000-0000-000070150000}"/>
    <cellStyle name="常规 50 56 2" xfId="5446" xr:uid="{00000000-0005-0000-0000-000075150000}"/>
    <cellStyle name="常规 50 57" xfId="5451" xr:uid="{00000000-0005-0000-0000-00007A150000}"/>
    <cellStyle name="常规 50 57 2" xfId="5455" xr:uid="{00000000-0005-0000-0000-00007E150000}"/>
    <cellStyle name="常规 50 58" xfId="5459" xr:uid="{00000000-0005-0000-0000-000082150000}"/>
    <cellStyle name="常规 50 58 2" xfId="5463" xr:uid="{00000000-0005-0000-0000-000086150000}"/>
    <cellStyle name="常规 50 59" xfId="5467" xr:uid="{00000000-0005-0000-0000-00008A150000}"/>
    <cellStyle name="常规 50 59 2" xfId="5471" xr:uid="{00000000-0005-0000-0000-00008E150000}"/>
    <cellStyle name="常规 50 6" xfId="5474" xr:uid="{00000000-0005-0000-0000-000091150000}"/>
    <cellStyle name="常规 50 6 2" xfId="5476" xr:uid="{00000000-0005-0000-0000-000093150000}"/>
    <cellStyle name="常规 50 60" xfId="5435" xr:uid="{00000000-0005-0000-0000-00006A150000}"/>
    <cellStyle name="常规 50 60 2" xfId="1494" xr:uid="{00000000-0005-0000-0000-000005060000}"/>
    <cellStyle name="常规 50 61" xfId="5440" xr:uid="{00000000-0005-0000-0000-00006F150000}"/>
    <cellStyle name="常规 50 61 2" xfId="5445" xr:uid="{00000000-0005-0000-0000-000074150000}"/>
    <cellStyle name="常规 50 62" xfId="5450" xr:uid="{00000000-0005-0000-0000-000079150000}"/>
    <cellStyle name="常规 50 62 2" xfId="5454" xr:uid="{00000000-0005-0000-0000-00007D150000}"/>
    <cellStyle name="常规 50 63" xfId="5458" xr:uid="{00000000-0005-0000-0000-000081150000}"/>
    <cellStyle name="常规 50 63 2" xfId="5462" xr:uid="{00000000-0005-0000-0000-000085150000}"/>
    <cellStyle name="常规 50 64" xfId="5466" xr:uid="{00000000-0005-0000-0000-000089150000}"/>
    <cellStyle name="常规 50 64 2" xfId="5470" xr:uid="{00000000-0005-0000-0000-00008D150000}"/>
    <cellStyle name="常规 50 65" xfId="5479" xr:uid="{00000000-0005-0000-0000-000096150000}"/>
    <cellStyle name="常规 50 65 2" xfId="1728" xr:uid="{00000000-0005-0000-0000-0000EF060000}"/>
    <cellStyle name="常规 50 66" xfId="5483" xr:uid="{00000000-0005-0000-0000-00009A150000}"/>
    <cellStyle name="常规 50 66 2" xfId="5487" xr:uid="{00000000-0005-0000-0000-00009E150000}"/>
    <cellStyle name="常规 50 67" xfId="5491" xr:uid="{00000000-0005-0000-0000-0000A2150000}"/>
    <cellStyle name="常规 50 67 2" xfId="5495" xr:uid="{00000000-0005-0000-0000-0000A6150000}"/>
    <cellStyle name="常规 50 68" xfId="5499" xr:uid="{00000000-0005-0000-0000-0000AA150000}"/>
    <cellStyle name="常规 50 68 2" xfId="5503" xr:uid="{00000000-0005-0000-0000-0000AE150000}"/>
    <cellStyle name="常规 50 69" xfId="1253" xr:uid="{00000000-0005-0000-0000-000014050000}"/>
    <cellStyle name="常规 50 69 2" xfId="5507" xr:uid="{00000000-0005-0000-0000-0000B2150000}"/>
    <cellStyle name="常规 50 7" xfId="5510" xr:uid="{00000000-0005-0000-0000-0000B5150000}"/>
    <cellStyle name="常规 50 7 2" xfId="5512" xr:uid="{00000000-0005-0000-0000-0000B7150000}"/>
    <cellStyle name="常规 50 70" xfId="5478" xr:uid="{00000000-0005-0000-0000-000095150000}"/>
    <cellStyle name="常规 50 70 2" xfId="1727" xr:uid="{00000000-0005-0000-0000-0000EE060000}"/>
    <cellStyle name="常规 50 71" xfId="5482" xr:uid="{00000000-0005-0000-0000-000099150000}"/>
    <cellStyle name="常规 50 71 2" xfId="5486" xr:uid="{00000000-0005-0000-0000-00009D150000}"/>
    <cellStyle name="常规 50 72" xfId="5490" xr:uid="{00000000-0005-0000-0000-0000A1150000}"/>
    <cellStyle name="常规 50 72 2" xfId="5494" xr:uid="{00000000-0005-0000-0000-0000A5150000}"/>
    <cellStyle name="常规 50 73" xfId="5498" xr:uid="{00000000-0005-0000-0000-0000A9150000}"/>
    <cellStyle name="常规 50 73 2" xfId="5502" xr:uid="{00000000-0005-0000-0000-0000AD150000}"/>
    <cellStyle name="常规 50 74" xfId="1252" xr:uid="{00000000-0005-0000-0000-000013050000}"/>
    <cellStyle name="常规 50 74 2" xfId="5506" xr:uid="{00000000-0005-0000-0000-0000B1150000}"/>
    <cellStyle name="常规 50 75" xfId="5515" xr:uid="{00000000-0005-0000-0000-0000BA150000}"/>
    <cellStyle name="常规 50 75 2" xfId="1955" xr:uid="{00000000-0005-0000-0000-0000D2070000}"/>
    <cellStyle name="常规 50 76" xfId="5519" xr:uid="{00000000-0005-0000-0000-0000BE150000}"/>
    <cellStyle name="常规 50 76 2" xfId="5523" xr:uid="{00000000-0005-0000-0000-0000C2150000}"/>
    <cellStyle name="常规 50 77" xfId="5527" xr:uid="{00000000-0005-0000-0000-0000C6150000}"/>
    <cellStyle name="常规 50 77 2" xfId="5531" xr:uid="{00000000-0005-0000-0000-0000CA150000}"/>
    <cellStyle name="常规 50 78" xfId="5535" xr:uid="{00000000-0005-0000-0000-0000CE150000}"/>
    <cellStyle name="常规 50 78 2" xfId="5539" xr:uid="{00000000-0005-0000-0000-0000D2150000}"/>
    <cellStyle name="常规 50 79" xfId="5545" xr:uid="{00000000-0005-0000-0000-0000D8150000}"/>
    <cellStyle name="常规 50 79 2" xfId="5549" xr:uid="{00000000-0005-0000-0000-0000DC150000}"/>
    <cellStyle name="常规 50 8" xfId="5552" xr:uid="{00000000-0005-0000-0000-0000DF150000}"/>
    <cellStyle name="常规 50 8 2" xfId="5554" xr:uid="{00000000-0005-0000-0000-0000E1150000}"/>
    <cellStyle name="常规 50 80" xfId="5514" xr:uid="{00000000-0005-0000-0000-0000B9150000}"/>
    <cellStyle name="常规 50 80 2" xfId="1954" xr:uid="{00000000-0005-0000-0000-0000D1070000}"/>
    <cellStyle name="常规 50 81" xfId="5518" xr:uid="{00000000-0005-0000-0000-0000BD150000}"/>
    <cellStyle name="常规 50 81 2" xfId="5522" xr:uid="{00000000-0005-0000-0000-0000C1150000}"/>
    <cellStyle name="常规 50 82" xfId="5526" xr:uid="{00000000-0005-0000-0000-0000C5150000}"/>
    <cellStyle name="常规 50 82 2" xfId="5530" xr:uid="{00000000-0005-0000-0000-0000C9150000}"/>
    <cellStyle name="常规 50 83" xfId="5534" xr:uid="{00000000-0005-0000-0000-0000CD150000}"/>
    <cellStyle name="常规 50 83 2" xfId="5538" xr:uid="{00000000-0005-0000-0000-0000D1150000}"/>
    <cellStyle name="常规 50 84" xfId="5544" xr:uid="{00000000-0005-0000-0000-0000D7150000}"/>
    <cellStyle name="常规 50 84 2" xfId="5548" xr:uid="{00000000-0005-0000-0000-0000DB150000}"/>
    <cellStyle name="常规 50 85" xfId="5558" xr:uid="{00000000-0005-0000-0000-0000E5150000}"/>
    <cellStyle name="常规 50 85 2" xfId="5562" xr:uid="{00000000-0005-0000-0000-0000E9150000}"/>
    <cellStyle name="常规 50 86" xfId="5566" xr:uid="{00000000-0005-0000-0000-0000ED150000}"/>
    <cellStyle name="常规 50 86 2" xfId="5570" xr:uid="{00000000-0005-0000-0000-0000F1150000}"/>
    <cellStyle name="常规 50 87" xfId="5574" xr:uid="{00000000-0005-0000-0000-0000F5150000}"/>
    <cellStyle name="常规 50 87 2" xfId="5578" xr:uid="{00000000-0005-0000-0000-0000F9150000}"/>
    <cellStyle name="常规 50 88" xfId="5582" xr:uid="{00000000-0005-0000-0000-0000FD150000}"/>
    <cellStyle name="常规 50 88 2" xfId="5586" xr:uid="{00000000-0005-0000-0000-000001160000}"/>
    <cellStyle name="常规 50 89" xfId="5590" xr:uid="{00000000-0005-0000-0000-000005160000}"/>
    <cellStyle name="常规 50 89 2" xfId="5594" xr:uid="{00000000-0005-0000-0000-000009160000}"/>
    <cellStyle name="常规 50 9" xfId="5597" xr:uid="{00000000-0005-0000-0000-00000C160000}"/>
    <cellStyle name="常规 50 9 2" xfId="5599" xr:uid="{00000000-0005-0000-0000-00000E160000}"/>
    <cellStyle name="常规 50 90" xfId="5557" xr:uid="{00000000-0005-0000-0000-0000E4150000}"/>
    <cellStyle name="常规 50 90 2" xfId="5561" xr:uid="{00000000-0005-0000-0000-0000E8150000}"/>
    <cellStyle name="常规 50 91" xfId="5565" xr:uid="{00000000-0005-0000-0000-0000EC150000}"/>
    <cellStyle name="常规 50 91 2" xfId="5569" xr:uid="{00000000-0005-0000-0000-0000F0150000}"/>
    <cellStyle name="常规 50 92" xfId="5573" xr:uid="{00000000-0005-0000-0000-0000F4150000}"/>
    <cellStyle name="常规 50 92 2" xfId="5577" xr:uid="{00000000-0005-0000-0000-0000F8150000}"/>
    <cellStyle name="常规 50 93" xfId="5581" xr:uid="{00000000-0005-0000-0000-0000FC150000}"/>
    <cellStyle name="常规 50 93 2" xfId="5585" xr:uid="{00000000-0005-0000-0000-000000160000}"/>
    <cellStyle name="常规 50 94" xfId="5589" xr:uid="{00000000-0005-0000-0000-000004160000}"/>
    <cellStyle name="常规 50 94 2" xfId="5593" xr:uid="{00000000-0005-0000-0000-000008160000}"/>
    <cellStyle name="常规 50 95" xfId="5601" xr:uid="{00000000-0005-0000-0000-000010160000}"/>
    <cellStyle name="常规 50 95 2" xfId="5603" xr:uid="{00000000-0005-0000-0000-000012160000}"/>
    <cellStyle name="常规 50 96" xfId="2454" xr:uid="{00000000-0005-0000-0000-0000C5090000}"/>
    <cellStyle name="常规 50 96 2" xfId="5605" xr:uid="{00000000-0005-0000-0000-000014160000}"/>
    <cellStyle name="常规 50 97" xfId="5607" xr:uid="{00000000-0005-0000-0000-000016160000}"/>
    <cellStyle name="常规 50 97 2" xfId="5609" xr:uid="{00000000-0005-0000-0000-000018160000}"/>
    <cellStyle name="常规 50 98" xfId="5611" xr:uid="{00000000-0005-0000-0000-00001A160000}"/>
    <cellStyle name="常规 50 98 2" xfId="5613" xr:uid="{00000000-0005-0000-0000-00001C160000}"/>
    <cellStyle name="常规 50 99" xfId="5615" xr:uid="{00000000-0005-0000-0000-00001E160000}"/>
    <cellStyle name="常规 50 99 2" xfId="5617" xr:uid="{00000000-0005-0000-0000-000020160000}"/>
    <cellStyle name="常规 51" xfId="5619" xr:uid="{00000000-0005-0000-0000-000022160000}"/>
    <cellStyle name="常规 51 10" xfId="5621" xr:uid="{00000000-0005-0000-0000-000024160000}"/>
    <cellStyle name="常规 51 10 2" xfId="5623" xr:uid="{00000000-0005-0000-0000-000026160000}"/>
    <cellStyle name="常规 51 100" xfId="5625" xr:uid="{00000000-0005-0000-0000-000028160000}"/>
    <cellStyle name="常规 51 100 2" xfId="5627" xr:uid="{00000000-0005-0000-0000-00002A160000}"/>
    <cellStyle name="常规 51 101" xfId="5629" xr:uid="{00000000-0005-0000-0000-00002C160000}"/>
    <cellStyle name="常规 51 101 2" xfId="5631" xr:uid="{00000000-0005-0000-0000-00002E160000}"/>
    <cellStyle name="常规 51 102" xfId="5633" xr:uid="{00000000-0005-0000-0000-000030160000}"/>
    <cellStyle name="常规 51 102 2" xfId="5635" xr:uid="{00000000-0005-0000-0000-000032160000}"/>
    <cellStyle name="常规 51 103" xfId="5637" xr:uid="{00000000-0005-0000-0000-000034160000}"/>
    <cellStyle name="常规 51 103 2" xfId="5639" xr:uid="{00000000-0005-0000-0000-000036160000}"/>
    <cellStyle name="常规 51 104" xfId="5641" xr:uid="{00000000-0005-0000-0000-000038160000}"/>
    <cellStyle name="常规 51 104 2" xfId="5643" xr:uid="{00000000-0005-0000-0000-00003A160000}"/>
    <cellStyle name="常规 51 105" xfId="5646" xr:uid="{00000000-0005-0000-0000-00003D160000}"/>
    <cellStyle name="常规 51 105 2" xfId="5650" xr:uid="{00000000-0005-0000-0000-000041160000}"/>
    <cellStyle name="常规 51 106" xfId="5654" xr:uid="{00000000-0005-0000-0000-000045160000}"/>
    <cellStyle name="常规 51 106 2" xfId="5657" xr:uid="{00000000-0005-0000-0000-000048160000}"/>
    <cellStyle name="常规 51 107" xfId="5659" xr:uid="{00000000-0005-0000-0000-00004A160000}"/>
    <cellStyle name="常规 51 107 2" xfId="5661" xr:uid="{00000000-0005-0000-0000-00004C160000}"/>
    <cellStyle name="常规 51 108" xfId="5663" xr:uid="{00000000-0005-0000-0000-00004E160000}"/>
    <cellStyle name="常规 51 108 2" xfId="5665" xr:uid="{00000000-0005-0000-0000-000050160000}"/>
    <cellStyle name="常规 51 109" xfId="5667" xr:uid="{00000000-0005-0000-0000-000052160000}"/>
    <cellStyle name="常规 51 109 2" xfId="5669" xr:uid="{00000000-0005-0000-0000-000054160000}"/>
    <cellStyle name="常规 51 11" xfId="5671" xr:uid="{00000000-0005-0000-0000-000056160000}"/>
    <cellStyle name="常规 51 11 2" xfId="5673" xr:uid="{00000000-0005-0000-0000-000058160000}"/>
    <cellStyle name="常规 51 110" xfId="5645" xr:uid="{00000000-0005-0000-0000-00003C160000}"/>
    <cellStyle name="常规 51 110 2" xfId="5649" xr:uid="{00000000-0005-0000-0000-000040160000}"/>
    <cellStyle name="常规 51 111" xfId="5653" xr:uid="{00000000-0005-0000-0000-000044160000}"/>
    <cellStyle name="常规 51 12" xfId="5675" xr:uid="{00000000-0005-0000-0000-00005A160000}"/>
    <cellStyle name="常规 51 12 2" xfId="5677" xr:uid="{00000000-0005-0000-0000-00005C160000}"/>
    <cellStyle name="常规 51 13" xfId="5679" xr:uid="{00000000-0005-0000-0000-00005E160000}"/>
    <cellStyle name="常规 51 13 2" xfId="5681" xr:uid="{00000000-0005-0000-0000-000060160000}"/>
    <cellStyle name="常规 51 14" xfId="5683" xr:uid="{00000000-0005-0000-0000-000062160000}"/>
    <cellStyle name="常规 51 14 2" xfId="5685" xr:uid="{00000000-0005-0000-0000-000064160000}"/>
    <cellStyle name="常规 51 15" xfId="5688" xr:uid="{00000000-0005-0000-0000-000067160000}"/>
    <cellStyle name="常规 51 15 2" xfId="5692" xr:uid="{00000000-0005-0000-0000-00006B160000}"/>
    <cellStyle name="常规 51 16" xfId="5696" xr:uid="{00000000-0005-0000-0000-00006F160000}"/>
    <cellStyle name="常规 51 16 2" xfId="5700" xr:uid="{00000000-0005-0000-0000-000073160000}"/>
    <cellStyle name="常规 51 17" xfId="5704" xr:uid="{00000000-0005-0000-0000-000077160000}"/>
    <cellStyle name="常规 51 17 2" xfId="5708" xr:uid="{00000000-0005-0000-0000-00007B160000}"/>
    <cellStyle name="常规 51 18" xfId="5712" xr:uid="{00000000-0005-0000-0000-00007F160000}"/>
    <cellStyle name="常规 51 18 2" xfId="5716" xr:uid="{00000000-0005-0000-0000-000083160000}"/>
    <cellStyle name="常规 51 19" xfId="1310" xr:uid="{00000000-0005-0000-0000-00004D050000}"/>
    <cellStyle name="常规 51 19 2" xfId="5720" xr:uid="{00000000-0005-0000-0000-000087160000}"/>
    <cellStyle name="常规 51 2" xfId="5723" xr:uid="{00000000-0005-0000-0000-00008A160000}"/>
    <cellStyle name="常规 51 2 2" xfId="5725" xr:uid="{00000000-0005-0000-0000-00008C160000}"/>
    <cellStyle name="常规 51 20" xfId="5687" xr:uid="{00000000-0005-0000-0000-000066160000}"/>
    <cellStyle name="常规 51 20 2" xfId="5691" xr:uid="{00000000-0005-0000-0000-00006A160000}"/>
    <cellStyle name="常规 51 21" xfId="5695" xr:uid="{00000000-0005-0000-0000-00006E160000}"/>
    <cellStyle name="常规 51 21 2" xfId="5699" xr:uid="{00000000-0005-0000-0000-000072160000}"/>
    <cellStyle name="常规 51 22" xfId="5703" xr:uid="{00000000-0005-0000-0000-000076160000}"/>
    <cellStyle name="常规 51 22 2" xfId="5707" xr:uid="{00000000-0005-0000-0000-00007A160000}"/>
    <cellStyle name="常规 51 23" xfId="5711" xr:uid="{00000000-0005-0000-0000-00007E160000}"/>
    <cellStyle name="常规 51 23 2" xfId="5715" xr:uid="{00000000-0005-0000-0000-000082160000}"/>
    <cellStyle name="常规 51 24" xfId="1309" xr:uid="{00000000-0005-0000-0000-00004C050000}"/>
    <cellStyle name="常规 51 24 2" xfId="5719" xr:uid="{00000000-0005-0000-0000-000086160000}"/>
    <cellStyle name="常规 51 25" xfId="5728" xr:uid="{00000000-0005-0000-0000-00008F160000}"/>
    <cellStyle name="常规 51 25 2" xfId="5732" xr:uid="{00000000-0005-0000-0000-000093160000}"/>
    <cellStyle name="常规 51 26" xfId="5736" xr:uid="{00000000-0005-0000-0000-000097160000}"/>
    <cellStyle name="常规 51 26 2" xfId="5740" xr:uid="{00000000-0005-0000-0000-00009B160000}"/>
    <cellStyle name="常规 51 27" xfId="5744" xr:uid="{00000000-0005-0000-0000-00009F160000}"/>
    <cellStyle name="常规 51 27 2" xfId="5748" xr:uid="{00000000-0005-0000-0000-0000A3160000}"/>
    <cellStyle name="常规 51 28" xfId="5752" xr:uid="{00000000-0005-0000-0000-0000A7160000}"/>
    <cellStyle name="常规 51 28 2" xfId="5756" xr:uid="{00000000-0005-0000-0000-0000AB160000}"/>
    <cellStyle name="常规 51 29" xfId="5762" xr:uid="{00000000-0005-0000-0000-0000B1160000}"/>
    <cellStyle name="常规 51 29 2" xfId="5766" xr:uid="{00000000-0005-0000-0000-0000B5160000}"/>
    <cellStyle name="常规 51 3" xfId="5769" xr:uid="{00000000-0005-0000-0000-0000B8160000}"/>
    <cellStyle name="常规 51 3 2" xfId="5771" xr:uid="{00000000-0005-0000-0000-0000BA160000}"/>
    <cellStyle name="常规 51 30" xfId="5727" xr:uid="{00000000-0005-0000-0000-00008E160000}"/>
    <cellStyle name="常规 51 30 2" xfId="5731" xr:uid="{00000000-0005-0000-0000-000092160000}"/>
    <cellStyle name="常规 51 31" xfId="5735" xr:uid="{00000000-0005-0000-0000-000096160000}"/>
    <cellStyle name="常规 51 31 2" xfId="5739" xr:uid="{00000000-0005-0000-0000-00009A160000}"/>
    <cellStyle name="常规 51 32" xfId="5743" xr:uid="{00000000-0005-0000-0000-00009E160000}"/>
    <cellStyle name="常规 51 32 2" xfId="5747" xr:uid="{00000000-0005-0000-0000-0000A2160000}"/>
    <cellStyle name="常规 51 33" xfId="5751" xr:uid="{00000000-0005-0000-0000-0000A6160000}"/>
    <cellStyle name="常规 51 33 2" xfId="5755" xr:uid="{00000000-0005-0000-0000-0000AA160000}"/>
    <cellStyle name="常规 51 34" xfId="5761" xr:uid="{00000000-0005-0000-0000-0000B0160000}"/>
    <cellStyle name="常规 51 34 2" xfId="5765" xr:uid="{00000000-0005-0000-0000-0000B4160000}"/>
    <cellStyle name="常规 51 35" xfId="5774" xr:uid="{00000000-0005-0000-0000-0000BD160000}"/>
    <cellStyle name="常规 51 35 2" xfId="5778" xr:uid="{00000000-0005-0000-0000-0000C1160000}"/>
    <cellStyle name="常规 51 36" xfId="5782" xr:uid="{00000000-0005-0000-0000-0000C5160000}"/>
    <cellStyle name="常规 51 36 2" xfId="5786" xr:uid="{00000000-0005-0000-0000-0000C9160000}"/>
    <cellStyle name="常规 51 37" xfId="5790" xr:uid="{00000000-0005-0000-0000-0000CD160000}"/>
    <cellStyle name="常规 51 37 2" xfId="5794" xr:uid="{00000000-0005-0000-0000-0000D1160000}"/>
    <cellStyle name="常规 51 38" xfId="5798" xr:uid="{00000000-0005-0000-0000-0000D5160000}"/>
    <cellStyle name="常规 51 38 2" xfId="5802" xr:uid="{00000000-0005-0000-0000-0000D9160000}"/>
    <cellStyle name="常规 51 39" xfId="5806" xr:uid="{00000000-0005-0000-0000-0000DD160000}"/>
    <cellStyle name="常规 51 39 2" xfId="5810" xr:uid="{00000000-0005-0000-0000-0000E1160000}"/>
    <cellStyle name="常规 51 4" xfId="5813" xr:uid="{00000000-0005-0000-0000-0000E4160000}"/>
    <cellStyle name="常规 51 4 2" xfId="5815" xr:uid="{00000000-0005-0000-0000-0000E6160000}"/>
    <cellStyle name="常规 51 40" xfId="5773" xr:uid="{00000000-0005-0000-0000-0000BC160000}"/>
    <cellStyle name="常规 51 40 2" xfId="5777" xr:uid="{00000000-0005-0000-0000-0000C0160000}"/>
    <cellStyle name="常规 51 41" xfId="5781" xr:uid="{00000000-0005-0000-0000-0000C4160000}"/>
    <cellStyle name="常规 51 41 2" xfId="5785" xr:uid="{00000000-0005-0000-0000-0000C8160000}"/>
    <cellStyle name="常规 51 42" xfId="5789" xr:uid="{00000000-0005-0000-0000-0000CC160000}"/>
    <cellStyle name="常规 51 42 2" xfId="5793" xr:uid="{00000000-0005-0000-0000-0000D0160000}"/>
    <cellStyle name="常规 51 43" xfId="5797" xr:uid="{00000000-0005-0000-0000-0000D4160000}"/>
    <cellStyle name="常规 51 43 2" xfId="5801" xr:uid="{00000000-0005-0000-0000-0000D8160000}"/>
    <cellStyle name="常规 51 44" xfId="5805" xr:uid="{00000000-0005-0000-0000-0000DC160000}"/>
    <cellStyle name="常规 51 44 2" xfId="5809" xr:uid="{00000000-0005-0000-0000-0000E0160000}"/>
    <cellStyle name="常规 51 45" xfId="5818" xr:uid="{00000000-0005-0000-0000-0000E9160000}"/>
    <cellStyle name="常规 51 45 2" xfId="5822" xr:uid="{00000000-0005-0000-0000-0000ED160000}"/>
    <cellStyle name="常规 51 46" xfId="3479" xr:uid="{00000000-0005-0000-0000-0000C60D0000}"/>
    <cellStyle name="常规 51 46 2" xfId="5826" xr:uid="{00000000-0005-0000-0000-0000F1160000}"/>
    <cellStyle name="常规 51 47" xfId="5830" xr:uid="{00000000-0005-0000-0000-0000F5160000}"/>
    <cellStyle name="常规 51 47 2" xfId="5834" xr:uid="{00000000-0005-0000-0000-0000F9160000}"/>
    <cellStyle name="常规 51 48" xfId="5838" xr:uid="{00000000-0005-0000-0000-0000FD160000}"/>
    <cellStyle name="常规 51 48 2" xfId="5842" xr:uid="{00000000-0005-0000-0000-000001170000}"/>
    <cellStyle name="常规 51 49" xfId="5846" xr:uid="{00000000-0005-0000-0000-000005170000}"/>
    <cellStyle name="常规 51 49 2" xfId="5850" xr:uid="{00000000-0005-0000-0000-000009170000}"/>
    <cellStyle name="常规 51 5" xfId="5853" xr:uid="{00000000-0005-0000-0000-00000C170000}"/>
    <cellStyle name="常规 51 5 2" xfId="5855" xr:uid="{00000000-0005-0000-0000-00000E170000}"/>
    <cellStyle name="常规 51 50" xfId="5817" xr:uid="{00000000-0005-0000-0000-0000E8160000}"/>
    <cellStyle name="常规 51 50 2" xfId="5821" xr:uid="{00000000-0005-0000-0000-0000EC160000}"/>
    <cellStyle name="常规 51 51" xfId="3478" xr:uid="{00000000-0005-0000-0000-0000C50D0000}"/>
    <cellStyle name="常规 51 51 2" xfId="5825" xr:uid="{00000000-0005-0000-0000-0000F0160000}"/>
    <cellStyle name="常规 51 52" xfId="5829" xr:uid="{00000000-0005-0000-0000-0000F4160000}"/>
    <cellStyle name="常规 51 52 2" xfId="5833" xr:uid="{00000000-0005-0000-0000-0000F8160000}"/>
    <cellStyle name="常规 51 53" xfId="5837" xr:uid="{00000000-0005-0000-0000-0000FC160000}"/>
    <cellStyle name="常规 51 53 2" xfId="5841" xr:uid="{00000000-0005-0000-0000-000000170000}"/>
    <cellStyle name="常规 51 54" xfId="5845" xr:uid="{00000000-0005-0000-0000-000004170000}"/>
    <cellStyle name="常规 51 54 2" xfId="5849" xr:uid="{00000000-0005-0000-0000-000008170000}"/>
    <cellStyle name="常规 51 55" xfId="5858" xr:uid="{00000000-0005-0000-0000-000011170000}"/>
    <cellStyle name="常规 51 55 2" xfId="5862" xr:uid="{00000000-0005-0000-0000-000015170000}"/>
    <cellStyle name="常规 51 56" xfId="5866" xr:uid="{00000000-0005-0000-0000-000019170000}"/>
    <cellStyle name="常规 51 56 2" xfId="5870" xr:uid="{00000000-0005-0000-0000-00001D170000}"/>
    <cellStyle name="常规 51 57" xfId="5874" xr:uid="{00000000-0005-0000-0000-000021170000}"/>
    <cellStyle name="常规 51 57 2" xfId="5878" xr:uid="{00000000-0005-0000-0000-000025170000}"/>
    <cellStyle name="常规 51 58" xfId="5882" xr:uid="{00000000-0005-0000-0000-000029170000}"/>
    <cellStyle name="常规 51 58 2" xfId="5886" xr:uid="{00000000-0005-0000-0000-00002D170000}"/>
    <cellStyle name="常规 51 59" xfId="5890" xr:uid="{00000000-0005-0000-0000-000031170000}"/>
    <cellStyle name="常规 51 59 2" xfId="5894" xr:uid="{00000000-0005-0000-0000-000035170000}"/>
    <cellStyle name="常规 51 6" xfId="5897" xr:uid="{00000000-0005-0000-0000-000038170000}"/>
    <cellStyle name="常规 51 6 2" xfId="5899" xr:uid="{00000000-0005-0000-0000-00003A170000}"/>
    <cellStyle name="常规 51 60" xfId="5857" xr:uid="{00000000-0005-0000-0000-000010170000}"/>
    <cellStyle name="常规 51 60 2" xfId="5861" xr:uid="{00000000-0005-0000-0000-000014170000}"/>
    <cellStyle name="常规 51 61" xfId="5865" xr:uid="{00000000-0005-0000-0000-000018170000}"/>
    <cellStyle name="常规 51 61 2" xfId="5869" xr:uid="{00000000-0005-0000-0000-00001C170000}"/>
    <cellStyle name="常规 51 62" xfId="5873" xr:uid="{00000000-0005-0000-0000-000020170000}"/>
    <cellStyle name="常规 51 62 2" xfId="5877" xr:uid="{00000000-0005-0000-0000-000024170000}"/>
    <cellStyle name="常规 51 63" xfId="5881" xr:uid="{00000000-0005-0000-0000-000028170000}"/>
    <cellStyle name="常规 51 63 2" xfId="5885" xr:uid="{00000000-0005-0000-0000-00002C170000}"/>
    <cellStyle name="常规 51 64" xfId="5889" xr:uid="{00000000-0005-0000-0000-000030170000}"/>
    <cellStyle name="常规 51 64 2" xfId="5893" xr:uid="{00000000-0005-0000-0000-000034170000}"/>
    <cellStyle name="常规 51 65" xfId="5902" xr:uid="{00000000-0005-0000-0000-00003D170000}"/>
    <cellStyle name="常规 51 65 2" xfId="5906" xr:uid="{00000000-0005-0000-0000-000041170000}"/>
    <cellStyle name="常规 51 66" xfId="5910" xr:uid="{00000000-0005-0000-0000-000045170000}"/>
    <cellStyle name="常规 51 66 2" xfId="5914" xr:uid="{00000000-0005-0000-0000-000049170000}"/>
    <cellStyle name="常规 51 67" xfId="5918" xr:uid="{00000000-0005-0000-0000-00004D170000}"/>
    <cellStyle name="常规 51 67 2" xfId="5922" xr:uid="{00000000-0005-0000-0000-000051170000}"/>
    <cellStyle name="常规 51 68" xfId="5926" xr:uid="{00000000-0005-0000-0000-000055170000}"/>
    <cellStyle name="常规 51 68 2" xfId="5930" xr:uid="{00000000-0005-0000-0000-000059170000}"/>
    <cellStyle name="常规 51 69" xfId="1321" xr:uid="{00000000-0005-0000-0000-000058050000}"/>
    <cellStyle name="常规 51 69 2" xfId="5934" xr:uid="{00000000-0005-0000-0000-00005D170000}"/>
    <cellStyle name="常规 51 7" xfId="5937" xr:uid="{00000000-0005-0000-0000-000060170000}"/>
    <cellStyle name="常规 51 7 2" xfId="5939" xr:uid="{00000000-0005-0000-0000-000062170000}"/>
    <cellStyle name="常规 51 70" xfId="5901" xr:uid="{00000000-0005-0000-0000-00003C170000}"/>
    <cellStyle name="常规 51 70 2" xfId="5905" xr:uid="{00000000-0005-0000-0000-000040170000}"/>
    <cellStyle name="常规 51 71" xfId="5909" xr:uid="{00000000-0005-0000-0000-000044170000}"/>
    <cellStyle name="常规 51 71 2" xfId="5913" xr:uid="{00000000-0005-0000-0000-000048170000}"/>
    <cellStyle name="常规 51 72" xfId="5917" xr:uid="{00000000-0005-0000-0000-00004C170000}"/>
    <cellStyle name="常规 51 72 2" xfId="5921" xr:uid="{00000000-0005-0000-0000-000050170000}"/>
    <cellStyle name="常规 51 73" xfId="5925" xr:uid="{00000000-0005-0000-0000-000054170000}"/>
    <cellStyle name="常规 51 73 2" xfId="5929" xr:uid="{00000000-0005-0000-0000-000058170000}"/>
    <cellStyle name="常规 51 74" xfId="1320" xr:uid="{00000000-0005-0000-0000-000057050000}"/>
    <cellStyle name="常规 51 74 2" xfId="5933" xr:uid="{00000000-0005-0000-0000-00005C170000}"/>
    <cellStyle name="常规 51 75" xfId="5942" xr:uid="{00000000-0005-0000-0000-000065170000}"/>
    <cellStyle name="常规 51 75 2" xfId="5946" xr:uid="{00000000-0005-0000-0000-000069170000}"/>
    <cellStyle name="常规 51 76" xfId="5950" xr:uid="{00000000-0005-0000-0000-00006D170000}"/>
    <cellStyle name="常规 51 76 2" xfId="5954" xr:uid="{00000000-0005-0000-0000-000071170000}"/>
    <cellStyle name="常规 51 77" xfId="5958" xr:uid="{00000000-0005-0000-0000-000075170000}"/>
    <cellStyle name="常规 51 77 2" xfId="5962" xr:uid="{00000000-0005-0000-0000-000079170000}"/>
    <cellStyle name="常规 51 78" xfId="5966" xr:uid="{00000000-0005-0000-0000-00007D170000}"/>
    <cellStyle name="常规 51 78 2" xfId="5970" xr:uid="{00000000-0005-0000-0000-000081170000}"/>
    <cellStyle name="常规 51 79" xfId="5976" xr:uid="{00000000-0005-0000-0000-000087170000}"/>
    <cellStyle name="常规 51 79 2" xfId="5980" xr:uid="{00000000-0005-0000-0000-00008B170000}"/>
    <cellStyle name="常规 51 8" xfId="5983" xr:uid="{00000000-0005-0000-0000-00008E170000}"/>
    <cellStyle name="常规 51 8 2" xfId="5985" xr:uid="{00000000-0005-0000-0000-000090170000}"/>
    <cellStyle name="常规 51 80" xfId="5941" xr:uid="{00000000-0005-0000-0000-000064170000}"/>
    <cellStyle name="常规 51 80 2" xfId="5945" xr:uid="{00000000-0005-0000-0000-000068170000}"/>
    <cellStyle name="常规 51 81" xfId="5949" xr:uid="{00000000-0005-0000-0000-00006C170000}"/>
    <cellStyle name="常规 51 81 2" xfId="5953" xr:uid="{00000000-0005-0000-0000-000070170000}"/>
    <cellStyle name="常规 51 82" xfId="5957" xr:uid="{00000000-0005-0000-0000-000074170000}"/>
    <cellStyle name="常规 51 82 2" xfId="5961" xr:uid="{00000000-0005-0000-0000-000078170000}"/>
    <cellStyle name="常规 51 83" xfId="5965" xr:uid="{00000000-0005-0000-0000-00007C170000}"/>
    <cellStyle name="常规 51 83 2" xfId="5969" xr:uid="{00000000-0005-0000-0000-000080170000}"/>
    <cellStyle name="常规 51 84" xfId="5975" xr:uid="{00000000-0005-0000-0000-000086170000}"/>
    <cellStyle name="常规 51 84 2" xfId="5979" xr:uid="{00000000-0005-0000-0000-00008A170000}"/>
    <cellStyle name="常规 51 85" xfId="5988" xr:uid="{00000000-0005-0000-0000-000093170000}"/>
    <cellStyle name="常规 51 85 2" xfId="5992" xr:uid="{00000000-0005-0000-0000-000097170000}"/>
    <cellStyle name="常规 51 86" xfId="5996" xr:uid="{00000000-0005-0000-0000-00009B170000}"/>
    <cellStyle name="常规 51 86 2" xfId="6000" xr:uid="{00000000-0005-0000-0000-00009F170000}"/>
    <cellStyle name="常规 51 87" xfId="6004" xr:uid="{00000000-0005-0000-0000-0000A3170000}"/>
    <cellStyle name="常规 51 87 2" xfId="6008" xr:uid="{00000000-0005-0000-0000-0000A7170000}"/>
    <cellStyle name="常规 51 88" xfId="6012" xr:uid="{00000000-0005-0000-0000-0000AB170000}"/>
    <cellStyle name="常规 51 88 2" xfId="6016" xr:uid="{00000000-0005-0000-0000-0000AF170000}"/>
    <cellStyle name="常规 51 89" xfId="6020" xr:uid="{00000000-0005-0000-0000-0000B3170000}"/>
    <cellStyle name="常规 51 89 2" xfId="6024" xr:uid="{00000000-0005-0000-0000-0000B7170000}"/>
    <cellStyle name="常规 51 9" xfId="6027" xr:uid="{00000000-0005-0000-0000-0000BA170000}"/>
    <cellStyle name="常规 51 9 2" xfId="6029" xr:uid="{00000000-0005-0000-0000-0000BC170000}"/>
    <cellStyle name="常规 51 90" xfId="5987" xr:uid="{00000000-0005-0000-0000-000092170000}"/>
    <cellStyle name="常规 51 90 2" xfId="5991" xr:uid="{00000000-0005-0000-0000-000096170000}"/>
    <cellStyle name="常规 51 91" xfId="5995" xr:uid="{00000000-0005-0000-0000-00009A170000}"/>
    <cellStyle name="常规 51 91 2" xfId="5999" xr:uid="{00000000-0005-0000-0000-00009E170000}"/>
    <cellStyle name="常规 51 92" xfId="6003" xr:uid="{00000000-0005-0000-0000-0000A2170000}"/>
    <cellStyle name="常规 51 92 2" xfId="6007" xr:uid="{00000000-0005-0000-0000-0000A6170000}"/>
    <cellStyle name="常规 51 93" xfId="6011" xr:uid="{00000000-0005-0000-0000-0000AA170000}"/>
    <cellStyle name="常规 51 93 2" xfId="6015" xr:uid="{00000000-0005-0000-0000-0000AE170000}"/>
    <cellStyle name="常规 51 94" xfId="6019" xr:uid="{00000000-0005-0000-0000-0000B2170000}"/>
    <cellStyle name="常规 51 94 2" xfId="6023" xr:uid="{00000000-0005-0000-0000-0000B6170000}"/>
    <cellStyle name="常规 51 95" xfId="6031" xr:uid="{00000000-0005-0000-0000-0000BE170000}"/>
    <cellStyle name="常规 51 95 2" xfId="6033" xr:uid="{00000000-0005-0000-0000-0000C0170000}"/>
    <cellStyle name="常规 51 96" xfId="3484" xr:uid="{00000000-0005-0000-0000-0000CB0D0000}"/>
    <cellStyle name="常规 51 96 2" xfId="600" xr:uid="{00000000-0005-0000-0000-000087020000}"/>
    <cellStyle name="常规 51 97" xfId="6035" xr:uid="{00000000-0005-0000-0000-0000C2170000}"/>
    <cellStyle name="常规 51 97 2" xfId="918" xr:uid="{00000000-0005-0000-0000-0000C5030000}"/>
    <cellStyle name="常规 51 98" xfId="6037" xr:uid="{00000000-0005-0000-0000-0000C4170000}"/>
    <cellStyle name="常规 51 98 2" xfId="924" xr:uid="{00000000-0005-0000-0000-0000CB030000}"/>
    <cellStyle name="常规 51 99" xfId="6039" xr:uid="{00000000-0005-0000-0000-0000C6170000}"/>
    <cellStyle name="常规 51 99 2" xfId="520" xr:uid="{00000000-0005-0000-0000-000037020000}"/>
    <cellStyle name="常规 52" xfId="6041" xr:uid="{00000000-0005-0000-0000-0000C8170000}"/>
    <cellStyle name="常规 52 2" xfId="6093" xr:uid="{00000000-0005-0000-0000-0000FC170000}"/>
    <cellStyle name="常规 53" xfId="6258" xr:uid="{00000000-0005-0000-0000-0000A1180000}"/>
    <cellStyle name="常规 53 10" xfId="6260" xr:uid="{00000000-0005-0000-0000-0000A3180000}"/>
    <cellStyle name="常规 53 10 2" xfId="6262" xr:uid="{00000000-0005-0000-0000-0000A5180000}"/>
    <cellStyle name="常规 53 100" xfId="6265" xr:uid="{00000000-0005-0000-0000-0000A8180000}"/>
    <cellStyle name="常规 53 100 2" xfId="6268" xr:uid="{00000000-0005-0000-0000-0000AB180000}"/>
    <cellStyle name="常规 53 101" xfId="6270" xr:uid="{00000000-0005-0000-0000-0000AD180000}"/>
    <cellStyle name="常规 53 101 2" xfId="6273" xr:uid="{00000000-0005-0000-0000-0000B0180000}"/>
    <cellStyle name="常规 53 102" xfId="6275" xr:uid="{00000000-0005-0000-0000-0000B2180000}"/>
    <cellStyle name="常规 53 102 2" xfId="6279" xr:uid="{00000000-0005-0000-0000-0000B6180000}"/>
    <cellStyle name="常规 53 103" xfId="6281" xr:uid="{00000000-0005-0000-0000-0000B8180000}"/>
    <cellStyle name="常规 53 103 2" xfId="6285" xr:uid="{00000000-0005-0000-0000-0000BC180000}"/>
    <cellStyle name="常规 53 104" xfId="6287" xr:uid="{00000000-0005-0000-0000-0000BE180000}"/>
    <cellStyle name="常规 53 104 2" xfId="6289" xr:uid="{00000000-0005-0000-0000-0000C0180000}"/>
    <cellStyle name="常规 53 105" xfId="6292" xr:uid="{00000000-0005-0000-0000-0000C3180000}"/>
    <cellStyle name="常规 53 105 2" xfId="6296" xr:uid="{00000000-0005-0000-0000-0000C7180000}"/>
    <cellStyle name="常规 53 106" xfId="6300" xr:uid="{00000000-0005-0000-0000-0000CB180000}"/>
    <cellStyle name="常规 53 106 2" xfId="6303" xr:uid="{00000000-0005-0000-0000-0000CE180000}"/>
    <cellStyle name="常规 53 107" xfId="6306" xr:uid="{00000000-0005-0000-0000-0000D1180000}"/>
    <cellStyle name="常规 53 107 2" xfId="6311" xr:uid="{00000000-0005-0000-0000-0000D6180000}"/>
    <cellStyle name="常规 53 108" xfId="6315" xr:uid="{00000000-0005-0000-0000-0000DA180000}"/>
    <cellStyle name="常规 53 108 2" xfId="4033" xr:uid="{00000000-0005-0000-0000-0000F00F0000}"/>
    <cellStyle name="常规 53 109" xfId="6317" xr:uid="{00000000-0005-0000-0000-0000DC180000}"/>
    <cellStyle name="常规 53 109 2" xfId="6319" xr:uid="{00000000-0005-0000-0000-0000DE180000}"/>
    <cellStyle name="常规 53 11" xfId="6321" xr:uid="{00000000-0005-0000-0000-0000E0180000}"/>
    <cellStyle name="常规 53 11 2" xfId="6323" xr:uid="{00000000-0005-0000-0000-0000E2180000}"/>
    <cellStyle name="常规 53 110" xfId="6291" xr:uid="{00000000-0005-0000-0000-0000C2180000}"/>
    <cellStyle name="常规 53 110 2" xfId="6295" xr:uid="{00000000-0005-0000-0000-0000C6180000}"/>
    <cellStyle name="常规 53 111" xfId="6299" xr:uid="{00000000-0005-0000-0000-0000CA180000}"/>
    <cellStyle name="常规 53 112" xfId="6305" xr:uid="{00000000-0005-0000-0000-0000D0180000}"/>
    <cellStyle name="常规 53 12" xfId="6325" xr:uid="{00000000-0005-0000-0000-0000E4180000}"/>
    <cellStyle name="常规 53 12 2" xfId="6327" xr:uid="{00000000-0005-0000-0000-0000E6180000}"/>
    <cellStyle name="常规 53 13" xfId="6329" xr:uid="{00000000-0005-0000-0000-0000E8180000}"/>
    <cellStyle name="常规 53 13 2" xfId="6332" xr:uid="{00000000-0005-0000-0000-0000EB180000}"/>
    <cellStyle name="常规 53 14" xfId="6334" xr:uid="{00000000-0005-0000-0000-0000ED180000}"/>
    <cellStyle name="常规 53 14 2" xfId="6337" xr:uid="{00000000-0005-0000-0000-0000F0180000}"/>
    <cellStyle name="常规 53 15" xfId="6340" xr:uid="{00000000-0005-0000-0000-0000F3180000}"/>
    <cellStyle name="常规 53 15 2" xfId="6344" xr:uid="{00000000-0005-0000-0000-0000F7180000}"/>
    <cellStyle name="常规 53 16" xfId="6348" xr:uid="{00000000-0005-0000-0000-0000FB180000}"/>
    <cellStyle name="常规 53 16 2" xfId="6352" xr:uid="{00000000-0005-0000-0000-0000FF180000}"/>
    <cellStyle name="常规 53 17" xfId="6356" xr:uid="{00000000-0005-0000-0000-000003190000}"/>
    <cellStyle name="常规 53 17 2" xfId="6360" xr:uid="{00000000-0005-0000-0000-000007190000}"/>
    <cellStyle name="常规 53 18" xfId="6364" xr:uid="{00000000-0005-0000-0000-00000B190000}"/>
    <cellStyle name="常规 53 18 2" xfId="6368" xr:uid="{00000000-0005-0000-0000-00000F190000}"/>
    <cellStyle name="常规 53 19" xfId="1435" xr:uid="{00000000-0005-0000-0000-0000CA050000}"/>
    <cellStyle name="常规 53 19 2" xfId="6372" xr:uid="{00000000-0005-0000-0000-000013190000}"/>
    <cellStyle name="常规 53 2" xfId="6375" xr:uid="{00000000-0005-0000-0000-000016190000}"/>
    <cellStyle name="常规 53 2 2" xfId="6377" xr:uid="{00000000-0005-0000-0000-000018190000}"/>
    <cellStyle name="常规 53 20" xfId="6339" xr:uid="{00000000-0005-0000-0000-0000F2180000}"/>
    <cellStyle name="常规 53 20 2" xfId="6343" xr:uid="{00000000-0005-0000-0000-0000F6180000}"/>
    <cellStyle name="常规 53 21" xfId="6347" xr:uid="{00000000-0005-0000-0000-0000FA180000}"/>
    <cellStyle name="常规 53 21 2" xfId="6351" xr:uid="{00000000-0005-0000-0000-0000FE180000}"/>
    <cellStyle name="常规 53 22" xfId="6355" xr:uid="{00000000-0005-0000-0000-000002190000}"/>
    <cellStyle name="常规 53 22 2" xfId="6359" xr:uid="{00000000-0005-0000-0000-000006190000}"/>
    <cellStyle name="常规 53 23" xfId="6363" xr:uid="{00000000-0005-0000-0000-00000A190000}"/>
    <cellStyle name="常规 53 23 2" xfId="6367" xr:uid="{00000000-0005-0000-0000-00000E190000}"/>
    <cellStyle name="常规 53 24" xfId="1434" xr:uid="{00000000-0005-0000-0000-0000C9050000}"/>
    <cellStyle name="常规 53 24 2" xfId="6371" xr:uid="{00000000-0005-0000-0000-000012190000}"/>
    <cellStyle name="常规 53 25" xfId="6380" xr:uid="{00000000-0005-0000-0000-00001B190000}"/>
    <cellStyle name="常规 53 25 2" xfId="6384" xr:uid="{00000000-0005-0000-0000-00001F190000}"/>
    <cellStyle name="常规 53 26" xfId="6388" xr:uid="{00000000-0005-0000-0000-000023190000}"/>
    <cellStyle name="常规 53 26 2" xfId="6392" xr:uid="{00000000-0005-0000-0000-000027190000}"/>
    <cellStyle name="常规 53 27" xfId="6396" xr:uid="{00000000-0005-0000-0000-00002B190000}"/>
    <cellStyle name="常规 53 27 2" xfId="6400" xr:uid="{00000000-0005-0000-0000-00002F190000}"/>
    <cellStyle name="常规 53 28" xfId="6404" xr:uid="{00000000-0005-0000-0000-000033190000}"/>
    <cellStyle name="常规 53 28 2" xfId="6408" xr:uid="{00000000-0005-0000-0000-000037190000}"/>
    <cellStyle name="常规 53 29" xfId="6413" xr:uid="{00000000-0005-0000-0000-00003C190000}"/>
    <cellStyle name="常规 53 29 2" xfId="6417" xr:uid="{00000000-0005-0000-0000-000040190000}"/>
    <cellStyle name="常规 53 3" xfId="6420" xr:uid="{00000000-0005-0000-0000-000043190000}"/>
    <cellStyle name="常规 53 3 2" xfId="6422" xr:uid="{00000000-0005-0000-0000-000045190000}"/>
    <cellStyle name="常规 53 30" xfId="6379" xr:uid="{00000000-0005-0000-0000-00001A190000}"/>
    <cellStyle name="常规 53 30 2" xfId="6383" xr:uid="{00000000-0005-0000-0000-00001E190000}"/>
    <cellStyle name="常规 53 31" xfId="6387" xr:uid="{00000000-0005-0000-0000-000022190000}"/>
    <cellStyle name="常规 53 31 2" xfId="6391" xr:uid="{00000000-0005-0000-0000-000026190000}"/>
    <cellStyle name="常规 53 32" xfId="6395" xr:uid="{00000000-0005-0000-0000-00002A190000}"/>
    <cellStyle name="常规 53 32 2" xfId="6399" xr:uid="{00000000-0005-0000-0000-00002E190000}"/>
    <cellStyle name="常规 53 33" xfId="6403" xr:uid="{00000000-0005-0000-0000-000032190000}"/>
    <cellStyle name="常规 53 33 2" xfId="6407" xr:uid="{00000000-0005-0000-0000-000036190000}"/>
    <cellStyle name="常规 53 34" xfId="6412" xr:uid="{00000000-0005-0000-0000-00003B190000}"/>
    <cellStyle name="常规 53 34 2" xfId="6416" xr:uid="{00000000-0005-0000-0000-00003F190000}"/>
    <cellStyle name="常规 53 35" xfId="6425" xr:uid="{00000000-0005-0000-0000-000048190000}"/>
    <cellStyle name="常规 53 35 2" xfId="6429" xr:uid="{00000000-0005-0000-0000-00004C190000}"/>
    <cellStyle name="常规 53 36" xfId="6433" xr:uid="{00000000-0005-0000-0000-000050190000}"/>
    <cellStyle name="常规 53 36 2" xfId="6437" xr:uid="{00000000-0005-0000-0000-000054190000}"/>
    <cellStyle name="常规 53 37" xfId="6442" xr:uid="{00000000-0005-0000-0000-000059190000}"/>
    <cellStyle name="常规 53 37 2" xfId="6447" xr:uid="{00000000-0005-0000-0000-00005E190000}"/>
    <cellStyle name="常规 53 38" xfId="6452" xr:uid="{00000000-0005-0000-0000-000063190000}"/>
    <cellStyle name="常规 53 38 2" xfId="6457" xr:uid="{00000000-0005-0000-0000-000068190000}"/>
    <cellStyle name="常规 53 39" xfId="6462" xr:uid="{00000000-0005-0000-0000-00006D190000}"/>
    <cellStyle name="常规 53 39 2" xfId="6466" xr:uid="{00000000-0005-0000-0000-000071190000}"/>
    <cellStyle name="常规 53 4" xfId="6469" xr:uid="{00000000-0005-0000-0000-000074190000}"/>
    <cellStyle name="常规 53 4 2" xfId="6471" xr:uid="{00000000-0005-0000-0000-000076190000}"/>
    <cellStyle name="常规 53 40" xfId="6424" xr:uid="{00000000-0005-0000-0000-000047190000}"/>
    <cellStyle name="常规 53 40 2" xfId="6428" xr:uid="{00000000-0005-0000-0000-00004B190000}"/>
    <cellStyle name="常规 53 41" xfId="6432" xr:uid="{00000000-0005-0000-0000-00004F190000}"/>
    <cellStyle name="常规 53 41 2" xfId="6436" xr:uid="{00000000-0005-0000-0000-000053190000}"/>
    <cellStyle name="常规 53 42" xfId="6441" xr:uid="{00000000-0005-0000-0000-000058190000}"/>
    <cellStyle name="常规 53 42 2" xfId="6446" xr:uid="{00000000-0005-0000-0000-00005D190000}"/>
    <cellStyle name="常规 53 43" xfId="6451" xr:uid="{00000000-0005-0000-0000-000062190000}"/>
    <cellStyle name="常规 53 43 2" xfId="6456" xr:uid="{00000000-0005-0000-0000-000067190000}"/>
    <cellStyle name="常规 53 44" xfId="6461" xr:uid="{00000000-0005-0000-0000-00006C190000}"/>
    <cellStyle name="常规 53 44 2" xfId="6465" xr:uid="{00000000-0005-0000-0000-000070190000}"/>
    <cellStyle name="常规 53 45" xfId="6474" xr:uid="{00000000-0005-0000-0000-000079190000}"/>
    <cellStyle name="常规 53 45 2" xfId="6478" xr:uid="{00000000-0005-0000-0000-00007D190000}"/>
    <cellStyle name="常规 53 46" xfId="3643" xr:uid="{00000000-0005-0000-0000-00006A0E0000}"/>
    <cellStyle name="常规 53 46 2" xfId="6482" xr:uid="{00000000-0005-0000-0000-000081190000}"/>
    <cellStyle name="常规 53 47" xfId="6486" xr:uid="{00000000-0005-0000-0000-000085190000}"/>
    <cellStyle name="常规 53 47 2" xfId="6490" xr:uid="{00000000-0005-0000-0000-000089190000}"/>
    <cellStyle name="常规 53 48" xfId="6494" xr:uid="{00000000-0005-0000-0000-00008D190000}"/>
    <cellStyle name="常规 53 48 2" xfId="6498" xr:uid="{00000000-0005-0000-0000-000091190000}"/>
    <cellStyle name="常规 53 49" xfId="6502" xr:uid="{00000000-0005-0000-0000-000095190000}"/>
    <cellStyle name="常规 53 49 2" xfId="6506" xr:uid="{00000000-0005-0000-0000-000099190000}"/>
    <cellStyle name="常规 53 5" xfId="6509" xr:uid="{00000000-0005-0000-0000-00009C190000}"/>
    <cellStyle name="常规 53 5 2" xfId="6511" xr:uid="{00000000-0005-0000-0000-00009E190000}"/>
    <cellStyle name="常规 53 50" xfId="6473" xr:uid="{00000000-0005-0000-0000-000078190000}"/>
    <cellStyle name="常规 53 50 2" xfId="6477" xr:uid="{00000000-0005-0000-0000-00007C190000}"/>
    <cellStyle name="常规 53 51" xfId="3642" xr:uid="{00000000-0005-0000-0000-0000690E0000}"/>
    <cellStyle name="常规 53 51 2" xfId="6481" xr:uid="{00000000-0005-0000-0000-000080190000}"/>
    <cellStyle name="常规 53 52" xfId="6485" xr:uid="{00000000-0005-0000-0000-000084190000}"/>
    <cellStyle name="常规 53 52 2" xfId="6489" xr:uid="{00000000-0005-0000-0000-000088190000}"/>
    <cellStyle name="常规 53 53" xfId="6493" xr:uid="{00000000-0005-0000-0000-00008C190000}"/>
    <cellStyle name="常规 53 53 2" xfId="6497" xr:uid="{00000000-0005-0000-0000-000090190000}"/>
    <cellStyle name="常规 53 54" xfId="6501" xr:uid="{00000000-0005-0000-0000-000094190000}"/>
    <cellStyle name="常规 53 54 2" xfId="6505" xr:uid="{00000000-0005-0000-0000-000098190000}"/>
    <cellStyle name="常规 53 55" xfId="6514" xr:uid="{00000000-0005-0000-0000-0000A1190000}"/>
    <cellStyle name="常规 53 55 2" xfId="6518" xr:uid="{00000000-0005-0000-0000-0000A5190000}"/>
    <cellStyle name="常规 53 56" xfId="6522" xr:uid="{00000000-0005-0000-0000-0000A9190000}"/>
    <cellStyle name="常规 53 56 2" xfId="6526" xr:uid="{00000000-0005-0000-0000-0000AD190000}"/>
    <cellStyle name="常规 53 57" xfId="6530" xr:uid="{00000000-0005-0000-0000-0000B1190000}"/>
    <cellStyle name="常规 53 57 2" xfId="6534" xr:uid="{00000000-0005-0000-0000-0000B5190000}"/>
    <cellStyle name="常规 53 58" xfId="6538" xr:uid="{00000000-0005-0000-0000-0000B9190000}"/>
    <cellStyle name="常规 53 58 2" xfId="6542" xr:uid="{00000000-0005-0000-0000-0000BD190000}"/>
    <cellStyle name="常规 53 59" xfId="6546" xr:uid="{00000000-0005-0000-0000-0000C1190000}"/>
    <cellStyle name="常规 53 59 2" xfId="6550" xr:uid="{00000000-0005-0000-0000-0000C5190000}"/>
    <cellStyle name="常规 53 6" xfId="6553" xr:uid="{00000000-0005-0000-0000-0000C8190000}"/>
    <cellStyle name="常规 53 6 2" xfId="6555" xr:uid="{00000000-0005-0000-0000-0000CA190000}"/>
    <cellStyle name="常规 53 60" xfId="6513" xr:uid="{00000000-0005-0000-0000-0000A0190000}"/>
    <cellStyle name="常规 53 60 2" xfId="6517" xr:uid="{00000000-0005-0000-0000-0000A4190000}"/>
    <cellStyle name="常规 53 61" xfId="6521" xr:uid="{00000000-0005-0000-0000-0000A8190000}"/>
    <cellStyle name="常规 53 61 2" xfId="6525" xr:uid="{00000000-0005-0000-0000-0000AC190000}"/>
    <cellStyle name="常规 53 62" xfId="6529" xr:uid="{00000000-0005-0000-0000-0000B0190000}"/>
    <cellStyle name="常规 53 62 2" xfId="6533" xr:uid="{00000000-0005-0000-0000-0000B4190000}"/>
    <cellStyle name="常规 53 63" xfId="6537" xr:uid="{00000000-0005-0000-0000-0000B8190000}"/>
    <cellStyle name="常规 53 63 2" xfId="6541" xr:uid="{00000000-0005-0000-0000-0000BC190000}"/>
    <cellStyle name="常规 53 64" xfId="6545" xr:uid="{00000000-0005-0000-0000-0000C0190000}"/>
    <cellStyle name="常规 53 64 2" xfId="6549" xr:uid="{00000000-0005-0000-0000-0000C4190000}"/>
    <cellStyle name="常规 53 65" xfId="6558" xr:uid="{00000000-0005-0000-0000-0000CD190000}"/>
    <cellStyle name="常规 53 65 2" xfId="6562" xr:uid="{00000000-0005-0000-0000-0000D1190000}"/>
    <cellStyle name="常规 53 66" xfId="6566" xr:uid="{00000000-0005-0000-0000-0000D5190000}"/>
    <cellStyle name="常规 53 66 2" xfId="6570" xr:uid="{00000000-0005-0000-0000-0000D9190000}"/>
    <cellStyle name="常规 53 67" xfId="6574" xr:uid="{00000000-0005-0000-0000-0000DD190000}"/>
    <cellStyle name="常规 53 67 2" xfId="6578" xr:uid="{00000000-0005-0000-0000-0000E1190000}"/>
    <cellStyle name="常规 53 68" xfId="6582" xr:uid="{00000000-0005-0000-0000-0000E5190000}"/>
    <cellStyle name="常规 53 68 2" xfId="6586" xr:uid="{00000000-0005-0000-0000-0000E9190000}"/>
    <cellStyle name="常规 53 69" xfId="1455" xr:uid="{00000000-0005-0000-0000-0000DE050000}"/>
    <cellStyle name="常规 53 69 2" xfId="6590" xr:uid="{00000000-0005-0000-0000-0000ED190000}"/>
    <cellStyle name="常规 53 7" xfId="6593" xr:uid="{00000000-0005-0000-0000-0000F0190000}"/>
    <cellStyle name="常规 53 7 2" xfId="6595" xr:uid="{00000000-0005-0000-0000-0000F2190000}"/>
    <cellStyle name="常规 53 70" xfId="6557" xr:uid="{00000000-0005-0000-0000-0000CC190000}"/>
    <cellStyle name="常规 53 70 2" xfId="6561" xr:uid="{00000000-0005-0000-0000-0000D0190000}"/>
    <cellStyle name="常规 53 71" xfId="6565" xr:uid="{00000000-0005-0000-0000-0000D4190000}"/>
    <cellStyle name="常规 53 71 2" xfId="6569" xr:uid="{00000000-0005-0000-0000-0000D8190000}"/>
    <cellStyle name="常规 53 72" xfId="6573" xr:uid="{00000000-0005-0000-0000-0000DC190000}"/>
    <cellStyle name="常规 53 72 2" xfId="6577" xr:uid="{00000000-0005-0000-0000-0000E0190000}"/>
    <cellStyle name="常规 53 73" xfId="6581" xr:uid="{00000000-0005-0000-0000-0000E4190000}"/>
    <cellStyle name="常规 53 73 2" xfId="6585" xr:uid="{00000000-0005-0000-0000-0000E8190000}"/>
    <cellStyle name="常规 53 74" xfId="1454" xr:uid="{00000000-0005-0000-0000-0000DD050000}"/>
    <cellStyle name="常规 53 74 2" xfId="6589" xr:uid="{00000000-0005-0000-0000-0000EC190000}"/>
    <cellStyle name="常规 53 75" xfId="6598" xr:uid="{00000000-0005-0000-0000-0000F5190000}"/>
    <cellStyle name="常规 53 75 2" xfId="6602" xr:uid="{00000000-0005-0000-0000-0000F9190000}"/>
    <cellStyle name="常规 53 76" xfId="6606" xr:uid="{00000000-0005-0000-0000-0000FD190000}"/>
    <cellStyle name="常规 53 76 2" xfId="6610" xr:uid="{00000000-0005-0000-0000-0000011A0000}"/>
    <cellStyle name="常规 53 77" xfId="6614" xr:uid="{00000000-0005-0000-0000-0000051A0000}"/>
    <cellStyle name="常规 53 77 2" xfId="6618" xr:uid="{00000000-0005-0000-0000-0000091A0000}"/>
    <cellStyle name="常规 53 78" xfId="6622" xr:uid="{00000000-0005-0000-0000-00000D1A0000}"/>
    <cellStyle name="常规 53 78 2" xfId="6626" xr:uid="{00000000-0005-0000-0000-0000111A0000}"/>
    <cellStyle name="常规 53 79" xfId="6631" xr:uid="{00000000-0005-0000-0000-0000161A0000}"/>
    <cellStyle name="常规 53 79 2" xfId="6635" xr:uid="{00000000-0005-0000-0000-00001A1A0000}"/>
    <cellStyle name="常规 53 8" xfId="6638" xr:uid="{00000000-0005-0000-0000-00001D1A0000}"/>
    <cellStyle name="常规 53 8 2" xfId="6640" xr:uid="{00000000-0005-0000-0000-00001F1A0000}"/>
    <cellStyle name="常规 53 8 3" xfId="6787" xr:uid="{00000000-0005-0000-0000-0000B21A0000}"/>
    <cellStyle name="常规 53 80" xfId="6597" xr:uid="{00000000-0005-0000-0000-0000F4190000}"/>
    <cellStyle name="常规 53 80 2" xfId="6601" xr:uid="{00000000-0005-0000-0000-0000F8190000}"/>
    <cellStyle name="常规 53 81" xfId="6605" xr:uid="{00000000-0005-0000-0000-0000FC190000}"/>
    <cellStyle name="常规 53 81 2" xfId="6609" xr:uid="{00000000-0005-0000-0000-0000001A0000}"/>
    <cellStyle name="常规 53 82" xfId="6613" xr:uid="{00000000-0005-0000-0000-0000041A0000}"/>
    <cellStyle name="常规 53 82 2" xfId="6617" xr:uid="{00000000-0005-0000-0000-0000081A0000}"/>
    <cellStyle name="常规 53 83" xfId="6621" xr:uid="{00000000-0005-0000-0000-00000C1A0000}"/>
    <cellStyle name="常规 53 83 2" xfId="6625" xr:uid="{00000000-0005-0000-0000-0000101A0000}"/>
    <cellStyle name="常规 53 84" xfId="6630" xr:uid="{00000000-0005-0000-0000-0000151A0000}"/>
    <cellStyle name="常规 53 84 2" xfId="6634" xr:uid="{00000000-0005-0000-0000-0000191A0000}"/>
    <cellStyle name="常规 53 85" xfId="6643" xr:uid="{00000000-0005-0000-0000-0000221A0000}"/>
    <cellStyle name="常规 53 85 2" xfId="6647" xr:uid="{00000000-0005-0000-0000-0000261A0000}"/>
    <cellStyle name="常规 53 86" xfId="6651" xr:uid="{00000000-0005-0000-0000-00002A1A0000}"/>
    <cellStyle name="常规 53 86 2" xfId="6655" xr:uid="{00000000-0005-0000-0000-00002E1A0000}"/>
    <cellStyle name="常规 53 87" xfId="6660" xr:uid="{00000000-0005-0000-0000-0000331A0000}"/>
    <cellStyle name="常规 53 87 2" xfId="6665" xr:uid="{00000000-0005-0000-0000-0000381A0000}"/>
    <cellStyle name="常规 53 88" xfId="6670" xr:uid="{00000000-0005-0000-0000-00003D1A0000}"/>
    <cellStyle name="常规 53 88 2" xfId="6674" xr:uid="{00000000-0005-0000-0000-0000411A0000}"/>
    <cellStyle name="常规 53 89" xfId="6678" xr:uid="{00000000-0005-0000-0000-0000451A0000}"/>
    <cellStyle name="常规 53 89 2" xfId="6682" xr:uid="{00000000-0005-0000-0000-0000491A0000}"/>
    <cellStyle name="常规 53 9" xfId="6685" xr:uid="{00000000-0005-0000-0000-00004C1A0000}"/>
    <cellStyle name="常规 53 9 2" xfId="6687" xr:uid="{00000000-0005-0000-0000-00004E1A0000}"/>
    <cellStyle name="常规 53 90" xfId="6642" xr:uid="{00000000-0005-0000-0000-0000211A0000}"/>
    <cellStyle name="常规 53 90 2" xfId="6646" xr:uid="{00000000-0005-0000-0000-0000251A0000}"/>
    <cellStyle name="常规 53 91" xfId="6650" xr:uid="{00000000-0005-0000-0000-0000291A0000}"/>
    <cellStyle name="常规 53 91 2" xfId="6654" xr:uid="{00000000-0005-0000-0000-00002D1A0000}"/>
    <cellStyle name="常规 53 92" xfId="6659" xr:uid="{00000000-0005-0000-0000-0000321A0000}"/>
    <cellStyle name="常规 53 92 2" xfId="6664" xr:uid="{00000000-0005-0000-0000-0000371A0000}"/>
    <cellStyle name="常规 53 93" xfId="6669" xr:uid="{00000000-0005-0000-0000-00003C1A0000}"/>
    <cellStyle name="常规 53 93 2" xfId="6673" xr:uid="{00000000-0005-0000-0000-0000401A0000}"/>
    <cellStyle name="常规 53 94" xfId="6677" xr:uid="{00000000-0005-0000-0000-0000441A0000}"/>
    <cellStyle name="常规 53 94 2" xfId="6681" xr:uid="{00000000-0005-0000-0000-0000481A0000}"/>
    <cellStyle name="常规 53 95" xfId="6689" xr:uid="{00000000-0005-0000-0000-0000501A0000}"/>
    <cellStyle name="常规 53 95 2" xfId="6691" xr:uid="{00000000-0005-0000-0000-0000521A0000}"/>
    <cellStyle name="常规 53 96" xfId="3650" xr:uid="{00000000-0005-0000-0000-0000710E0000}"/>
    <cellStyle name="常规 53 96 2" xfId="6693" xr:uid="{00000000-0005-0000-0000-0000541A0000}"/>
    <cellStyle name="常规 53 97" xfId="6695" xr:uid="{00000000-0005-0000-0000-0000561A0000}"/>
    <cellStyle name="常规 53 97 2" xfId="6697" xr:uid="{00000000-0005-0000-0000-0000581A0000}"/>
    <cellStyle name="常规 53 98" xfId="6699" xr:uid="{00000000-0005-0000-0000-00005A1A0000}"/>
    <cellStyle name="常规 53 98 2" xfId="6701" xr:uid="{00000000-0005-0000-0000-00005C1A0000}"/>
    <cellStyle name="常规 53 99" xfId="6703" xr:uid="{00000000-0005-0000-0000-00005E1A0000}"/>
    <cellStyle name="常规 53 99 2" xfId="6705" xr:uid="{00000000-0005-0000-0000-0000601A0000}"/>
    <cellStyle name="常规 54" xfId="6707" xr:uid="{00000000-0005-0000-0000-0000621A0000}"/>
    <cellStyle name="常规 54 10" xfId="6788" xr:uid="{00000000-0005-0000-0000-0000B31A0000}"/>
    <cellStyle name="常规 54 10 2" xfId="6789" xr:uid="{00000000-0005-0000-0000-0000B41A0000}"/>
    <cellStyle name="常规 54 100" xfId="6790" xr:uid="{00000000-0005-0000-0000-0000B51A0000}"/>
    <cellStyle name="常规 54 100 2" xfId="6791" xr:uid="{00000000-0005-0000-0000-0000B61A0000}"/>
    <cellStyle name="常规 54 101" xfId="6792" xr:uid="{00000000-0005-0000-0000-0000B71A0000}"/>
    <cellStyle name="常规 54 101 2" xfId="6793" xr:uid="{00000000-0005-0000-0000-0000B81A0000}"/>
    <cellStyle name="常规 54 102" xfId="6794" xr:uid="{00000000-0005-0000-0000-0000B91A0000}"/>
    <cellStyle name="常规 54 102 2" xfId="6795" xr:uid="{00000000-0005-0000-0000-0000BA1A0000}"/>
    <cellStyle name="常规 54 103" xfId="6796" xr:uid="{00000000-0005-0000-0000-0000BB1A0000}"/>
    <cellStyle name="常规 54 103 2" xfId="6797" xr:uid="{00000000-0005-0000-0000-0000BC1A0000}"/>
    <cellStyle name="常规 54 104" xfId="6798" xr:uid="{00000000-0005-0000-0000-0000BD1A0000}"/>
    <cellStyle name="常规 54 104 2" xfId="6799" xr:uid="{00000000-0005-0000-0000-0000BE1A0000}"/>
    <cellStyle name="常规 54 105" xfId="623" xr:uid="{00000000-0005-0000-0000-00009E020000}"/>
    <cellStyle name="常规 54 105 2" xfId="6801" xr:uid="{00000000-0005-0000-0000-0000C01A0000}"/>
    <cellStyle name="常规 54 106" xfId="6803" xr:uid="{00000000-0005-0000-0000-0000C21A0000}"/>
    <cellStyle name="常规 54 106 2" xfId="6804" xr:uid="{00000000-0005-0000-0000-0000C31A0000}"/>
    <cellStyle name="常规 54 107" xfId="6805" xr:uid="{00000000-0005-0000-0000-0000C41A0000}"/>
    <cellStyle name="常规 54 107 2" xfId="6806" xr:uid="{00000000-0005-0000-0000-0000C51A0000}"/>
    <cellStyle name="常规 54 108" xfId="6807" xr:uid="{00000000-0005-0000-0000-0000C61A0000}"/>
    <cellStyle name="常规 54 108 2" xfId="6808" xr:uid="{00000000-0005-0000-0000-0000C71A0000}"/>
    <cellStyle name="常规 54 109" xfId="6809" xr:uid="{00000000-0005-0000-0000-0000C81A0000}"/>
    <cellStyle name="常规 54 109 2" xfId="2261" xr:uid="{00000000-0005-0000-0000-000004090000}"/>
    <cellStyle name="常规 54 11" xfId="6810" xr:uid="{00000000-0005-0000-0000-0000C91A0000}"/>
    <cellStyle name="常规 54 11 2" xfId="6811" xr:uid="{00000000-0005-0000-0000-0000CA1A0000}"/>
    <cellStyle name="常规 54 110" xfId="622" xr:uid="{00000000-0005-0000-0000-00009D020000}"/>
    <cellStyle name="常规 54 110 2" xfId="6800" xr:uid="{00000000-0005-0000-0000-0000BF1A0000}"/>
    <cellStyle name="常规 54 111" xfId="6802" xr:uid="{00000000-0005-0000-0000-0000C11A0000}"/>
    <cellStyle name="常规 54 12" xfId="6812" xr:uid="{00000000-0005-0000-0000-0000CB1A0000}"/>
    <cellStyle name="常规 54 12 2" xfId="6813" xr:uid="{00000000-0005-0000-0000-0000CC1A0000}"/>
    <cellStyle name="常规 54 13" xfId="6814" xr:uid="{00000000-0005-0000-0000-0000CD1A0000}"/>
    <cellStyle name="常规 54 13 2" xfId="6815" xr:uid="{00000000-0005-0000-0000-0000CE1A0000}"/>
    <cellStyle name="常规 54 14" xfId="6816" xr:uid="{00000000-0005-0000-0000-0000CF1A0000}"/>
    <cellStyle name="常规 54 14 2" xfId="6817" xr:uid="{00000000-0005-0000-0000-0000D01A0000}"/>
    <cellStyle name="常规 54 15" xfId="6819" xr:uid="{00000000-0005-0000-0000-0000D21A0000}"/>
    <cellStyle name="常规 54 15 2" xfId="6821" xr:uid="{00000000-0005-0000-0000-0000D41A0000}"/>
    <cellStyle name="常规 54 16" xfId="6823" xr:uid="{00000000-0005-0000-0000-0000D61A0000}"/>
    <cellStyle name="常规 54 16 2" xfId="6825" xr:uid="{00000000-0005-0000-0000-0000D81A0000}"/>
    <cellStyle name="常规 54 17" xfId="6827" xr:uid="{00000000-0005-0000-0000-0000DA1A0000}"/>
    <cellStyle name="常规 54 17 2" xfId="6829" xr:uid="{00000000-0005-0000-0000-0000DC1A0000}"/>
    <cellStyle name="常规 54 18" xfId="6832" xr:uid="{00000000-0005-0000-0000-0000DF1A0000}"/>
    <cellStyle name="常规 54 18 2" xfId="6834" xr:uid="{00000000-0005-0000-0000-0000E11A0000}"/>
    <cellStyle name="常规 54 19" xfId="107" xr:uid="{00000000-0005-0000-0000-00007C000000}"/>
    <cellStyle name="常规 54 19 2" xfId="6836" xr:uid="{00000000-0005-0000-0000-0000E31A0000}"/>
    <cellStyle name="常规 54 2" xfId="6709" xr:uid="{00000000-0005-0000-0000-0000641A0000}"/>
    <cellStyle name="常规 54 2 2" xfId="6711" xr:uid="{00000000-0005-0000-0000-0000661A0000}"/>
    <cellStyle name="常规 54 20" xfId="6818" xr:uid="{00000000-0005-0000-0000-0000D11A0000}"/>
    <cellStyle name="常规 54 20 2" xfId="6820" xr:uid="{00000000-0005-0000-0000-0000D31A0000}"/>
    <cellStyle name="常规 54 21" xfId="6822" xr:uid="{00000000-0005-0000-0000-0000D51A0000}"/>
    <cellStyle name="常规 54 21 2" xfId="6824" xr:uid="{00000000-0005-0000-0000-0000D71A0000}"/>
    <cellStyle name="常规 54 22" xfId="6826" xr:uid="{00000000-0005-0000-0000-0000D91A0000}"/>
    <cellStyle name="常规 54 22 2" xfId="6828" xr:uid="{00000000-0005-0000-0000-0000DB1A0000}"/>
    <cellStyle name="常规 54 23" xfId="6831" xr:uid="{00000000-0005-0000-0000-0000DE1A0000}"/>
    <cellStyle name="常规 54 23 2" xfId="6833" xr:uid="{00000000-0005-0000-0000-0000E01A0000}"/>
    <cellStyle name="常规 54 24" xfId="106" xr:uid="{00000000-0005-0000-0000-00007B000000}"/>
    <cellStyle name="常规 54 24 2" xfId="6835" xr:uid="{00000000-0005-0000-0000-0000E21A0000}"/>
    <cellStyle name="常规 54 25" xfId="6838" xr:uid="{00000000-0005-0000-0000-0000E51A0000}"/>
    <cellStyle name="常规 54 25 2" xfId="6840" xr:uid="{00000000-0005-0000-0000-0000E71A0000}"/>
    <cellStyle name="常规 54 26" xfId="6842" xr:uid="{00000000-0005-0000-0000-0000E91A0000}"/>
    <cellStyle name="常规 54 26 2" xfId="6844" xr:uid="{00000000-0005-0000-0000-0000EB1A0000}"/>
    <cellStyle name="常规 54 27" xfId="6846" xr:uid="{00000000-0005-0000-0000-0000ED1A0000}"/>
    <cellStyle name="常规 54 27 2" xfId="6848" xr:uid="{00000000-0005-0000-0000-0000EF1A0000}"/>
    <cellStyle name="常规 54 28" xfId="6850" xr:uid="{00000000-0005-0000-0000-0000F11A0000}"/>
    <cellStyle name="常规 54 28 2" xfId="6852" xr:uid="{00000000-0005-0000-0000-0000F31A0000}"/>
    <cellStyle name="常规 54 29" xfId="6854" xr:uid="{00000000-0005-0000-0000-0000F51A0000}"/>
    <cellStyle name="常规 54 29 2" xfId="6856" xr:uid="{00000000-0005-0000-0000-0000F71A0000}"/>
    <cellStyle name="常规 54 3" xfId="6713" xr:uid="{00000000-0005-0000-0000-0000681A0000}"/>
    <cellStyle name="常规 54 3 2" xfId="6857" xr:uid="{00000000-0005-0000-0000-0000F81A0000}"/>
    <cellStyle name="常规 54 30" xfId="6837" xr:uid="{00000000-0005-0000-0000-0000E41A0000}"/>
    <cellStyle name="常规 54 30 2" xfId="6839" xr:uid="{00000000-0005-0000-0000-0000E61A0000}"/>
    <cellStyle name="常规 54 31" xfId="6841" xr:uid="{00000000-0005-0000-0000-0000E81A0000}"/>
    <cellStyle name="常规 54 31 2" xfId="6843" xr:uid="{00000000-0005-0000-0000-0000EA1A0000}"/>
    <cellStyle name="常规 54 32" xfId="6845" xr:uid="{00000000-0005-0000-0000-0000EC1A0000}"/>
    <cellStyle name="常规 54 32 2" xfId="6847" xr:uid="{00000000-0005-0000-0000-0000EE1A0000}"/>
    <cellStyle name="常规 54 33" xfId="6849" xr:uid="{00000000-0005-0000-0000-0000F01A0000}"/>
    <cellStyle name="常规 54 33 2" xfId="6851" xr:uid="{00000000-0005-0000-0000-0000F21A0000}"/>
    <cellStyle name="常规 54 34" xfId="6853" xr:uid="{00000000-0005-0000-0000-0000F41A0000}"/>
    <cellStyle name="常规 54 34 2" xfId="6855" xr:uid="{00000000-0005-0000-0000-0000F61A0000}"/>
    <cellStyle name="常规 54 35" xfId="6859" xr:uid="{00000000-0005-0000-0000-0000FA1A0000}"/>
    <cellStyle name="常规 54 35 2" xfId="6861" xr:uid="{00000000-0005-0000-0000-0000FC1A0000}"/>
    <cellStyle name="常规 54 36" xfId="6863" xr:uid="{00000000-0005-0000-0000-0000FE1A0000}"/>
    <cellStyle name="常规 54 36 2" xfId="6865" xr:uid="{00000000-0005-0000-0000-0000001B0000}"/>
    <cellStyle name="常规 54 37" xfId="6867" xr:uid="{00000000-0005-0000-0000-0000021B0000}"/>
    <cellStyle name="常规 54 37 2" xfId="6869" xr:uid="{00000000-0005-0000-0000-0000041B0000}"/>
    <cellStyle name="常规 54 38" xfId="6871" xr:uid="{00000000-0005-0000-0000-0000061B0000}"/>
    <cellStyle name="常规 54 38 2" xfId="53" xr:uid="{00000000-0005-0000-0000-00003B000000}"/>
    <cellStyle name="常规 54 39" xfId="6873" xr:uid="{00000000-0005-0000-0000-0000081B0000}"/>
    <cellStyle name="常规 54 39 2" xfId="6875" xr:uid="{00000000-0005-0000-0000-00000A1B0000}"/>
    <cellStyle name="常规 54 4" xfId="6876" xr:uid="{00000000-0005-0000-0000-00000B1B0000}"/>
    <cellStyle name="常规 54 4 2" xfId="6877" xr:uid="{00000000-0005-0000-0000-00000C1B0000}"/>
    <cellStyle name="常规 54 40" xfId="6858" xr:uid="{00000000-0005-0000-0000-0000F91A0000}"/>
    <cellStyle name="常规 54 40 2" xfId="6860" xr:uid="{00000000-0005-0000-0000-0000FB1A0000}"/>
    <cellStyle name="常规 54 41" xfId="6862" xr:uid="{00000000-0005-0000-0000-0000FD1A0000}"/>
    <cellStyle name="常规 54 41 2" xfId="6864" xr:uid="{00000000-0005-0000-0000-0000FF1A0000}"/>
    <cellStyle name="常规 54 42" xfId="6866" xr:uid="{00000000-0005-0000-0000-0000011B0000}"/>
    <cellStyle name="常规 54 42 2" xfId="6868" xr:uid="{00000000-0005-0000-0000-0000031B0000}"/>
    <cellStyle name="常规 54 43" xfId="6870" xr:uid="{00000000-0005-0000-0000-0000051B0000}"/>
    <cellStyle name="常规 54 43 2" xfId="52" xr:uid="{00000000-0005-0000-0000-00003A000000}"/>
    <cellStyle name="常规 54 44" xfId="6872" xr:uid="{00000000-0005-0000-0000-0000071B0000}"/>
    <cellStyle name="常规 54 44 2" xfId="6874" xr:uid="{00000000-0005-0000-0000-0000091B0000}"/>
    <cellStyle name="常规 54 45" xfId="6879" xr:uid="{00000000-0005-0000-0000-00000E1B0000}"/>
    <cellStyle name="常规 54 45 2" xfId="6881" xr:uid="{00000000-0005-0000-0000-0000101B0000}"/>
    <cellStyle name="常规 54 46" xfId="6883" xr:uid="{00000000-0005-0000-0000-0000121B0000}"/>
    <cellStyle name="常规 54 46 2" xfId="6885" xr:uid="{00000000-0005-0000-0000-0000141B0000}"/>
    <cellStyle name="常规 54 47" xfId="6887" xr:uid="{00000000-0005-0000-0000-0000161B0000}"/>
    <cellStyle name="常规 54 47 2" xfId="6889" xr:uid="{00000000-0005-0000-0000-0000181B0000}"/>
    <cellStyle name="常规 54 48" xfId="6891" xr:uid="{00000000-0005-0000-0000-00001A1B0000}"/>
    <cellStyle name="常规 54 48 2" xfId="6893" xr:uid="{00000000-0005-0000-0000-00001C1B0000}"/>
    <cellStyle name="常规 54 49" xfId="6895" xr:uid="{00000000-0005-0000-0000-00001E1B0000}"/>
    <cellStyle name="常规 54 49 2" xfId="6897" xr:uid="{00000000-0005-0000-0000-0000201B0000}"/>
    <cellStyle name="常规 54 5" xfId="6898" xr:uid="{00000000-0005-0000-0000-0000211B0000}"/>
    <cellStyle name="常规 54 5 2" xfId="6899" xr:uid="{00000000-0005-0000-0000-0000221B0000}"/>
    <cellStyle name="常规 54 50" xfId="6878" xr:uid="{00000000-0005-0000-0000-00000D1B0000}"/>
    <cellStyle name="常规 54 50 2" xfId="6880" xr:uid="{00000000-0005-0000-0000-00000F1B0000}"/>
    <cellStyle name="常规 54 51" xfId="6882" xr:uid="{00000000-0005-0000-0000-0000111B0000}"/>
    <cellStyle name="常规 54 51 2" xfId="6884" xr:uid="{00000000-0005-0000-0000-0000131B0000}"/>
    <cellStyle name="常规 54 52" xfId="6886" xr:uid="{00000000-0005-0000-0000-0000151B0000}"/>
    <cellStyle name="常规 54 52 2" xfId="6888" xr:uid="{00000000-0005-0000-0000-0000171B0000}"/>
    <cellStyle name="常规 54 53" xfId="6890" xr:uid="{00000000-0005-0000-0000-0000191B0000}"/>
    <cellStyle name="常规 54 53 2" xfId="6892" xr:uid="{00000000-0005-0000-0000-00001B1B0000}"/>
    <cellStyle name="常规 54 54" xfId="6894" xr:uid="{00000000-0005-0000-0000-00001D1B0000}"/>
    <cellStyle name="常规 54 54 2" xfId="6896" xr:uid="{00000000-0005-0000-0000-00001F1B0000}"/>
    <cellStyle name="常规 54 55" xfId="6901" xr:uid="{00000000-0005-0000-0000-0000241B0000}"/>
    <cellStyle name="常规 54 55 2" xfId="6903" xr:uid="{00000000-0005-0000-0000-0000261B0000}"/>
    <cellStyle name="常规 54 56" xfId="6905" xr:uid="{00000000-0005-0000-0000-0000281B0000}"/>
    <cellStyle name="常规 54 56 2" xfId="6907" xr:uid="{00000000-0005-0000-0000-00002A1B0000}"/>
    <cellStyle name="常规 54 57" xfId="6909" xr:uid="{00000000-0005-0000-0000-00002C1B0000}"/>
    <cellStyle name="常规 54 57 2" xfId="6911" xr:uid="{00000000-0005-0000-0000-00002E1B0000}"/>
    <cellStyle name="常规 54 58" xfId="6913" xr:uid="{00000000-0005-0000-0000-0000301B0000}"/>
    <cellStyle name="常规 54 58 2" xfId="6915" xr:uid="{00000000-0005-0000-0000-0000321B0000}"/>
    <cellStyle name="常规 54 59" xfId="6917" xr:uid="{00000000-0005-0000-0000-0000341B0000}"/>
    <cellStyle name="常规 54 59 2" xfId="6919" xr:uid="{00000000-0005-0000-0000-0000361B0000}"/>
    <cellStyle name="常规 54 6" xfId="6920" xr:uid="{00000000-0005-0000-0000-0000371B0000}"/>
    <cellStyle name="常规 54 6 2" xfId="6921" xr:uid="{00000000-0005-0000-0000-0000381B0000}"/>
    <cellStyle name="常规 54 60" xfId="6900" xr:uid="{00000000-0005-0000-0000-0000231B0000}"/>
    <cellStyle name="常规 54 60 2" xfId="6902" xr:uid="{00000000-0005-0000-0000-0000251B0000}"/>
    <cellStyle name="常规 54 61" xfId="6904" xr:uid="{00000000-0005-0000-0000-0000271B0000}"/>
    <cellStyle name="常规 54 61 2" xfId="6906" xr:uid="{00000000-0005-0000-0000-0000291B0000}"/>
    <cellStyle name="常规 54 62" xfId="6908" xr:uid="{00000000-0005-0000-0000-00002B1B0000}"/>
    <cellStyle name="常规 54 62 2" xfId="6910" xr:uid="{00000000-0005-0000-0000-00002D1B0000}"/>
    <cellStyle name="常规 54 63" xfId="6912" xr:uid="{00000000-0005-0000-0000-00002F1B0000}"/>
    <cellStyle name="常规 54 63 2" xfId="6914" xr:uid="{00000000-0005-0000-0000-0000311B0000}"/>
    <cellStyle name="常规 54 64" xfId="6916" xr:uid="{00000000-0005-0000-0000-0000331B0000}"/>
    <cellStyle name="常规 54 64 2" xfId="6918" xr:uid="{00000000-0005-0000-0000-0000351B0000}"/>
    <cellStyle name="常规 54 65" xfId="6923" xr:uid="{00000000-0005-0000-0000-00003A1B0000}"/>
    <cellStyle name="常规 54 65 2" xfId="6925" xr:uid="{00000000-0005-0000-0000-00003C1B0000}"/>
    <cellStyle name="常规 54 66" xfId="6927" xr:uid="{00000000-0005-0000-0000-00003E1B0000}"/>
    <cellStyle name="常规 54 66 2" xfId="6929" xr:uid="{00000000-0005-0000-0000-0000401B0000}"/>
    <cellStyle name="常规 54 67" xfId="6931" xr:uid="{00000000-0005-0000-0000-0000421B0000}"/>
    <cellStyle name="常规 54 67 2" xfId="6933" xr:uid="{00000000-0005-0000-0000-0000441B0000}"/>
    <cellStyle name="常规 54 68" xfId="6935" xr:uid="{00000000-0005-0000-0000-0000461B0000}"/>
    <cellStyle name="常规 54 68 2" xfId="6937" xr:uid="{00000000-0005-0000-0000-0000481B0000}"/>
    <cellStyle name="常规 54 69" xfId="1508" xr:uid="{00000000-0005-0000-0000-000013060000}"/>
    <cellStyle name="常规 54 69 2" xfId="6939" xr:uid="{00000000-0005-0000-0000-00004A1B0000}"/>
    <cellStyle name="常规 54 7" xfId="6940" xr:uid="{00000000-0005-0000-0000-00004B1B0000}"/>
    <cellStyle name="常规 54 7 2" xfId="6941" xr:uid="{00000000-0005-0000-0000-00004C1B0000}"/>
    <cellStyle name="常规 54 70" xfId="6922" xr:uid="{00000000-0005-0000-0000-0000391B0000}"/>
    <cellStyle name="常规 54 70 2" xfId="6924" xr:uid="{00000000-0005-0000-0000-00003B1B0000}"/>
    <cellStyle name="常规 54 71" xfId="6926" xr:uid="{00000000-0005-0000-0000-00003D1B0000}"/>
    <cellStyle name="常规 54 71 2" xfId="6928" xr:uid="{00000000-0005-0000-0000-00003F1B0000}"/>
    <cellStyle name="常规 54 72" xfId="6930" xr:uid="{00000000-0005-0000-0000-0000411B0000}"/>
    <cellStyle name="常规 54 72 2" xfId="6932" xr:uid="{00000000-0005-0000-0000-0000431B0000}"/>
    <cellStyle name="常规 54 73" xfId="6934" xr:uid="{00000000-0005-0000-0000-0000451B0000}"/>
    <cellStyle name="常规 54 73 2" xfId="6936" xr:uid="{00000000-0005-0000-0000-0000471B0000}"/>
    <cellStyle name="常规 54 74" xfId="1507" xr:uid="{00000000-0005-0000-0000-000012060000}"/>
    <cellStyle name="常规 54 74 2" xfId="6938" xr:uid="{00000000-0005-0000-0000-0000491B0000}"/>
    <cellStyle name="常规 54 75" xfId="6943" xr:uid="{00000000-0005-0000-0000-00004E1B0000}"/>
    <cellStyle name="常规 54 75 2" xfId="6945" xr:uid="{00000000-0005-0000-0000-0000501B0000}"/>
    <cellStyle name="常规 54 76" xfId="6947" xr:uid="{00000000-0005-0000-0000-0000521B0000}"/>
    <cellStyle name="常规 54 76 2" xfId="6949" xr:uid="{00000000-0005-0000-0000-0000541B0000}"/>
    <cellStyle name="常规 54 77" xfId="6951" xr:uid="{00000000-0005-0000-0000-0000561B0000}"/>
    <cellStyle name="常规 54 77 2" xfId="6953" xr:uid="{00000000-0005-0000-0000-0000581B0000}"/>
    <cellStyle name="常规 54 78" xfId="6955" xr:uid="{00000000-0005-0000-0000-00005A1B0000}"/>
    <cellStyle name="常规 54 78 2" xfId="6957" xr:uid="{00000000-0005-0000-0000-00005C1B0000}"/>
    <cellStyle name="常规 54 79" xfId="6959" xr:uid="{00000000-0005-0000-0000-00005E1B0000}"/>
    <cellStyle name="常规 54 79 2" xfId="6961" xr:uid="{00000000-0005-0000-0000-0000601B0000}"/>
    <cellStyle name="常规 54 8" xfId="6962" xr:uid="{00000000-0005-0000-0000-0000611B0000}"/>
    <cellStyle name="常规 54 8 2" xfId="6963" xr:uid="{00000000-0005-0000-0000-0000621B0000}"/>
    <cellStyle name="常规 54 80" xfId="6942" xr:uid="{00000000-0005-0000-0000-00004D1B0000}"/>
    <cellStyle name="常规 54 80 2" xfId="6944" xr:uid="{00000000-0005-0000-0000-00004F1B0000}"/>
    <cellStyle name="常规 54 81" xfId="6946" xr:uid="{00000000-0005-0000-0000-0000511B0000}"/>
    <cellStyle name="常规 54 81 2" xfId="6948" xr:uid="{00000000-0005-0000-0000-0000531B0000}"/>
    <cellStyle name="常规 54 82" xfId="6950" xr:uid="{00000000-0005-0000-0000-0000551B0000}"/>
    <cellStyle name="常规 54 82 2" xfId="6952" xr:uid="{00000000-0005-0000-0000-0000571B0000}"/>
    <cellStyle name="常规 54 83" xfId="6954" xr:uid="{00000000-0005-0000-0000-0000591B0000}"/>
    <cellStyle name="常规 54 83 2" xfId="6956" xr:uid="{00000000-0005-0000-0000-00005B1B0000}"/>
    <cellStyle name="常规 54 84" xfId="6958" xr:uid="{00000000-0005-0000-0000-00005D1B0000}"/>
    <cellStyle name="常规 54 84 2" xfId="6960" xr:uid="{00000000-0005-0000-0000-00005F1B0000}"/>
    <cellStyle name="常规 54 85" xfId="6965" xr:uid="{00000000-0005-0000-0000-0000641B0000}"/>
    <cellStyle name="常规 54 85 2" xfId="6967" xr:uid="{00000000-0005-0000-0000-0000661B0000}"/>
    <cellStyle name="常规 54 86" xfId="6969" xr:uid="{00000000-0005-0000-0000-0000681B0000}"/>
    <cellStyle name="常规 54 86 2" xfId="6971" xr:uid="{00000000-0005-0000-0000-00006A1B0000}"/>
    <cellStyle name="常规 54 87" xfId="6973" xr:uid="{00000000-0005-0000-0000-00006C1B0000}"/>
    <cellStyle name="常规 54 87 2" xfId="6975" xr:uid="{00000000-0005-0000-0000-00006E1B0000}"/>
    <cellStyle name="常规 54 88" xfId="6977" xr:uid="{00000000-0005-0000-0000-0000701B0000}"/>
    <cellStyle name="常规 54 88 2" xfId="6979" xr:uid="{00000000-0005-0000-0000-0000721B0000}"/>
    <cellStyle name="常规 54 89" xfId="6981" xr:uid="{00000000-0005-0000-0000-0000741B0000}"/>
    <cellStyle name="常规 54 89 2" xfId="6983" xr:uid="{00000000-0005-0000-0000-0000761B0000}"/>
    <cellStyle name="常规 54 9" xfId="6984" xr:uid="{00000000-0005-0000-0000-0000771B0000}"/>
    <cellStyle name="常规 54 9 2" xfId="6985" xr:uid="{00000000-0005-0000-0000-0000781B0000}"/>
    <cellStyle name="常规 54 90" xfId="6964" xr:uid="{00000000-0005-0000-0000-0000631B0000}"/>
    <cellStyle name="常规 54 90 2" xfId="6966" xr:uid="{00000000-0005-0000-0000-0000651B0000}"/>
    <cellStyle name="常规 54 91" xfId="6968" xr:uid="{00000000-0005-0000-0000-0000671B0000}"/>
    <cellStyle name="常规 54 91 2" xfId="6970" xr:uid="{00000000-0005-0000-0000-0000691B0000}"/>
    <cellStyle name="常规 54 92" xfId="6972" xr:uid="{00000000-0005-0000-0000-00006B1B0000}"/>
    <cellStyle name="常规 54 92 2" xfId="6974" xr:uid="{00000000-0005-0000-0000-00006D1B0000}"/>
    <cellStyle name="常规 54 93" xfId="6976" xr:uid="{00000000-0005-0000-0000-00006F1B0000}"/>
    <cellStyle name="常规 54 93 2" xfId="6978" xr:uid="{00000000-0005-0000-0000-0000711B0000}"/>
    <cellStyle name="常规 54 94" xfId="6980" xr:uid="{00000000-0005-0000-0000-0000731B0000}"/>
    <cellStyle name="常规 54 94 2" xfId="6982" xr:uid="{00000000-0005-0000-0000-0000751B0000}"/>
    <cellStyle name="常规 54 95" xfId="6986" xr:uid="{00000000-0005-0000-0000-0000791B0000}"/>
    <cellStyle name="常规 54 95 2" xfId="6987" xr:uid="{00000000-0005-0000-0000-00007A1B0000}"/>
    <cellStyle name="常规 54 96" xfId="6988" xr:uid="{00000000-0005-0000-0000-00007B1B0000}"/>
    <cellStyle name="常规 54 96 2" xfId="6989" xr:uid="{00000000-0005-0000-0000-00007C1B0000}"/>
    <cellStyle name="常规 54 97" xfId="6990" xr:uid="{00000000-0005-0000-0000-00007D1B0000}"/>
    <cellStyle name="常规 54 97 2" xfId="2773" xr:uid="{00000000-0005-0000-0000-0000040B0000}"/>
    <cellStyle name="常规 54 98" xfId="6991" xr:uid="{00000000-0005-0000-0000-00007E1B0000}"/>
    <cellStyle name="常规 54 98 2" xfId="39" xr:uid="{00000000-0005-0000-0000-00002B000000}"/>
    <cellStyle name="常规 54 99" xfId="6992" xr:uid="{00000000-0005-0000-0000-00007F1B0000}"/>
    <cellStyle name="常规 54 99 2" xfId="6993" xr:uid="{00000000-0005-0000-0000-0000801B0000}"/>
    <cellStyle name="常规 55" xfId="6995" xr:uid="{00000000-0005-0000-0000-0000821B0000}"/>
    <cellStyle name="常规 55 10" xfId="6996" xr:uid="{00000000-0005-0000-0000-0000831B0000}"/>
    <cellStyle name="常规 55 10 2" xfId="6997" xr:uid="{00000000-0005-0000-0000-0000841B0000}"/>
    <cellStyle name="常规 55 10 3" xfId="6998" xr:uid="{00000000-0005-0000-0000-0000851B0000}"/>
    <cellStyle name="常规 55 100" xfId="6999" xr:uid="{00000000-0005-0000-0000-0000861B0000}"/>
    <cellStyle name="常规 55 100 2" xfId="7000" xr:uid="{00000000-0005-0000-0000-0000871B0000}"/>
    <cellStyle name="常规 55 101" xfId="7001" xr:uid="{00000000-0005-0000-0000-0000881B0000}"/>
    <cellStyle name="常规 55 101 2" xfId="7002" xr:uid="{00000000-0005-0000-0000-0000891B0000}"/>
    <cellStyle name="常规 55 102" xfId="7003" xr:uid="{00000000-0005-0000-0000-00008A1B0000}"/>
    <cellStyle name="常规 55 102 2" xfId="7004" xr:uid="{00000000-0005-0000-0000-00008B1B0000}"/>
    <cellStyle name="常规 55 103" xfId="7005" xr:uid="{00000000-0005-0000-0000-00008C1B0000}"/>
    <cellStyle name="常规 55 103 2" xfId="7006" xr:uid="{00000000-0005-0000-0000-00008D1B0000}"/>
    <cellStyle name="常规 55 104" xfId="7007" xr:uid="{00000000-0005-0000-0000-00008E1B0000}"/>
    <cellStyle name="常规 55 104 2" xfId="7008" xr:uid="{00000000-0005-0000-0000-00008F1B0000}"/>
    <cellStyle name="常规 55 105" xfId="901" xr:uid="{00000000-0005-0000-0000-0000B4030000}"/>
    <cellStyle name="常规 55 105 2" xfId="2079" xr:uid="{00000000-0005-0000-0000-00004E080000}"/>
    <cellStyle name="常规 55 106" xfId="7010" xr:uid="{00000000-0005-0000-0000-0000911B0000}"/>
    <cellStyle name="常规 55 106 2" xfId="7011" xr:uid="{00000000-0005-0000-0000-0000921B0000}"/>
    <cellStyle name="常规 55 107" xfId="7013" xr:uid="{00000000-0005-0000-0000-0000941B0000}"/>
    <cellStyle name="常规 55 107 2" xfId="7014" xr:uid="{00000000-0005-0000-0000-0000951B0000}"/>
    <cellStyle name="常规 55 108" xfId="7015" xr:uid="{00000000-0005-0000-0000-0000961B0000}"/>
    <cellStyle name="常规 55 108 2" xfId="7016" xr:uid="{00000000-0005-0000-0000-0000971B0000}"/>
    <cellStyle name="常规 55 109" xfId="7017" xr:uid="{00000000-0005-0000-0000-0000981B0000}"/>
    <cellStyle name="常规 55 109 2" xfId="7018" xr:uid="{00000000-0005-0000-0000-0000991B0000}"/>
    <cellStyle name="常规 55 11" xfId="7019" xr:uid="{00000000-0005-0000-0000-00009A1B0000}"/>
    <cellStyle name="常规 55 11 2" xfId="7020" xr:uid="{00000000-0005-0000-0000-00009B1B0000}"/>
    <cellStyle name="常规 55 110" xfId="900" xr:uid="{00000000-0005-0000-0000-0000B3030000}"/>
    <cellStyle name="常规 55 110 2" xfId="2078" xr:uid="{00000000-0005-0000-0000-00004D080000}"/>
    <cellStyle name="常规 55 111" xfId="7009" xr:uid="{00000000-0005-0000-0000-0000901B0000}"/>
    <cellStyle name="常规 55 112" xfId="7012" xr:uid="{00000000-0005-0000-0000-0000931B0000}"/>
    <cellStyle name="常规 55 12" xfId="7021" xr:uid="{00000000-0005-0000-0000-00009C1B0000}"/>
    <cellStyle name="常规 55 12 2" xfId="7022" xr:uid="{00000000-0005-0000-0000-00009D1B0000}"/>
    <cellStyle name="常规 55 13" xfId="7023" xr:uid="{00000000-0005-0000-0000-00009E1B0000}"/>
    <cellStyle name="常规 55 13 2" xfId="7024" xr:uid="{00000000-0005-0000-0000-00009F1B0000}"/>
    <cellStyle name="常规 55 14" xfId="7025" xr:uid="{00000000-0005-0000-0000-0000A01B0000}"/>
    <cellStyle name="常规 55 14 2" xfId="7026" xr:uid="{00000000-0005-0000-0000-0000A11B0000}"/>
    <cellStyle name="常规 55 15" xfId="7028" xr:uid="{00000000-0005-0000-0000-0000A31B0000}"/>
    <cellStyle name="常规 55 15 2" xfId="7030" xr:uid="{00000000-0005-0000-0000-0000A51B0000}"/>
    <cellStyle name="常规 55 16" xfId="7032" xr:uid="{00000000-0005-0000-0000-0000A71B0000}"/>
    <cellStyle name="常规 55 16 2" xfId="7034" xr:uid="{00000000-0005-0000-0000-0000A91B0000}"/>
    <cellStyle name="常规 55 17" xfId="7036" xr:uid="{00000000-0005-0000-0000-0000AB1B0000}"/>
    <cellStyle name="常规 55 17 2" xfId="7038" xr:uid="{00000000-0005-0000-0000-0000AD1B0000}"/>
    <cellStyle name="常规 55 18" xfId="7040" xr:uid="{00000000-0005-0000-0000-0000AF1B0000}"/>
    <cellStyle name="常规 55 18 2" xfId="7042" xr:uid="{00000000-0005-0000-0000-0000B11B0000}"/>
    <cellStyle name="常规 55 19" xfId="1562" xr:uid="{00000000-0005-0000-0000-000049060000}"/>
    <cellStyle name="常规 55 19 2" xfId="7044" xr:uid="{00000000-0005-0000-0000-0000B31B0000}"/>
    <cellStyle name="常规 55 2" xfId="7046" xr:uid="{00000000-0005-0000-0000-0000B51B0000}"/>
    <cellStyle name="常规 55 2 2" xfId="3669" xr:uid="{00000000-0005-0000-0000-0000840E0000}"/>
    <cellStyle name="常规 55 20" xfId="7027" xr:uid="{00000000-0005-0000-0000-0000A21B0000}"/>
    <cellStyle name="常规 55 20 2" xfId="7029" xr:uid="{00000000-0005-0000-0000-0000A41B0000}"/>
    <cellStyle name="常规 55 21" xfId="7031" xr:uid="{00000000-0005-0000-0000-0000A61B0000}"/>
    <cellStyle name="常规 55 21 2" xfId="7033" xr:uid="{00000000-0005-0000-0000-0000A81B0000}"/>
    <cellStyle name="常规 55 22" xfId="7035" xr:uid="{00000000-0005-0000-0000-0000AA1B0000}"/>
    <cellStyle name="常规 55 22 2" xfId="7037" xr:uid="{00000000-0005-0000-0000-0000AC1B0000}"/>
    <cellStyle name="常规 55 23" xfId="7039" xr:uid="{00000000-0005-0000-0000-0000AE1B0000}"/>
    <cellStyle name="常规 55 23 2" xfId="7041" xr:uid="{00000000-0005-0000-0000-0000B01B0000}"/>
    <cellStyle name="常规 55 24" xfId="1561" xr:uid="{00000000-0005-0000-0000-000048060000}"/>
    <cellStyle name="常规 55 24 2" xfId="7043" xr:uid="{00000000-0005-0000-0000-0000B21B0000}"/>
    <cellStyle name="常规 55 25" xfId="7048" xr:uid="{00000000-0005-0000-0000-0000B71B0000}"/>
    <cellStyle name="常规 55 25 2" xfId="7050" xr:uid="{00000000-0005-0000-0000-0000B91B0000}"/>
    <cellStyle name="常规 55 26" xfId="7052" xr:uid="{00000000-0005-0000-0000-0000BB1B0000}"/>
    <cellStyle name="常规 55 26 2" xfId="7054" xr:uid="{00000000-0005-0000-0000-0000BD1B0000}"/>
    <cellStyle name="常规 55 27" xfId="7056" xr:uid="{00000000-0005-0000-0000-0000BF1B0000}"/>
    <cellStyle name="常规 55 27 2" xfId="7058" xr:uid="{00000000-0005-0000-0000-0000C11B0000}"/>
    <cellStyle name="常规 55 28" xfId="7060" xr:uid="{00000000-0005-0000-0000-0000C31B0000}"/>
    <cellStyle name="常规 55 28 2" xfId="7062" xr:uid="{00000000-0005-0000-0000-0000C51B0000}"/>
    <cellStyle name="常规 55 29" xfId="7064" xr:uid="{00000000-0005-0000-0000-0000C71B0000}"/>
    <cellStyle name="常规 55 29 2" xfId="7066" xr:uid="{00000000-0005-0000-0000-0000C91B0000}"/>
    <cellStyle name="常规 55 3" xfId="7067" xr:uid="{00000000-0005-0000-0000-0000CA1B0000}"/>
    <cellStyle name="常规 55 3 2" xfId="3772" xr:uid="{00000000-0005-0000-0000-0000EB0E0000}"/>
    <cellStyle name="常规 55 30" xfId="7047" xr:uid="{00000000-0005-0000-0000-0000B61B0000}"/>
    <cellStyle name="常规 55 30 2" xfId="7049" xr:uid="{00000000-0005-0000-0000-0000B81B0000}"/>
    <cellStyle name="常规 55 31" xfId="7051" xr:uid="{00000000-0005-0000-0000-0000BA1B0000}"/>
    <cellStyle name="常规 55 31 2" xfId="7053" xr:uid="{00000000-0005-0000-0000-0000BC1B0000}"/>
    <cellStyle name="常规 55 32" xfId="7055" xr:uid="{00000000-0005-0000-0000-0000BE1B0000}"/>
    <cellStyle name="常规 55 32 2" xfId="7057" xr:uid="{00000000-0005-0000-0000-0000C01B0000}"/>
    <cellStyle name="常规 55 33" xfId="7059" xr:uid="{00000000-0005-0000-0000-0000C21B0000}"/>
    <cellStyle name="常规 55 33 2" xfId="7061" xr:uid="{00000000-0005-0000-0000-0000C41B0000}"/>
    <cellStyle name="常规 55 34" xfId="7063" xr:uid="{00000000-0005-0000-0000-0000C61B0000}"/>
    <cellStyle name="常规 55 34 2" xfId="7065" xr:uid="{00000000-0005-0000-0000-0000C81B0000}"/>
    <cellStyle name="常规 55 35" xfId="7069" xr:uid="{00000000-0005-0000-0000-0000CC1B0000}"/>
    <cellStyle name="常规 55 35 2" xfId="7071" xr:uid="{00000000-0005-0000-0000-0000CE1B0000}"/>
    <cellStyle name="常规 55 36" xfId="7073" xr:uid="{00000000-0005-0000-0000-0000D01B0000}"/>
    <cellStyle name="常规 55 36 2" xfId="7075" xr:uid="{00000000-0005-0000-0000-0000D21B0000}"/>
    <cellStyle name="常规 55 37" xfId="7077" xr:uid="{00000000-0005-0000-0000-0000D41B0000}"/>
    <cellStyle name="常规 55 37 2" xfId="7079" xr:uid="{00000000-0005-0000-0000-0000D61B0000}"/>
    <cellStyle name="常规 55 38" xfId="7081" xr:uid="{00000000-0005-0000-0000-0000D81B0000}"/>
    <cellStyle name="常规 55 38 2" xfId="7083" xr:uid="{00000000-0005-0000-0000-0000DA1B0000}"/>
    <cellStyle name="常规 55 39" xfId="7085" xr:uid="{00000000-0005-0000-0000-0000DC1B0000}"/>
    <cellStyle name="常规 55 39 2" xfId="7087" xr:uid="{00000000-0005-0000-0000-0000DE1B0000}"/>
    <cellStyle name="常规 55 4" xfId="7088" xr:uid="{00000000-0005-0000-0000-0000DF1B0000}"/>
    <cellStyle name="常规 55 4 2" xfId="7089" xr:uid="{00000000-0005-0000-0000-0000E01B0000}"/>
    <cellStyle name="常规 55 40" xfId="7068" xr:uid="{00000000-0005-0000-0000-0000CB1B0000}"/>
    <cellStyle name="常规 55 40 2" xfId="7070" xr:uid="{00000000-0005-0000-0000-0000CD1B0000}"/>
    <cellStyle name="常规 55 41" xfId="7072" xr:uid="{00000000-0005-0000-0000-0000CF1B0000}"/>
    <cellStyle name="常规 55 41 2" xfId="7074" xr:uid="{00000000-0005-0000-0000-0000D11B0000}"/>
    <cellStyle name="常规 55 42" xfId="7076" xr:uid="{00000000-0005-0000-0000-0000D31B0000}"/>
    <cellStyle name="常规 55 42 2" xfId="7078" xr:uid="{00000000-0005-0000-0000-0000D51B0000}"/>
    <cellStyle name="常规 55 43" xfId="7080" xr:uid="{00000000-0005-0000-0000-0000D71B0000}"/>
    <cellStyle name="常规 55 43 2" xfId="7082" xr:uid="{00000000-0005-0000-0000-0000D91B0000}"/>
    <cellStyle name="常规 55 44" xfId="7084" xr:uid="{00000000-0005-0000-0000-0000DB1B0000}"/>
    <cellStyle name="常规 55 44 2" xfId="7086" xr:uid="{00000000-0005-0000-0000-0000DD1B0000}"/>
    <cellStyle name="常规 55 45" xfId="7091" xr:uid="{00000000-0005-0000-0000-0000E21B0000}"/>
    <cellStyle name="常规 55 45 2" xfId="7093" xr:uid="{00000000-0005-0000-0000-0000E41B0000}"/>
    <cellStyle name="常规 55 46" xfId="7095" xr:uid="{00000000-0005-0000-0000-0000E61B0000}"/>
    <cellStyle name="常规 55 46 2" xfId="7097" xr:uid="{00000000-0005-0000-0000-0000E81B0000}"/>
    <cellStyle name="常规 55 47" xfId="7099" xr:uid="{00000000-0005-0000-0000-0000EA1B0000}"/>
    <cellStyle name="常规 55 47 2" xfId="7101" xr:uid="{00000000-0005-0000-0000-0000EC1B0000}"/>
    <cellStyle name="常规 55 48" xfId="7103" xr:uid="{00000000-0005-0000-0000-0000EE1B0000}"/>
    <cellStyle name="常规 55 48 2" xfId="7105" xr:uid="{00000000-0005-0000-0000-0000F01B0000}"/>
    <cellStyle name="常规 55 49" xfId="7107" xr:uid="{00000000-0005-0000-0000-0000F21B0000}"/>
    <cellStyle name="常规 55 49 2" xfId="7109" xr:uid="{00000000-0005-0000-0000-0000F41B0000}"/>
    <cellStyle name="常规 55 5" xfId="7110" xr:uid="{00000000-0005-0000-0000-0000F51B0000}"/>
    <cellStyle name="常规 55 5 2" xfId="7111" xr:uid="{00000000-0005-0000-0000-0000F61B0000}"/>
    <cellStyle name="常规 55 50" xfId="7090" xr:uid="{00000000-0005-0000-0000-0000E11B0000}"/>
    <cellStyle name="常规 55 50 2" xfId="7092" xr:uid="{00000000-0005-0000-0000-0000E31B0000}"/>
    <cellStyle name="常规 55 51" xfId="7094" xr:uid="{00000000-0005-0000-0000-0000E51B0000}"/>
    <cellStyle name="常规 55 51 2" xfId="7096" xr:uid="{00000000-0005-0000-0000-0000E71B0000}"/>
    <cellStyle name="常规 55 52" xfId="7098" xr:uid="{00000000-0005-0000-0000-0000E91B0000}"/>
    <cellStyle name="常规 55 52 2" xfId="7100" xr:uid="{00000000-0005-0000-0000-0000EB1B0000}"/>
    <cellStyle name="常规 55 53" xfId="7102" xr:uid="{00000000-0005-0000-0000-0000ED1B0000}"/>
    <cellStyle name="常规 55 53 2" xfId="7104" xr:uid="{00000000-0005-0000-0000-0000EF1B0000}"/>
    <cellStyle name="常规 55 54" xfId="7106" xr:uid="{00000000-0005-0000-0000-0000F11B0000}"/>
    <cellStyle name="常规 55 54 2" xfId="7108" xr:uid="{00000000-0005-0000-0000-0000F31B0000}"/>
    <cellStyle name="常规 55 55" xfId="7113" xr:uid="{00000000-0005-0000-0000-0000F81B0000}"/>
    <cellStyle name="常规 55 55 2" xfId="7115" xr:uid="{00000000-0005-0000-0000-0000FA1B0000}"/>
    <cellStyle name="常规 55 56" xfId="7117" xr:uid="{00000000-0005-0000-0000-0000FC1B0000}"/>
    <cellStyle name="常规 55 56 2" xfId="7119" xr:uid="{00000000-0005-0000-0000-0000FE1B0000}"/>
    <cellStyle name="常规 55 57" xfId="7121" xr:uid="{00000000-0005-0000-0000-0000001C0000}"/>
    <cellStyle name="常规 55 57 2" xfId="7123" xr:uid="{00000000-0005-0000-0000-0000021C0000}"/>
    <cellStyle name="常规 55 58" xfId="7125" xr:uid="{00000000-0005-0000-0000-0000041C0000}"/>
    <cellStyle name="常规 55 58 2" xfId="7127" xr:uid="{00000000-0005-0000-0000-0000061C0000}"/>
    <cellStyle name="常规 55 59" xfId="7129" xr:uid="{00000000-0005-0000-0000-0000081C0000}"/>
    <cellStyle name="常规 55 59 2" xfId="7131" xr:uid="{00000000-0005-0000-0000-00000A1C0000}"/>
    <cellStyle name="常规 55 6" xfId="7132" xr:uid="{00000000-0005-0000-0000-00000B1C0000}"/>
    <cellStyle name="常规 55 6 2" xfId="7133" xr:uid="{00000000-0005-0000-0000-00000C1C0000}"/>
    <cellStyle name="常规 55 60" xfId="7112" xr:uid="{00000000-0005-0000-0000-0000F71B0000}"/>
    <cellStyle name="常规 55 60 2" xfId="7114" xr:uid="{00000000-0005-0000-0000-0000F91B0000}"/>
    <cellStyle name="常规 55 61" xfId="7116" xr:uid="{00000000-0005-0000-0000-0000FB1B0000}"/>
    <cellStyle name="常规 55 61 2" xfId="7118" xr:uid="{00000000-0005-0000-0000-0000FD1B0000}"/>
    <cellStyle name="常规 55 62" xfId="7120" xr:uid="{00000000-0005-0000-0000-0000FF1B0000}"/>
    <cellStyle name="常规 55 62 2" xfId="7122" xr:uid="{00000000-0005-0000-0000-0000011C0000}"/>
    <cellStyle name="常规 55 63" xfId="7124" xr:uid="{00000000-0005-0000-0000-0000031C0000}"/>
    <cellStyle name="常规 55 63 2" xfId="7126" xr:uid="{00000000-0005-0000-0000-0000051C0000}"/>
    <cellStyle name="常规 55 64" xfId="7128" xr:uid="{00000000-0005-0000-0000-0000071C0000}"/>
    <cellStyle name="常规 55 64 2" xfId="7130" xr:uid="{00000000-0005-0000-0000-0000091C0000}"/>
    <cellStyle name="常规 55 65" xfId="7135" xr:uid="{00000000-0005-0000-0000-00000E1C0000}"/>
    <cellStyle name="常规 55 65 2" xfId="2516" xr:uid="{00000000-0005-0000-0000-0000030A0000}"/>
    <cellStyle name="常规 55 66" xfId="7137" xr:uid="{00000000-0005-0000-0000-0000101C0000}"/>
    <cellStyle name="常规 55 66 2" xfId="7139" xr:uid="{00000000-0005-0000-0000-0000121C0000}"/>
    <cellStyle name="常规 55 67" xfId="7141" xr:uid="{00000000-0005-0000-0000-0000141C0000}"/>
    <cellStyle name="常规 55 67 2" xfId="7143" xr:uid="{00000000-0005-0000-0000-0000161C0000}"/>
    <cellStyle name="常规 55 68" xfId="7145" xr:uid="{00000000-0005-0000-0000-0000181C0000}"/>
    <cellStyle name="常规 55 68 2" xfId="7147" xr:uid="{00000000-0005-0000-0000-00001A1C0000}"/>
    <cellStyle name="常规 55 69" xfId="582" xr:uid="{00000000-0005-0000-0000-000075020000}"/>
    <cellStyle name="常规 55 69 2" xfId="7149" xr:uid="{00000000-0005-0000-0000-00001C1C0000}"/>
    <cellStyle name="常规 55 7" xfId="7150" xr:uid="{00000000-0005-0000-0000-00001D1C0000}"/>
    <cellStyle name="常规 55 7 2" xfId="7151" xr:uid="{00000000-0005-0000-0000-00001E1C0000}"/>
    <cellStyle name="常规 55 70" xfId="7134" xr:uid="{00000000-0005-0000-0000-00000D1C0000}"/>
    <cellStyle name="常规 55 70 2" xfId="2515" xr:uid="{00000000-0005-0000-0000-0000020A0000}"/>
    <cellStyle name="常规 55 71" xfId="7136" xr:uid="{00000000-0005-0000-0000-00000F1C0000}"/>
    <cellStyle name="常规 55 71 2" xfId="7138" xr:uid="{00000000-0005-0000-0000-0000111C0000}"/>
    <cellStyle name="常规 55 72" xfId="7140" xr:uid="{00000000-0005-0000-0000-0000131C0000}"/>
    <cellStyle name="常规 55 72 2" xfId="7142" xr:uid="{00000000-0005-0000-0000-0000151C0000}"/>
    <cellStyle name="常规 55 73" xfId="7144" xr:uid="{00000000-0005-0000-0000-0000171C0000}"/>
    <cellStyle name="常规 55 73 2" xfId="7146" xr:uid="{00000000-0005-0000-0000-0000191C0000}"/>
    <cellStyle name="常规 55 74" xfId="581" xr:uid="{00000000-0005-0000-0000-000074020000}"/>
    <cellStyle name="常规 55 74 2" xfId="7148" xr:uid="{00000000-0005-0000-0000-00001B1C0000}"/>
    <cellStyle name="常规 55 75" xfId="7153" xr:uid="{00000000-0005-0000-0000-0000201C0000}"/>
    <cellStyle name="常规 55 75 2" xfId="2101" xr:uid="{00000000-0005-0000-0000-000064080000}"/>
    <cellStyle name="常规 55 76" xfId="7155" xr:uid="{00000000-0005-0000-0000-0000221C0000}"/>
    <cellStyle name="常规 55 76 2" xfId="7157" xr:uid="{00000000-0005-0000-0000-0000241C0000}"/>
    <cellStyle name="常规 55 77" xfId="7159" xr:uid="{00000000-0005-0000-0000-0000261C0000}"/>
    <cellStyle name="常规 55 77 2" xfId="7161" xr:uid="{00000000-0005-0000-0000-0000281C0000}"/>
    <cellStyle name="常规 55 78" xfId="7163" xr:uid="{00000000-0005-0000-0000-00002A1C0000}"/>
    <cellStyle name="常规 55 78 2" xfId="7165" xr:uid="{00000000-0005-0000-0000-00002C1C0000}"/>
    <cellStyle name="常规 55 79" xfId="7167" xr:uid="{00000000-0005-0000-0000-00002E1C0000}"/>
    <cellStyle name="常规 55 79 2" xfId="7169" xr:uid="{00000000-0005-0000-0000-0000301C0000}"/>
    <cellStyle name="常规 55 8" xfId="7170" xr:uid="{00000000-0005-0000-0000-0000311C0000}"/>
    <cellStyle name="常规 55 8 2" xfId="7171" xr:uid="{00000000-0005-0000-0000-0000321C0000}"/>
    <cellStyle name="常规 55 80" xfId="7152" xr:uid="{00000000-0005-0000-0000-00001F1C0000}"/>
    <cellStyle name="常规 55 80 2" xfId="2100" xr:uid="{00000000-0005-0000-0000-000063080000}"/>
    <cellStyle name="常规 55 81" xfId="7154" xr:uid="{00000000-0005-0000-0000-0000211C0000}"/>
    <cellStyle name="常规 55 81 2" xfId="7156" xr:uid="{00000000-0005-0000-0000-0000231C0000}"/>
    <cellStyle name="常规 55 82" xfId="7158" xr:uid="{00000000-0005-0000-0000-0000251C0000}"/>
    <cellStyle name="常规 55 82 2" xfId="7160" xr:uid="{00000000-0005-0000-0000-0000271C0000}"/>
    <cellStyle name="常规 55 83" xfId="7162" xr:uid="{00000000-0005-0000-0000-0000291C0000}"/>
    <cellStyle name="常规 55 83 2" xfId="7164" xr:uid="{00000000-0005-0000-0000-00002B1C0000}"/>
    <cellStyle name="常规 55 84" xfId="7166" xr:uid="{00000000-0005-0000-0000-00002D1C0000}"/>
    <cellStyle name="常规 55 84 2" xfId="7168" xr:uid="{00000000-0005-0000-0000-00002F1C0000}"/>
    <cellStyle name="常规 55 85" xfId="7173" xr:uid="{00000000-0005-0000-0000-0000341C0000}"/>
    <cellStyle name="常规 55 85 2" xfId="331" xr:uid="{00000000-0005-0000-0000-00007A010000}"/>
    <cellStyle name="常规 55 86" xfId="7175" xr:uid="{00000000-0005-0000-0000-0000361C0000}"/>
    <cellStyle name="常规 55 86 2" xfId="7177" xr:uid="{00000000-0005-0000-0000-0000381C0000}"/>
    <cellStyle name="常规 55 87" xfId="7179" xr:uid="{00000000-0005-0000-0000-00003A1C0000}"/>
    <cellStyle name="常规 55 87 2" xfId="7181" xr:uid="{00000000-0005-0000-0000-00003C1C0000}"/>
    <cellStyle name="常规 55 88" xfId="7183" xr:uid="{00000000-0005-0000-0000-00003E1C0000}"/>
    <cellStyle name="常规 55 88 2" xfId="7187" xr:uid="{00000000-0005-0000-0000-0000421C0000}"/>
    <cellStyle name="常规 55 89" xfId="7189" xr:uid="{00000000-0005-0000-0000-0000441C0000}"/>
    <cellStyle name="常规 55 89 2" xfId="7191" xr:uid="{00000000-0005-0000-0000-0000461C0000}"/>
    <cellStyle name="常规 55 9" xfId="7192" xr:uid="{00000000-0005-0000-0000-0000471C0000}"/>
    <cellStyle name="常规 55 9 2" xfId="7193" xr:uid="{00000000-0005-0000-0000-0000481C0000}"/>
    <cellStyle name="常规 55 90" xfId="7172" xr:uid="{00000000-0005-0000-0000-0000331C0000}"/>
    <cellStyle name="常规 55 90 2" xfId="330" xr:uid="{00000000-0005-0000-0000-000079010000}"/>
    <cellStyle name="常规 55 91" xfId="7174" xr:uid="{00000000-0005-0000-0000-0000351C0000}"/>
    <cellStyle name="常规 55 91 2" xfId="7176" xr:uid="{00000000-0005-0000-0000-0000371C0000}"/>
    <cellStyle name="常规 55 92" xfId="7178" xr:uid="{00000000-0005-0000-0000-0000391C0000}"/>
    <cellStyle name="常规 55 92 2" xfId="7180" xr:uid="{00000000-0005-0000-0000-00003B1C0000}"/>
    <cellStyle name="常规 55 93" xfId="7182" xr:uid="{00000000-0005-0000-0000-00003D1C0000}"/>
    <cellStyle name="常规 55 93 2" xfId="7186" xr:uid="{00000000-0005-0000-0000-0000411C0000}"/>
    <cellStyle name="常规 55 94" xfId="7188" xr:uid="{00000000-0005-0000-0000-0000431C0000}"/>
    <cellStyle name="常规 55 94 2" xfId="7190" xr:uid="{00000000-0005-0000-0000-0000451C0000}"/>
    <cellStyle name="常规 55 94 3" xfId="7194" xr:uid="{00000000-0005-0000-0000-0000491C0000}"/>
    <cellStyle name="常规 55 95" xfId="7195" xr:uid="{00000000-0005-0000-0000-00004A1C0000}"/>
    <cellStyle name="常规 55 95 2" xfId="155" xr:uid="{00000000-0005-0000-0000-0000BB000000}"/>
    <cellStyle name="常规 55 96" xfId="7196" xr:uid="{00000000-0005-0000-0000-00004B1C0000}"/>
    <cellStyle name="常规 55 96 2" xfId="7197" xr:uid="{00000000-0005-0000-0000-00004C1C0000}"/>
    <cellStyle name="常规 55 97" xfId="7198" xr:uid="{00000000-0005-0000-0000-00004D1C0000}"/>
    <cellStyle name="常规 55 97 2" xfId="7199" xr:uid="{00000000-0005-0000-0000-00004E1C0000}"/>
    <cellStyle name="常规 55 98" xfId="7200" xr:uid="{00000000-0005-0000-0000-00004F1C0000}"/>
    <cellStyle name="常规 55 98 2" xfId="7201" xr:uid="{00000000-0005-0000-0000-0000501C0000}"/>
    <cellStyle name="常规 55 99" xfId="7202" xr:uid="{00000000-0005-0000-0000-0000511C0000}"/>
    <cellStyle name="常规 55 99 2" xfId="7203" xr:uid="{00000000-0005-0000-0000-0000521C0000}"/>
    <cellStyle name="常规 56" xfId="7205" xr:uid="{00000000-0005-0000-0000-0000541C0000}"/>
    <cellStyle name="常规 56 10" xfId="7206" xr:uid="{00000000-0005-0000-0000-0000551C0000}"/>
    <cellStyle name="常规 56 10 2" xfId="7207" xr:uid="{00000000-0005-0000-0000-0000561C0000}"/>
    <cellStyle name="常规 56 100" xfId="7208" xr:uid="{00000000-0005-0000-0000-0000571C0000}"/>
    <cellStyle name="常规 56 100 2" xfId="7209" xr:uid="{00000000-0005-0000-0000-0000581C0000}"/>
    <cellStyle name="常规 56 101" xfId="7210" xr:uid="{00000000-0005-0000-0000-0000591C0000}"/>
    <cellStyle name="常规 56 101 2" xfId="7211" xr:uid="{00000000-0005-0000-0000-00005A1C0000}"/>
    <cellStyle name="常规 56 102" xfId="7212" xr:uid="{00000000-0005-0000-0000-00005B1C0000}"/>
    <cellStyle name="常规 56 102 2" xfId="7215" xr:uid="{00000000-0005-0000-0000-00005E1C0000}"/>
    <cellStyle name="常规 56 103" xfId="7216" xr:uid="{00000000-0005-0000-0000-00005F1C0000}"/>
    <cellStyle name="常规 56 103 2" xfId="7217" xr:uid="{00000000-0005-0000-0000-0000601C0000}"/>
    <cellStyle name="常规 56 104" xfId="7218" xr:uid="{00000000-0005-0000-0000-0000611C0000}"/>
    <cellStyle name="常规 56 104 2" xfId="7219" xr:uid="{00000000-0005-0000-0000-0000621C0000}"/>
    <cellStyle name="常规 56 105" xfId="7221" xr:uid="{00000000-0005-0000-0000-0000641C0000}"/>
    <cellStyle name="常规 56 105 2" xfId="7223" xr:uid="{00000000-0005-0000-0000-0000661C0000}"/>
    <cellStyle name="常规 56 106" xfId="7225" xr:uid="{00000000-0005-0000-0000-0000681C0000}"/>
    <cellStyle name="常规 56 106 2" xfId="4403" xr:uid="{00000000-0005-0000-0000-000062110000}"/>
    <cellStyle name="常规 56 107" xfId="7227" xr:uid="{00000000-0005-0000-0000-00006A1C0000}"/>
    <cellStyle name="常规 56 107 2" xfId="4497" xr:uid="{00000000-0005-0000-0000-0000C0110000}"/>
    <cellStyle name="常规 56 108" xfId="7228" xr:uid="{00000000-0005-0000-0000-00006B1C0000}"/>
    <cellStyle name="常规 56 108 2" xfId="3820" xr:uid="{00000000-0005-0000-0000-00001B0F0000}"/>
    <cellStyle name="常规 56 109" xfId="7229" xr:uid="{00000000-0005-0000-0000-00006C1C0000}"/>
    <cellStyle name="常规 56 109 2" xfId="3923" xr:uid="{00000000-0005-0000-0000-0000820F0000}"/>
    <cellStyle name="常规 56 11" xfId="7230" xr:uid="{00000000-0005-0000-0000-00006D1C0000}"/>
    <cellStyle name="常规 56 11 2" xfId="7231" xr:uid="{00000000-0005-0000-0000-00006E1C0000}"/>
    <cellStyle name="常规 56 110" xfId="7220" xr:uid="{00000000-0005-0000-0000-0000631C0000}"/>
    <cellStyle name="常规 56 110 2" xfId="7222" xr:uid="{00000000-0005-0000-0000-0000651C0000}"/>
    <cellStyle name="常规 56 111" xfId="7224" xr:uid="{00000000-0005-0000-0000-0000671C0000}"/>
    <cellStyle name="常规 56 112" xfId="7226" xr:uid="{00000000-0005-0000-0000-0000691C0000}"/>
    <cellStyle name="常规 56 12" xfId="7232" xr:uid="{00000000-0005-0000-0000-00006F1C0000}"/>
    <cellStyle name="常规 56 12 2" xfId="7233" xr:uid="{00000000-0005-0000-0000-0000701C0000}"/>
    <cellStyle name="常规 56 13" xfId="7234" xr:uid="{00000000-0005-0000-0000-0000711C0000}"/>
    <cellStyle name="常规 56 13 2" xfId="7235" xr:uid="{00000000-0005-0000-0000-0000721C0000}"/>
    <cellStyle name="常规 56 14" xfId="7236" xr:uid="{00000000-0005-0000-0000-0000731C0000}"/>
    <cellStyle name="常规 56 14 2" xfId="7237" xr:uid="{00000000-0005-0000-0000-0000741C0000}"/>
    <cellStyle name="常规 56 15" xfId="7239" xr:uid="{00000000-0005-0000-0000-0000761C0000}"/>
    <cellStyle name="常规 56 15 2" xfId="2861" xr:uid="{00000000-0005-0000-0000-00005C0B0000}"/>
    <cellStyle name="常规 56 15 3" xfId="2874" xr:uid="{00000000-0005-0000-0000-0000690B0000}"/>
    <cellStyle name="常规 56 16" xfId="7241" xr:uid="{00000000-0005-0000-0000-0000781C0000}"/>
    <cellStyle name="常规 56 16 2" xfId="4720" xr:uid="{00000000-0005-0000-0000-00009F120000}"/>
    <cellStyle name="常规 56 17" xfId="7243" xr:uid="{00000000-0005-0000-0000-00007A1C0000}"/>
    <cellStyle name="常规 56 17 2" xfId="7245" xr:uid="{00000000-0005-0000-0000-00007C1C0000}"/>
    <cellStyle name="常规 56 18" xfId="7247" xr:uid="{00000000-0005-0000-0000-00007E1C0000}"/>
    <cellStyle name="常规 56 18 2" xfId="7249" xr:uid="{00000000-0005-0000-0000-0000801C0000}"/>
    <cellStyle name="常规 56 19" xfId="7251" xr:uid="{00000000-0005-0000-0000-0000821C0000}"/>
    <cellStyle name="常规 56 19 2" xfId="7253" xr:uid="{00000000-0005-0000-0000-0000841C0000}"/>
    <cellStyle name="常规 56 2" xfId="7255" xr:uid="{00000000-0005-0000-0000-0000861C0000}"/>
    <cellStyle name="常规 56 2 2" xfId="7256" xr:uid="{00000000-0005-0000-0000-0000871C0000}"/>
    <cellStyle name="常规 56 20" xfId="7238" xr:uid="{00000000-0005-0000-0000-0000751C0000}"/>
    <cellStyle name="常规 56 20 2" xfId="2860" xr:uid="{00000000-0005-0000-0000-00005B0B0000}"/>
    <cellStyle name="常规 56 21" xfId="7240" xr:uid="{00000000-0005-0000-0000-0000771C0000}"/>
    <cellStyle name="常规 56 21 2" xfId="4719" xr:uid="{00000000-0005-0000-0000-00009E120000}"/>
    <cellStyle name="常规 56 22" xfId="7242" xr:uid="{00000000-0005-0000-0000-0000791C0000}"/>
    <cellStyle name="常规 56 22 2" xfId="7244" xr:uid="{00000000-0005-0000-0000-00007B1C0000}"/>
    <cellStyle name="常规 56 23" xfId="7246" xr:uid="{00000000-0005-0000-0000-00007D1C0000}"/>
    <cellStyle name="常规 56 23 2" xfId="7248" xr:uid="{00000000-0005-0000-0000-00007F1C0000}"/>
    <cellStyle name="常规 56 24" xfId="7250" xr:uid="{00000000-0005-0000-0000-0000811C0000}"/>
    <cellStyle name="常规 56 24 2" xfId="7252" xr:uid="{00000000-0005-0000-0000-0000831C0000}"/>
    <cellStyle name="常规 56 25" xfId="7258" xr:uid="{00000000-0005-0000-0000-0000891C0000}"/>
    <cellStyle name="常规 56 25 2" xfId="3074" xr:uid="{00000000-0005-0000-0000-0000310C0000}"/>
    <cellStyle name="常规 56 26" xfId="7260" xr:uid="{00000000-0005-0000-0000-00008B1C0000}"/>
    <cellStyle name="常规 56 26 2" xfId="4834" xr:uid="{00000000-0005-0000-0000-000011130000}"/>
    <cellStyle name="常规 56 27" xfId="7262" xr:uid="{00000000-0005-0000-0000-00008D1C0000}"/>
    <cellStyle name="常规 56 27 2" xfId="7264" xr:uid="{00000000-0005-0000-0000-00008F1C0000}"/>
    <cellStyle name="常规 56 28" xfId="7266" xr:uid="{00000000-0005-0000-0000-0000911C0000}"/>
    <cellStyle name="常规 56 28 2" xfId="7268" xr:uid="{00000000-0005-0000-0000-0000931C0000}"/>
    <cellStyle name="常规 56 29" xfId="7270" xr:uid="{00000000-0005-0000-0000-0000951C0000}"/>
    <cellStyle name="常规 56 29 2" xfId="7272" xr:uid="{00000000-0005-0000-0000-0000971C0000}"/>
    <cellStyle name="常规 56 3" xfId="7273" xr:uid="{00000000-0005-0000-0000-0000981C0000}"/>
    <cellStyle name="常规 56 3 2" xfId="7274" xr:uid="{00000000-0005-0000-0000-0000991C0000}"/>
    <cellStyle name="常规 56 30" xfId="7257" xr:uid="{00000000-0005-0000-0000-0000881C0000}"/>
    <cellStyle name="常规 56 30 2" xfId="3073" xr:uid="{00000000-0005-0000-0000-0000300C0000}"/>
    <cellStyle name="常规 56 31" xfId="7259" xr:uid="{00000000-0005-0000-0000-00008A1C0000}"/>
    <cellStyle name="常规 56 31 2" xfId="4833" xr:uid="{00000000-0005-0000-0000-000010130000}"/>
    <cellStyle name="常规 56 32" xfId="7261" xr:uid="{00000000-0005-0000-0000-00008C1C0000}"/>
    <cellStyle name="常规 56 32 2" xfId="7263" xr:uid="{00000000-0005-0000-0000-00008E1C0000}"/>
    <cellStyle name="常规 56 33" xfId="7265" xr:uid="{00000000-0005-0000-0000-0000901C0000}"/>
    <cellStyle name="常规 56 33 2" xfId="7267" xr:uid="{00000000-0005-0000-0000-0000921C0000}"/>
    <cellStyle name="常规 56 34" xfId="7269" xr:uid="{00000000-0005-0000-0000-0000941C0000}"/>
    <cellStyle name="常规 56 34 2" xfId="7271" xr:uid="{00000000-0005-0000-0000-0000961C0000}"/>
    <cellStyle name="常规 56 35" xfId="7276" xr:uid="{00000000-0005-0000-0000-00009B1C0000}"/>
    <cellStyle name="常规 56 35 2" xfId="3294" xr:uid="{00000000-0005-0000-0000-00000D0D0000}"/>
    <cellStyle name="常规 56 36" xfId="7278" xr:uid="{00000000-0005-0000-0000-00009D1C0000}"/>
    <cellStyle name="常规 56 36 2" xfId="4943" xr:uid="{00000000-0005-0000-0000-00007E130000}"/>
    <cellStyle name="常规 56 37" xfId="7280" xr:uid="{00000000-0005-0000-0000-00009F1C0000}"/>
    <cellStyle name="常规 56 37 2" xfId="7282" xr:uid="{00000000-0005-0000-0000-0000A11C0000}"/>
    <cellStyle name="常规 56 38" xfId="2466" xr:uid="{00000000-0005-0000-0000-0000D1090000}"/>
    <cellStyle name="常规 56 38 2" xfId="7284" xr:uid="{00000000-0005-0000-0000-0000A31C0000}"/>
    <cellStyle name="常规 56 39" xfId="7286" xr:uid="{00000000-0005-0000-0000-0000A51C0000}"/>
    <cellStyle name="常规 56 39 2" xfId="7288" xr:uid="{00000000-0005-0000-0000-0000A71C0000}"/>
    <cellStyle name="常规 56 4" xfId="7289" xr:uid="{00000000-0005-0000-0000-0000A81C0000}"/>
    <cellStyle name="常规 56 4 2" xfId="7290" xr:uid="{00000000-0005-0000-0000-0000A91C0000}"/>
    <cellStyle name="常规 56 40" xfId="7275" xr:uid="{00000000-0005-0000-0000-00009A1C0000}"/>
    <cellStyle name="常规 56 40 2" xfId="3293" xr:uid="{00000000-0005-0000-0000-00000C0D0000}"/>
    <cellStyle name="常规 56 41" xfId="7277" xr:uid="{00000000-0005-0000-0000-00009C1C0000}"/>
    <cellStyle name="常规 56 41 2" xfId="4942" xr:uid="{00000000-0005-0000-0000-00007D130000}"/>
    <cellStyle name="常规 56 42" xfId="7279" xr:uid="{00000000-0005-0000-0000-00009E1C0000}"/>
    <cellStyle name="常规 56 42 2" xfId="7281" xr:uid="{00000000-0005-0000-0000-0000A01C0000}"/>
    <cellStyle name="常规 56 43" xfId="2465" xr:uid="{00000000-0005-0000-0000-0000D0090000}"/>
    <cellStyle name="常规 56 43 2" xfId="7283" xr:uid="{00000000-0005-0000-0000-0000A21C0000}"/>
    <cellStyle name="常规 56 44" xfId="7285" xr:uid="{00000000-0005-0000-0000-0000A41C0000}"/>
    <cellStyle name="常规 56 44 2" xfId="7287" xr:uid="{00000000-0005-0000-0000-0000A61C0000}"/>
    <cellStyle name="常规 56 45" xfId="7292" xr:uid="{00000000-0005-0000-0000-0000AB1C0000}"/>
    <cellStyle name="常规 56 45 2" xfId="3521" xr:uid="{00000000-0005-0000-0000-0000F00D0000}"/>
    <cellStyle name="常规 56 46" xfId="7294" xr:uid="{00000000-0005-0000-0000-0000AD1C0000}"/>
    <cellStyle name="常规 56 46 2" xfId="7296" xr:uid="{00000000-0005-0000-0000-0000AF1C0000}"/>
    <cellStyle name="常规 56 47" xfId="7298" xr:uid="{00000000-0005-0000-0000-0000B11C0000}"/>
    <cellStyle name="常规 56 47 2" xfId="7300" xr:uid="{00000000-0005-0000-0000-0000B31C0000}"/>
    <cellStyle name="常规 56 48" xfId="7302" xr:uid="{00000000-0005-0000-0000-0000B51C0000}"/>
    <cellStyle name="常规 56 48 2" xfId="7304" xr:uid="{00000000-0005-0000-0000-0000B71C0000}"/>
    <cellStyle name="常规 56 49" xfId="7306" xr:uid="{00000000-0005-0000-0000-0000B91C0000}"/>
    <cellStyle name="常规 56 49 2" xfId="7308" xr:uid="{00000000-0005-0000-0000-0000BB1C0000}"/>
    <cellStyle name="常规 56 5" xfId="7309" xr:uid="{00000000-0005-0000-0000-0000BC1C0000}"/>
    <cellStyle name="常规 56 5 2" xfId="7310" xr:uid="{00000000-0005-0000-0000-0000BD1C0000}"/>
    <cellStyle name="常规 56 50" xfId="7291" xr:uid="{00000000-0005-0000-0000-0000AA1C0000}"/>
    <cellStyle name="常规 56 50 2" xfId="3520" xr:uid="{00000000-0005-0000-0000-0000EF0D0000}"/>
    <cellStyle name="常规 56 51" xfId="7293" xr:uid="{00000000-0005-0000-0000-0000AC1C0000}"/>
    <cellStyle name="常规 56 51 2" xfId="7295" xr:uid="{00000000-0005-0000-0000-0000AE1C0000}"/>
    <cellStyle name="常规 56 52" xfId="7297" xr:uid="{00000000-0005-0000-0000-0000B01C0000}"/>
    <cellStyle name="常规 56 52 2" xfId="7299" xr:uid="{00000000-0005-0000-0000-0000B21C0000}"/>
    <cellStyle name="常规 56 53" xfId="7301" xr:uid="{00000000-0005-0000-0000-0000B41C0000}"/>
    <cellStyle name="常规 56 53 2" xfId="7303" xr:uid="{00000000-0005-0000-0000-0000B61C0000}"/>
    <cellStyle name="常规 56 54" xfId="7305" xr:uid="{00000000-0005-0000-0000-0000B81C0000}"/>
    <cellStyle name="常规 56 54 2" xfId="7307" xr:uid="{00000000-0005-0000-0000-0000BA1C0000}"/>
    <cellStyle name="常规 56 55" xfId="7312" xr:uid="{00000000-0005-0000-0000-0000BF1C0000}"/>
    <cellStyle name="常规 56 55 2" xfId="5053" xr:uid="{00000000-0005-0000-0000-0000EC130000}"/>
    <cellStyle name="常规 56 56" xfId="7314" xr:uid="{00000000-0005-0000-0000-0000C11C0000}"/>
    <cellStyle name="常规 56 56 2" xfId="5160" xr:uid="{00000000-0005-0000-0000-000057140000}"/>
    <cellStyle name="常规 56 57" xfId="7316" xr:uid="{00000000-0005-0000-0000-0000C31C0000}"/>
    <cellStyle name="常规 56 57 2" xfId="7318" xr:uid="{00000000-0005-0000-0000-0000C51C0000}"/>
    <cellStyle name="常规 56 58" xfId="7320" xr:uid="{00000000-0005-0000-0000-0000C71C0000}"/>
    <cellStyle name="常规 56 58 2" xfId="7322" xr:uid="{00000000-0005-0000-0000-0000C91C0000}"/>
    <cellStyle name="常规 56 59" xfId="7324" xr:uid="{00000000-0005-0000-0000-0000CB1C0000}"/>
    <cellStyle name="常规 56 59 2" xfId="7326" xr:uid="{00000000-0005-0000-0000-0000CD1C0000}"/>
    <cellStyle name="常规 56 6" xfId="7327" xr:uid="{00000000-0005-0000-0000-0000CE1C0000}"/>
    <cellStyle name="常规 56 6 2" xfId="7328" xr:uid="{00000000-0005-0000-0000-0000CF1C0000}"/>
    <cellStyle name="常规 56 60" xfId="7311" xr:uid="{00000000-0005-0000-0000-0000BE1C0000}"/>
    <cellStyle name="常规 56 60 2" xfId="5052" xr:uid="{00000000-0005-0000-0000-0000EB130000}"/>
    <cellStyle name="常规 56 61" xfId="7313" xr:uid="{00000000-0005-0000-0000-0000C01C0000}"/>
    <cellStyle name="常规 56 61 2" xfId="5159" xr:uid="{00000000-0005-0000-0000-000056140000}"/>
    <cellStyle name="常规 56 62" xfId="7315" xr:uid="{00000000-0005-0000-0000-0000C21C0000}"/>
    <cellStyle name="常规 56 62 2" xfId="7317" xr:uid="{00000000-0005-0000-0000-0000C41C0000}"/>
    <cellStyle name="常规 56 63" xfId="7319" xr:uid="{00000000-0005-0000-0000-0000C61C0000}"/>
    <cellStyle name="常规 56 63 2" xfId="7321" xr:uid="{00000000-0005-0000-0000-0000C81C0000}"/>
    <cellStyle name="常规 56 64" xfId="7323" xr:uid="{00000000-0005-0000-0000-0000CA1C0000}"/>
    <cellStyle name="常规 56 64 2" xfId="7325" xr:uid="{00000000-0005-0000-0000-0000CC1C0000}"/>
    <cellStyle name="常规 56 65" xfId="7330" xr:uid="{00000000-0005-0000-0000-0000D11C0000}"/>
    <cellStyle name="常规 56 65 2" xfId="5346" xr:uid="{00000000-0005-0000-0000-000011150000}"/>
    <cellStyle name="常规 56 66" xfId="7332" xr:uid="{00000000-0005-0000-0000-0000D31C0000}"/>
    <cellStyle name="常规 56 66 2" xfId="5543" xr:uid="{00000000-0005-0000-0000-0000D6150000}"/>
    <cellStyle name="常规 56 67" xfId="4761" xr:uid="{00000000-0005-0000-0000-0000C8120000}"/>
    <cellStyle name="常规 56 67 2" xfId="7334" xr:uid="{00000000-0005-0000-0000-0000D51C0000}"/>
    <cellStyle name="常规 56 68" xfId="7336" xr:uid="{00000000-0005-0000-0000-0000D71C0000}"/>
    <cellStyle name="常规 56 68 2" xfId="7338" xr:uid="{00000000-0005-0000-0000-0000D91C0000}"/>
    <cellStyle name="常规 56 69" xfId="7340" xr:uid="{00000000-0005-0000-0000-0000DB1C0000}"/>
    <cellStyle name="常规 56 69 2" xfId="7342" xr:uid="{00000000-0005-0000-0000-0000DD1C0000}"/>
    <cellStyle name="常规 56 7" xfId="7343" xr:uid="{00000000-0005-0000-0000-0000DE1C0000}"/>
    <cellStyle name="常规 56 7 2" xfId="7344" xr:uid="{00000000-0005-0000-0000-0000DF1C0000}"/>
    <cellStyle name="常规 56 70" xfId="7329" xr:uid="{00000000-0005-0000-0000-0000D01C0000}"/>
    <cellStyle name="常规 56 70 2" xfId="5345" xr:uid="{00000000-0005-0000-0000-000010150000}"/>
    <cellStyle name="常规 56 71" xfId="7331" xr:uid="{00000000-0005-0000-0000-0000D21C0000}"/>
    <cellStyle name="常规 56 71 2" xfId="5542" xr:uid="{00000000-0005-0000-0000-0000D5150000}"/>
    <cellStyle name="常规 56 72" xfId="4760" xr:uid="{00000000-0005-0000-0000-0000C7120000}"/>
    <cellStyle name="常规 56 72 2" xfId="7333" xr:uid="{00000000-0005-0000-0000-0000D41C0000}"/>
    <cellStyle name="常规 56 73" xfId="7335" xr:uid="{00000000-0005-0000-0000-0000D61C0000}"/>
    <cellStyle name="常规 56 73 2" xfId="7337" xr:uid="{00000000-0005-0000-0000-0000D81C0000}"/>
    <cellStyle name="常规 56 74" xfId="7339" xr:uid="{00000000-0005-0000-0000-0000DA1C0000}"/>
    <cellStyle name="常规 56 74 2" xfId="7341" xr:uid="{00000000-0005-0000-0000-0000DC1C0000}"/>
    <cellStyle name="常规 56 75" xfId="7346" xr:uid="{00000000-0005-0000-0000-0000E11C0000}"/>
    <cellStyle name="常规 56 75 2" xfId="5760" xr:uid="{00000000-0005-0000-0000-0000AF160000}"/>
    <cellStyle name="常规 56 76" xfId="7348" xr:uid="{00000000-0005-0000-0000-0000E31C0000}"/>
    <cellStyle name="常规 56 76 2" xfId="5974" xr:uid="{00000000-0005-0000-0000-000085170000}"/>
    <cellStyle name="常规 56 77" xfId="7350" xr:uid="{00000000-0005-0000-0000-0000E51C0000}"/>
    <cellStyle name="常规 56 77 2" xfId="7352" xr:uid="{00000000-0005-0000-0000-0000E71C0000}"/>
    <cellStyle name="常规 56 78" xfId="7354" xr:uid="{00000000-0005-0000-0000-0000E91C0000}"/>
    <cellStyle name="常规 56 78 2" xfId="7356" xr:uid="{00000000-0005-0000-0000-0000EB1C0000}"/>
    <cellStyle name="常规 56 79" xfId="7358" xr:uid="{00000000-0005-0000-0000-0000ED1C0000}"/>
    <cellStyle name="常规 56 79 2" xfId="7360" xr:uid="{00000000-0005-0000-0000-0000EF1C0000}"/>
    <cellStyle name="常规 56 8" xfId="7361" xr:uid="{00000000-0005-0000-0000-0000F01C0000}"/>
    <cellStyle name="常规 56 8 2" xfId="7362" xr:uid="{00000000-0005-0000-0000-0000F11C0000}"/>
    <cellStyle name="常规 56 80" xfId="7345" xr:uid="{00000000-0005-0000-0000-0000E01C0000}"/>
    <cellStyle name="常规 56 80 2" xfId="5759" xr:uid="{00000000-0005-0000-0000-0000AE160000}"/>
    <cellStyle name="常规 56 81" xfId="7347" xr:uid="{00000000-0005-0000-0000-0000E21C0000}"/>
    <cellStyle name="常规 56 81 2" xfId="5973" xr:uid="{00000000-0005-0000-0000-000084170000}"/>
    <cellStyle name="常规 56 82" xfId="7349" xr:uid="{00000000-0005-0000-0000-0000E41C0000}"/>
    <cellStyle name="常规 56 82 2" xfId="7351" xr:uid="{00000000-0005-0000-0000-0000E61C0000}"/>
    <cellStyle name="常规 56 83" xfId="7353" xr:uid="{00000000-0005-0000-0000-0000E81C0000}"/>
    <cellStyle name="常规 56 83 2" xfId="7355" xr:uid="{00000000-0005-0000-0000-0000EA1C0000}"/>
    <cellStyle name="常规 56 84" xfId="7357" xr:uid="{00000000-0005-0000-0000-0000EC1C0000}"/>
    <cellStyle name="常规 56 84 2" xfId="7359" xr:uid="{00000000-0005-0000-0000-0000EE1C0000}"/>
    <cellStyle name="常规 56 85" xfId="7364" xr:uid="{00000000-0005-0000-0000-0000F31C0000}"/>
    <cellStyle name="常规 56 85 2" xfId="6112" xr:uid="{00000000-0005-0000-0000-00000F180000}"/>
    <cellStyle name="常规 56 86" xfId="7366" xr:uid="{00000000-0005-0000-0000-0000F51C0000}"/>
    <cellStyle name="常规 56 86 2" xfId="6220" xr:uid="{00000000-0005-0000-0000-00007B180000}"/>
    <cellStyle name="常规 56 87" xfId="7368" xr:uid="{00000000-0005-0000-0000-0000F71C0000}"/>
    <cellStyle name="常规 56 87 2" xfId="7370" xr:uid="{00000000-0005-0000-0000-0000F91C0000}"/>
    <cellStyle name="常规 56 88" xfId="2470" xr:uid="{00000000-0005-0000-0000-0000D5090000}"/>
    <cellStyle name="常规 56 88 2" xfId="7372" xr:uid="{00000000-0005-0000-0000-0000FB1C0000}"/>
    <cellStyle name="常规 56 89" xfId="7374" xr:uid="{00000000-0005-0000-0000-0000FD1C0000}"/>
    <cellStyle name="常规 56 89 2" xfId="7376" xr:uid="{00000000-0005-0000-0000-0000FF1C0000}"/>
    <cellStyle name="常规 56 9" xfId="7377" xr:uid="{00000000-0005-0000-0000-0000001D0000}"/>
    <cellStyle name="常规 56 9 2" xfId="7378" xr:uid="{00000000-0005-0000-0000-0000011D0000}"/>
    <cellStyle name="常规 56 90" xfId="7363" xr:uid="{00000000-0005-0000-0000-0000F21C0000}"/>
    <cellStyle name="常规 56 90 2" xfId="6111" xr:uid="{00000000-0005-0000-0000-00000E180000}"/>
    <cellStyle name="常规 56 91" xfId="7365" xr:uid="{00000000-0005-0000-0000-0000F41C0000}"/>
    <cellStyle name="常规 56 91 2" xfId="6219" xr:uid="{00000000-0005-0000-0000-00007A180000}"/>
    <cellStyle name="常规 56 92" xfId="7367" xr:uid="{00000000-0005-0000-0000-0000F61C0000}"/>
    <cellStyle name="常规 56 92 2" xfId="7369" xr:uid="{00000000-0005-0000-0000-0000F81C0000}"/>
    <cellStyle name="常规 56 93" xfId="2469" xr:uid="{00000000-0005-0000-0000-0000D4090000}"/>
    <cellStyle name="常规 56 93 2" xfId="7371" xr:uid="{00000000-0005-0000-0000-0000FA1C0000}"/>
    <cellStyle name="常规 56 94" xfId="7373" xr:uid="{00000000-0005-0000-0000-0000FC1C0000}"/>
    <cellStyle name="常规 56 94 2" xfId="7375" xr:uid="{00000000-0005-0000-0000-0000FE1C0000}"/>
    <cellStyle name="常规 56 95" xfId="7379" xr:uid="{00000000-0005-0000-0000-0000021D0000}"/>
    <cellStyle name="常规 56 95 2" xfId="6411" xr:uid="{00000000-0005-0000-0000-00003A190000}"/>
    <cellStyle name="常规 56 96" xfId="7380" xr:uid="{00000000-0005-0000-0000-0000031D0000}"/>
    <cellStyle name="常规 56 96 2" xfId="6629" xr:uid="{00000000-0005-0000-0000-0000141A0000}"/>
    <cellStyle name="常规 56 97" xfId="7381" xr:uid="{00000000-0005-0000-0000-0000041D0000}"/>
    <cellStyle name="常规 56 97 2" xfId="7382" xr:uid="{00000000-0005-0000-0000-0000051D0000}"/>
    <cellStyle name="常规 56 98" xfId="7383" xr:uid="{00000000-0005-0000-0000-0000061D0000}"/>
    <cellStyle name="常规 56 98 2" xfId="7384" xr:uid="{00000000-0005-0000-0000-0000071D0000}"/>
    <cellStyle name="常规 56 99" xfId="7385" xr:uid="{00000000-0005-0000-0000-0000081D0000}"/>
    <cellStyle name="常规 56 99 2" xfId="7386" xr:uid="{00000000-0005-0000-0000-0000091D0000}"/>
    <cellStyle name="常规 57" xfId="7388" xr:uid="{00000000-0005-0000-0000-00000B1D0000}"/>
    <cellStyle name="常规 57 2" xfId="4772" xr:uid="{00000000-0005-0000-0000-0000D3120000}"/>
    <cellStyle name="常规 58" xfId="7390" xr:uid="{00000000-0005-0000-0000-00000D1D0000}"/>
    <cellStyle name="常规 58 2" xfId="7394" xr:uid="{00000000-0005-0000-0000-0000111D0000}"/>
    <cellStyle name="常规 59" xfId="7398" xr:uid="{00000000-0005-0000-0000-0000151D0000}"/>
    <cellStyle name="常规 59 2" xfId="7402" xr:uid="{00000000-0005-0000-0000-0000191D0000}"/>
    <cellStyle name="常规 59 2 2" xfId="7405" xr:uid="{00000000-0005-0000-0000-00001C1D0000}"/>
    <cellStyle name="常规 59 2 2 2" xfId="7406" xr:uid="{00000000-0005-0000-0000-00001D1D0000}"/>
    <cellStyle name="常规 59 2 2 2 2" xfId="7409" xr:uid="{00000000-0005-0000-0000-0000201D0000}"/>
    <cellStyle name="常规 59 2 2 3" xfId="7410" xr:uid="{00000000-0005-0000-0000-0000211D0000}"/>
    <cellStyle name="常规 59 2 3" xfId="2459" xr:uid="{00000000-0005-0000-0000-0000CA090000}"/>
    <cellStyle name="常规 59 2 3 2" xfId="2461" xr:uid="{00000000-0005-0000-0000-0000CC090000}"/>
    <cellStyle name="常规 59 2 4" xfId="2463" xr:uid="{00000000-0005-0000-0000-0000CE090000}"/>
    <cellStyle name="常规 59 3" xfId="7413" xr:uid="{00000000-0005-0000-0000-0000241D0000}"/>
    <cellStyle name="常规 59 3 2" xfId="2558" xr:uid="{00000000-0005-0000-0000-00002D0A0000}"/>
    <cellStyle name="常规 59 3 2 2" xfId="2561" xr:uid="{00000000-0005-0000-0000-0000300A0000}"/>
    <cellStyle name="常规 59 3 3" xfId="2566" xr:uid="{00000000-0005-0000-0000-0000350A0000}"/>
    <cellStyle name="常规 59 4" xfId="7416" xr:uid="{00000000-0005-0000-0000-0000271D0000}"/>
    <cellStyle name="常规 59 4 2" xfId="7419" xr:uid="{00000000-0005-0000-0000-00002A1D0000}"/>
    <cellStyle name="常规 59 5" xfId="7421" xr:uid="{00000000-0005-0000-0000-00002C1D0000}"/>
    <cellStyle name="常规 6" xfId="7422" xr:uid="{00000000-0005-0000-0000-00002D1D0000}"/>
    <cellStyle name="常规 6 10" xfId="7423" xr:uid="{00000000-0005-0000-0000-00002E1D0000}"/>
    <cellStyle name="常规 6 10 2" xfId="7424" xr:uid="{00000000-0005-0000-0000-00002F1D0000}"/>
    <cellStyle name="常规 6 100" xfId="7425" xr:uid="{00000000-0005-0000-0000-0000301D0000}"/>
    <cellStyle name="常规 6 100 2" xfId="7426" xr:uid="{00000000-0005-0000-0000-0000311D0000}"/>
    <cellStyle name="常规 6 101" xfId="7427" xr:uid="{00000000-0005-0000-0000-0000321D0000}"/>
    <cellStyle name="常规 6 101 2" xfId="4882" xr:uid="{00000000-0005-0000-0000-000041130000}"/>
    <cellStyle name="常规 6 102" xfId="7428" xr:uid="{00000000-0005-0000-0000-0000331D0000}"/>
    <cellStyle name="常规 6 102 2" xfId="7429" xr:uid="{00000000-0005-0000-0000-0000341D0000}"/>
    <cellStyle name="常规 6 103" xfId="7430" xr:uid="{00000000-0005-0000-0000-0000351D0000}"/>
    <cellStyle name="常规 6 103 2" xfId="7431" xr:uid="{00000000-0005-0000-0000-0000361D0000}"/>
    <cellStyle name="常规 6 104" xfId="7432" xr:uid="{00000000-0005-0000-0000-0000371D0000}"/>
    <cellStyle name="常规 6 104 2" xfId="7433" xr:uid="{00000000-0005-0000-0000-0000381D0000}"/>
    <cellStyle name="常规 6 105" xfId="7435" xr:uid="{00000000-0005-0000-0000-00003A1D0000}"/>
    <cellStyle name="常规 6 105 2" xfId="7437" xr:uid="{00000000-0005-0000-0000-00003C1D0000}"/>
    <cellStyle name="常规 6 106" xfId="7439" xr:uid="{00000000-0005-0000-0000-00003E1D0000}"/>
    <cellStyle name="常规 6 106 2" xfId="7440" xr:uid="{00000000-0005-0000-0000-00003F1D0000}"/>
    <cellStyle name="常规 6 107" xfId="7442" xr:uid="{00000000-0005-0000-0000-0000411D0000}"/>
    <cellStyle name="常规 6 107 2" xfId="7443" xr:uid="{00000000-0005-0000-0000-0000421D0000}"/>
    <cellStyle name="常规 6 108" xfId="7444" xr:uid="{00000000-0005-0000-0000-0000431D0000}"/>
    <cellStyle name="常规 6 108 2" xfId="7445" xr:uid="{00000000-0005-0000-0000-0000441D0000}"/>
    <cellStyle name="常规 6 109" xfId="7446" xr:uid="{00000000-0005-0000-0000-0000451D0000}"/>
    <cellStyle name="常规 6 109 2" xfId="7447" xr:uid="{00000000-0005-0000-0000-0000461D0000}"/>
    <cellStyle name="常规 6 11" xfId="7448" xr:uid="{00000000-0005-0000-0000-0000471D0000}"/>
    <cellStyle name="常规 6 11 2" xfId="7449" xr:uid="{00000000-0005-0000-0000-0000481D0000}"/>
    <cellStyle name="常规 6 110" xfId="7434" xr:uid="{00000000-0005-0000-0000-0000391D0000}"/>
    <cellStyle name="常规 6 110 2" xfId="7436" xr:uid="{00000000-0005-0000-0000-00003B1D0000}"/>
    <cellStyle name="常规 6 111" xfId="7438" xr:uid="{00000000-0005-0000-0000-00003D1D0000}"/>
    <cellStyle name="常规 6 112" xfId="7441" xr:uid="{00000000-0005-0000-0000-0000401D0000}"/>
    <cellStyle name="常规 6 12" xfId="7450" xr:uid="{00000000-0005-0000-0000-0000491D0000}"/>
    <cellStyle name="常规 6 12 2" xfId="7451" xr:uid="{00000000-0005-0000-0000-00004A1D0000}"/>
    <cellStyle name="常规 6 13" xfId="7452" xr:uid="{00000000-0005-0000-0000-00004B1D0000}"/>
    <cellStyle name="常规 6 13 2" xfId="7453" xr:uid="{00000000-0005-0000-0000-00004C1D0000}"/>
    <cellStyle name="常规 6 14" xfId="7454" xr:uid="{00000000-0005-0000-0000-00004D1D0000}"/>
    <cellStyle name="常规 6 14 2" xfId="7455" xr:uid="{00000000-0005-0000-0000-00004E1D0000}"/>
    <cellStyle name="常规 6 15" xfId="7457" xr:uid="{00000000-0005-0000-0000-0000501D0000}"/>
    <cellStyle name="常规 6 15 2" xfId="7459" xr:uid="{00000000-0005-0000-0000-0000521D0000}"/>
    <cellStyle name="常规 6 15 3" xfId="7460" xr:uid="{00000000-0005-0000-0000-0000531D0000}"/>
    <cellStyle name="常规 6 16" xfId="7462" xr:uid="{00000000-0005-0000-0000-0000551D0000}"/>
    <cellStyle name="常规 6 16 2" xfId="7464" xr:uid="{00000000-0005-0000-0000-0000571D0000}"/>
    <cellStyle name="常规 6 17" xfId="7466" xr:uid="{00000000-0005-0000-0000-0000591D0000}"/>
    <cellStyle name="常规 6 17 2" xfId="7468" xr:uid="{00000000-0005-0000-0000-00005B1D0000}"/>
    <cellStyle name="常规 6 18" xfId="7470" xr:uid="{00000000-0005-0000-0000-00005D1D0000}"/>
    <cellStyle name="常规 6 18 2" xfId="7472" xr:uid="{00000000-0005-0000-0000-00005F1D0000}"/>
    <cellStyle name="常规 6 19" xfId="7474" xr:uid="{00000000-0005-0000-0000-0000611D0000}"/>
    <cellStyle name="常规 6 19 2" xfId="7476" xr:uid="{00000000-0005-0000-0000-0000631D0000}"/>
    <cellStyle name="常规 6 2" xfId="7477" xr:uid="{00000000-0005-0000-0000-0000641D0000}"/>
    <cellStyle name="常规 6 2 2" xfId="7478" xr:uid="{00000000-0005-0000-0000-0000651D0000}"/>
    <cellStyle name="常规 6 20" xfId="7456" xr:uid="{00000000-0005-0000-0000-00004F1D0000}"/>
    <cellStyle name="常规 6 20 2" xfId="7458" xr:uid="{00000000-0005-0000-0000-0000511D0000}"/>
    <cellStyle name="常规 6 21" xfId="7461" xr:uid="{00000000-0005-0000-0000-0000541D0000}"/>
    <cellStyle name="常规 6 21 2" xfId="7463" xr:uid="{00000000-0005-0000-0000-0000561D0000}"/>
    <cellStyle name="常规 6 22" xfId="7465" xr:uid="{00000000-0005-0000-0000-0000581D0000}"/>
    <cellStyle name="常规 6 22 2" xfId="7467" xr:uid="{00000000-0005-0000-0000-00005A1D0000}"/>
    <cellStyle name="常规 6 23" xfId="7469" xr:uid="{00000000-0005-0000-0000-00005C1D0000}"/>
    <cellStyle name="常规 6 23 2" xfId="7471" xr:uid="{00000000-0005-0000-0000-00005E1D0000}"/>
    <cellStyle name="常规 6 24" xfId="7473" xr:uid="{00000000-0005-0000-0000-0000601D0000}"/>
    <cellStyle name="常规 6 24 2" xfId="7475" xr:uid="{00000000-0005-0000-0000-0000621D0000}"/>
    <cellStyle name="常规 6 25" xfId="7480" xr:uid="{00000000-0005-0000-0000-0000671D0000}"/>
    <cellStyle name="常规 6 25 2" xfId="7482" xr:uid="{00000000-0005-0000-0000-0000691D0000}"/>
    <cellStyle name="常规 6 26" xfId="7484" xr:uid="{00000000-0005-0000-0000-00006B1D0000}"/>
    <cellStyle name="常规 6 26 2" xfId="7486" xr:uid="{00000000-0005-0000-0000-00006D1D0000}"/>
    <cellStyle name="常规 6 27" xfId="7488" xr:uid="{00000000-0005-0000-0000-00006F1D0000}"/>
    <cellStyle name="常规 6 27 2" xfId="7490" xr:uid="{00000000-0005-0000-0000-0000711D0000}"/>
    <cellStyle name="常规 6 28" xfId="7492" xr:uid="{00000000-0005-0000-0000-0000731D0000}"/>
    <cellStyle name="常规 6 28 2" xfId="7494" xr:uid="{00000000-0005-0000-0000-0000751D0000}"/>
    <cellStyle name="常规 6 29" xfId="7496" xr:uid="{00000000-0005-0000-0000-0000771D0000}"/>
    <cellStyle name="常规 6 29 2" xfId="7498" xr:uid="{00000000-0005-0000-0000-0000791D0000}"/>
    <cellStyle name="常规 6 3" xfId="7499" xr:uid="{00000000-0005-0000-0000-00007A1D0000}"/>
    <cellStyle name="常规 6 3 2" xfId="7500" xr:uid="{00000000-0005-0000-0000-00007B1D0000}"/>
    <cellStyle name="常规 6 30" xfId="7479" xr:uid="{00000000-0005-0000-0000-0000661D0000}"/>
    <cellStyle name="常规 6 30 2" xfId="7481" xr:uid="{00000000-0005-0000-0000-0000681D0000}"/>
    <cellStyle name="常规 6 31" xfId="7483" xr:uid="{00000000-0005-0000-0000-00006A1D0000}"/>
    <cellStyle name="常规 6 31 2" xfId="7485" xr:uid="{00000000-0005-0000-0000-00006C1D0000}"/>
    <cellStyle name="常规 6 32" xfId="7487" xr:uid="{00000000-0005-0000-0000-00006E1D0000}"/>
    <cellStyle name="常规 6 32 2" xfId="7489" xr:uid="{00000000-0005-0000-0000-0000701D0000}"/>
    <cellStyle name="常规 6 33" xfId="7491" xr:uid="{00000000-0005-0000-0000-0000721D0000}"/>
    <cellStyle name="常规 6 33 2" xfId="7493" xr:uid="{00000000-0005-0000-0000-0000741D0000}"/>
    <cellStyle name="常规 6 34" xfId="7495" xr:uid="{00000000-0005-0000-0000-0000761D0000}"/>
    <cellStyle name="常规 6 34 2" xfId="7497" xr:uid="{00000000-0005-0000-0000-0000781D0000}"/>
    <cellStyle name="常规 6 35" xfId="7502" xr:uid="{00000000-0005-0000-0000-00007D1D0000}"/>
    <cellStyle name="常规 6 35 2" xfId="7504" xr:uid="{00000000-0005-0000-0000-00007F1D0000}"/>
    <cellStyle name="常规 6 36" xfId="7506" xr:uid="{00000000-0005-0000-0000-0000811D0000}"/>
    <cellStyle name="常规 6 36 2" xfId="7508" xr:uid="{00000000-0005-0000-0000-0000831D0000}"/>
    <cellStyle name="常规 6 37" xfId="4314" xr:uid="{00000000-0005-0000-0000-000009110000}"/>
    <cellStyle name="常规 6 37 2" xfId="4521" xr:uid="{00000000-0005-0000-0000-0000D8110000}"/>
    <cellStyle name="常规 6 38" xfId="4318" xr:uid="{00000000-0005-0000-0000-00000D110000}"/>
    <cellStyle name="常规 6 38 2" xfId="4528" xr:uid="{00000000-0005-0000-0000-0000DF110000}"/>
    <cellStyle name="常规 6 39" xfId="4322" xr:uid="{00000000-0005-0000-0000-000011110000}"/>
    <cellStyle name="常规 6 39 2" xfId="4532" xr:uid="{00000000-0005-0000-0000-0000E3110000}"/>
    <cellStyle name="常规 6 4" xfId="7509" xr:uid="{00000000-0005-0000-0000-0000841D0000}"/>
    <cellStyle name="常规 6 4 2" xfId="7510" xr:uid="{00000000-0005-0000-0000-0000851D0000}"/>
    <cellStyle name="常规 6 40" xfId="7501" xr:uid="{00000000-0005-0000-0000-00007C1D0000}"/>
    <cellStyle name="常规 6 40 2" xfId="7503" xr:uid="{00000000-0005-0000-0000-00007E1D0000}"/>
    <cellStyle name="常规 6 41" xfId="7505" xr:uid="{00000000-0005-0000-0000-0000801D0000}"/>
    <cellStyle name="常规 6 41 2" xfId="7507" xr:uid="{00000000-0005-0000-0000-0000821D0000}"/>
    <cellStyle name="常规 6 42" xfId="4313" xr:uid="{00000000-0005-0000-0000-000008110000}"/>
    <cellStyle name="常规 6 42 2" xfId="4520" xr:uid="{00000000-0005-0000-0000-0000D7110000}"/>
    <cellStyle name="常规 6 43" xfId="4317" xr:uid="{00000000-0005-0000-0000-00000C110000}"/>
    <cellStyle name="常规 6 43 2" xfId="4527" xr:uid="{00000000-0005-0000-0000-0000DE110000}"/>
    <cellStyle name="常规 6 44" xfId="4321" xr:uid="{00000000-0005-0000-0000-000010110000}"/>
    <cellStyle name="常规 6 44 2" xfId="4531" xr:uid="{00000000-0005-0000-0000-0000E2110000}"/>
    <cellStyle name="常规 6 45" xfId="4326" xr:uid="{00000000-0005-0000-0000-000015110000}"/>
    <cellStyle name="常规 6 45 2" xfId="4535" xr:uid="{00000000-0005-0000-0000-0000E6110000}"/>
    <cellStyle name="常规 6 46" xfId="4538" xr:uid="{00000000-0005-0000-0000-0000E9110000}"/>
    <cellStyle name="常规 6 46 2" xfId="7512" xr:uid="{00000000-0005-0000-0000-0000871D0000}"/>
    <cellStyle name="常规 6 47" xfId="7514" xr:uid="{00000000-0005-0000-0000-0000891D0000}"/>
    <cellStyle name="常规 6 47 2" xfId="7516" xr:uid="{00000000-0005-0000-0000-00008B1D0000}"/>
    <cellStyle name="常规 6 48" xfId="7518" xr:uid="{00000000-0005-0000-0000-00008D1D0000}"/>
    <cellStyle name="常规 6 48 2" xfId="7520" xr:uid="{00000000-0005-0000-0000-00008F1D0000}"/>
    <cellStyle name="常规 6 49" xfId="7522" xr:uid="{00000000-0005-0000-0000-0000911D0000}"/>
    <cellStyle name="常规 6 49 2" xfId="7524" xr:uid="{00000000-0005-0000-0000-0000931D0000}"/>
    <cellStyle name="常规 6 5" xfId="7525" xr:uid="{00000000-0005-0000-0000-0000941D0000}"/>
    <cellStyle name="常规 6 5 2" xfId="7526" xr:uid="{00000000-0005-0000-0000-0000951D0000}"/>
    <cellStyle name="常规 6 50" xfId="4325" xr:uid="{00000000-0005-0000-0000-000014110000}"/>
    <cellStyle name="常规 6 50 2" xfId="4534" xr:uid="{00000000-0005-0000-0000-0000E5110000}"/>
    <cellStyle name="常规 6 51" xfId="4537" xr:uid="{00000000-0005-0000-0000-0000E8110000}"/>
    <cellStyle name="常规 6 51 2" xfId="7511" xr:uid="{00000000-0005-0000-0000-0000861D0000}"/>
    <cellStyle name="常规 6 52" xfId="7513" xr:uid="{00000000-0005-0000-0000-0000881D0000}"/>
    <cellStyle name="常规 6 52 2" xfId="7515" xr:uid="{00000000-0005-0000-0000-00008A1D0000}"/>
    <cellStyle name="常规 6 53" xfId="7517" xr:uid="{00000000-0005-0000-0000-00008C1D0000}"/>
    <cellStyle name="常规 6 53 2" xfId="7519" xr:uid="{00000000-0005-0000-0000-00008E1D0000}"/>
    <cellStyle name="常规 6 54" xfId="7521" xr:uid="{00000000-0005-0000-0000-0000901D0000}"/>
    <cellStyle name="常规 6 54 2" xfId="7523" xr:uid="{00000000-0005-0000-0000-0000921D0000}"/>
    <cellStyle name="常规 6 55" xfId="7528" xr:uid="{00000000-0005-0000-0000-0000971D0000}"/>
    <cellStyle name="常规 6 55 2" xfId="7530" xr:uid="{00000000-0005-0000-0000-0000991D0000}"/>
    <cellStyle name="常规 6 56" xfId="7532" xr:uid="{00000000-0005-0000-0000-00009B1D0000}"/>
    <cellStyle name="常规 6 56 2" xfId="7534" xr:uid="{00000000-0005-0000-0000-00009D1D0000}"/>
    <cellStyle name="常规 6 57" xfId="7536" xr:uid="{00000000-0005-0000-0000-00009F1D0000}"/>
    <cellStyle name="常规 6 57 2" xfId="7540" xr:uid="{00000000-0005-0000-0000-0000A31D0000}"/>
    <cellStyle name="常规 6 58" xfId="7542" xr:uid="{00000000-0005-0000-0000-0000A51D0000}"/>
    <cellStyle name="常规 6 58 2" xfId="7545" xr:uid="{00000000-0005-0000-0000-0000A81D0000}"/>
    <cellStyle name="常规 6 59" xfId="7547" xr:uid="{00000000-0005-0000-0000-0000AA1D0000}"/>
    <cellStyle name="常规 6 59 2" xfId="7549" xr:uid="{00000000-0005-0000-0000-0000AC1D0000}"/>
    <cellStyle name="常规 6 6" xfId="7550" xr:uid="{00000000-0005-0000-0000-0000AD1D0000}"/>
    <cellStyle name="常规 6 6 2" xfId="7551" xr:uid="{00000000-0005-0000-0000-0000AE1D0000}"/>
    <cellStyle name="常规 6 60" xfId="7527" xr:uid="{00000000-0005-0000-0000-0000961D0000}"/>
    <cellStyle name="常规 6 60 2" xfId="7529" xr:uid="{00000000-0005-0000-0000-0000981D0000}"/>
    <cellStyle name="常规 6 61" xfId="7531" xr:uid="{00000000-0005-0000-0000-00009A1D0000}"/>
    <cellStyle name="常规 6 61 2" xfId="7533" xr:uid="{00000000-0005-0000-0000-00009C1D0000}"/>
    <cellStyle name="常规 6 62" xfId="7535" xr:uid="{00000000-0005-0000-0000-00009E1D0000}"/>
    <cellStyle name="常规 6 62 2" xfId="7539" xr:uid="{00000000-0005-0000-0000-0000A21D0000}"/>
    <cellStyle name="常规 6 63" xfId="7541" xr:uid="{00000000-0005-0000-0000-0000A41D0000}"/>
    <cellStyle name="常规 6 63 2" xfId="7544" xr:uid="{00000000-0005-0000-0000-0000A71D0000}"/>
    <cellStyle name="常规 6 64" xfId="7546" xr:uid="{00000000-0005-0000-0000-0000A91D0000}"/>
    <cellStyle name="常规 6 64 2" xfId="7548" xr:uid="{00000000-0005-0000-0000-0000AB1D0000}"/>
    <cellStyle name="常规 6 65" xfId="7553" xr:uid="{00000000-0005-0000-0000-0000B01D0000}"/>
    <cellStyle name="常规 6 65 2" xfId="7555" xr:uid="{00000000-0005-0000-0000-0000B21D0000}"/>
    <cellStyle name="常规 6 66" xfId="7557" xr:uid="{00000000-0005-0000-0000-0000B41D0000}"/>
    <cellStyle name="常规 6 66 2" xfId="7559" xr:uid="{00000000-0005-0000-0000-0000B61D0000}"/>
    <cellStyle name="常规 6 67" xfId="7561" xr:uid="{00000000-0005-0000-0000-0000B81D0000}"/>
    <cellStyle name="常规 6 67 2" xfId="7563" xr:uid="{00000000-0005-0000-0000-0000BA1D0000}"/>
    <cellStyle name="常规 6 68" xfId="7565" xr:uid="{00000000-0005-0000-0000-0000BC1D0000}"/>
    <cellStyle name="常规 6 68 2" xfId="7567" xr:uid="{00000000-0005-0000-0000-0000BE1D0000}"/>
    <cellStyle name="常规 6 69" xfId="7569" xr:uid="{00000000-0005-0000-0000-0000C01D0000}"/>
    <cellStyle name="常规 6 69 2" xfId="7571" xr:uid="{00000000-0005-0000-0000-0000C21D0000}"/>
    <cellStyle name="常规 6 7" xfId="7572" xr:uid="{00000000-0005-0000-0000-0000C31D0000}"/>
    <cellStyle name="常规 6 7 2" xfId="7573" xr:uid="{00000000-0005-0000-0000-0000C41D0000}"/>
    <cellStyle name="常规 6 70" xfId="7552" xr:uid="{00000000-0005-0000-0000-0000AF1D0000}"/>
    <cellStyle name="常规 6 70 2" xfId="7554" xr:uid="{00000000-0005-0000-0000-0000B11D0000}"/>
    <cellStyle name="常规 6 71" xfId="7556" xr:uid="{00000000-0005-0000-0000-0000B31D0000}"/>
    <cellStyle name="常规 6 71 2" xfId="7558" xr:uid="{00000000-0005-0000-0000-0000B51D0000}"/>
    <cellStyle name="常规 6 72" xfId="7560" xr:uid="{00000000-0005-0000-0000-0000B71D0000}"/>
    <cellStyle name="常规 6 72 2" xfId="7562" xr:uid="{00000000-0005-0000-0000-0000B91D0000}"/>
    <cellStyle name="常规 6 73" xfId="7564" xr:uid="{00000000-0005-0000-0000-0000BB1D0000}"/>
    <cellStyle name="常规 6 73 2" xfId="7566" xr:uid="{00000000-0005-0000-0000-0000BD1D0000}"/>
    <cellStyle name="常规 6 74" xfId="7568" xr:uid="{00000000-0005-0000-0000-0000BF1D0000}"/>
    <cellStyle name="常规 6 74 2" xfId="7570" xr:uid="{00000000-0005-0000-0000-0000C11D0000}"/>
    <cellStyle name="常规 6 75" xfId="7575" xr:uid="{00000000-0005-0000-0000-0000C61D0000}"/>
    <cellStyle name="常规 6 75 2" xfId="7577" xr:uid="{00000000-0005-0000-0000-0000C81D0000}"/>
    <cellStyle name="常规 6 76" xfId="7579" xr:uid="{00000000-0005-0000-0000-0000CA1D0000}"/>
    <cellStyle name="常规 6 76 2" xfId="7581" xr:uid="{00000000-0005-0000-0000-0000CC1D0000}"/>
    <cellStyle name="常规 6 77" xfId="7583" xr:uid="{00000000-0005-0000-0000-0000CE1D0000}"/>
    <cellStyle name="常规 6 77 2" xfId="7585" xr:uid="{00000000-0005-0000-0000-0000D01D0000}"/>
    <cellStyle name="常规 6 78" xfId="7587" xr:uid="{00000000-0005-0000-0000-0000D21D0000}"/>
    <cellStyle name="常规 6 78 2" xfId="7589" xr:uid="{00000000-0005-0000-0000-0000D41D0000}"/>
    <cellStyle name="常规 6 79" xfId="7591" xr:uid="{00000000-0005-0000-0000-0000D61D0000}"/>
    <cellStyle name="常规 6 79 2" xfId="7593" xr:uid="{00000000-0005-0000-0000-0000D81D0000}"/>
    <cellStyle name="常规 6 8" xfId="7594" xr:uid="{00000000-0005-0000-0000-0000D91D0000}"/>
    <cellStyle name="常规 6 8 2" xfId="7595" xr:uid="{00000000-0005-0000-0000-0000DA1D0000}"/>
    <cellStyle name="常规 6 80" xfId="7574" xr:uid="{00000000-0005-0000-0000-0000C51D0000}"/>
    <cellStyle name="常规 6 80 2" xfId="7576" xr:uid="{00000000-0005-0000-0000-0000C71D0000}"/>
    <cellStyle name="常规 6 81" xfId="7578" xr:uid="{00000000-0005-0000-0000-0000C91D0000}"/>
    <cellStyle name="常规 6 81 2" xfId="7580" xr:uid="{00000000-0005-0000-0000-0000CB1D0000}"/>
    <cellStyle name="常规 6 82" xfId="7582" xr:uid="{00000000-0005-0000-0000-0000CD1D0000}"/>
    <cellStyle name="常规 6 82 2" xfId="7584" xr:uid="{00000000-0005-0000-0000-0000CF1D0000}"/>
    <cellStyle name="常规 6 83" xfId="7586" xr:uid="{00000000-0005-0000-0000-0000D11D0000}"/>
    <cellStyle name="常规 6 83 2" xfId="7588" xr:uid="{00000000-0005-0000-0000-0000D31D0000}"/>
    <cellStyle name="常规 6 84" xfId="7590" xr:uid="{00000000-0005-0000-0000-0000D51D0000}"/>
    <cellStyle name="常规 6 84 2" xfId="7592" xr:uid="{00000000-0005-0000-0000-0000D71D0000}"/>
    <cellStyle name="常规 6 85" xfId="7597" xr:uid="{00000000-0005-0000-0000-0000DC1D0000}"/>
    <cellStyle name="常规 6 85 2" xfId="7599" xr:uid="{00000000-0005-0000-0000-0000DE1D0000}"/>
    <cellStyle name="常规 6 86" xfId="7601" xr:uid="{00000000-0005-0000-0000-0000E01D0000}"/>
    <cellStyle name="常规 6 86 2" xfId="7603" xr:uid="{00000000-0005-0000-0000-0000E21D0000}"/>
    <cellStyle name="常规 6 87" xfId="4332" xr:uid="{00000000-0005-0000-0000-00001B110000}"/>
    <cellStyle name="常规 6 87 2" xfId="4541" xr:uid="{00000000-0005-0000-0000-0000EC110000}"/>
    <cellStyle name="常规 6 88" xfId="4336" xr:uid="{00000000-0005-0000-0000-00001F110000}"/>
    <cellStyle name="常规 6 88 2" xfId="4551" xr:uid="{00000000-0005-0000-0000-0000F6110000}"/>
    <cellStyle name="常规 6 89" xfId="4555" xr:uid="{00000000-0005-0000-0000-0000FA110000}"/>
    <cellStyle name="常规 6 89 2" xfId="4558" xr:uid="{00000000-0005-0000-0000-0000FD110000}"/>
    <cellStyle name="常规 6 9" xfId="7604" xr:uid="{00000000-0005-0000-0000-0000E31D0000}"/>
    <cellStyle name="常规 6 9 2" xfId="7606" xr:uid="{00000000-0005-0000-0000-0000E51D0000}"/>
    <cellStyle name="常规 6 90" xfId="7596" xr:uid="{00000000-0005-0000-0000-0000DB1D0000}"/>
    <cellStyle name="常规 6 90 2" xfId="7598" xr:uid="{00000000-0005-0000-0000-0000DD1D0000}"/>
    <cellStyle name="常规 6 91" xfId="7600" xr:uid="{00000000-0005-0000-0000-0000DF1D0000}"/>
    <cellStyle name="常规 6 91 2" xfId="7602" xr:uid="{00000000-0005-0000-0000-0000E11D0000}"/>
    <cellStyle name="常规 6 92" xfId="4331" xr:uid="{00000000-0005-0000-0000-00001A110000}"/>
    <cellStyle name="常规 6 92 2" xfId="4540" xr:uid="{00000000-0005-0000-0000-0000EB110000}"/>
    <cellStyle name="常规 6 93" xfId="4335" xr:uid="{00000000-0005-0000-0000-00001E110000}"/>
    <cellStyle name="常规 6 93 2" xfId="4550" xr:uid="{00000000-0005-0000-0000-0000F5110000}"/>
    <cellStyle name="常规 6 94" xfId="4554" xr:uid="{00000000-0005-0000-0000-0000F9110000}"/>
    <cellStyle name="常规 6 94 2" xfId="4557" xr:uid="{00000000-0005-0000-0000-0000FC110000}"/>
    <cellStyle name="常规 6 95" xfId="4560" xr:uid="{00000000-0005-0000-0000-0000FF110000}"/>
    <cellStyle name="常规 6 95 2" xfId="54" xr:uid="{00000000-0005-0000-0000-00003E000000}"/>
    <cellStyle name="常规 6 96" xfId="4562" xr:uid="{00000000-0005-0000-0000-000001120000}"/>
    <cellStyle name="常规 6 96 2" xfId="7607" xr:uid="{00000000-0005-0000-0000-0000E61D0000}"/>
    <cellStyle name="常规 6 97" xfId="7608" xr:uid="{00000000-0005-0000-0000-0000E71D0000}"/>
    <cellStyle name="常规 6 97 2" xfId="7609" xr:uid="{00000000-0005-0000-0000-0000E81D0000}"/>
    <cellStyle name="常规 6 98" xfId="7610" xr:uid="{00000000-0005-0000-0000-0000E91D0000}"/>
    <cellStyle name="常规 6 98 2" xfId="7611" xr:uid="{00000000-0005-0000-0000-0000EA1D0000}"/>
    <cellStyle name="常规 6 99" xfId="7612" xr:uid="{00000000-0005-0000-0000-0000EB1D0000}"/>
    <cellStyle name="常规 6 99 2" xfId="7613" xr:uid="{00000000-0005-0000-0000-0000EC1D0000}"/>
    <cellStyle name="常规 60" xfId="6994" xr:uid="{00000000-0005-0000-0000-0000811B0000}"/>
    <cellStyle name="常规 60 2" xfId="7045" xr:uid="{00000000-0005-0000-0000-0000B41B0000}"/>
    <cellStyle name="常规 61" xfId="7204" xr:uid="{00000000-0005-0000-0000-0000531C0000}"/>
    <cellStyle name="常规 61 2" xfId="7254" xr:uid="{00000000-0005-0000-0000-0000851C0000}"/>
    <cellStyle name="常规 62" xfId="7387" xr:uid="{00000000-0005-0000-0000-00000A1D0000}"/>
    <cellStyle name="常规 62 2" xfId="4771" xr:uid="{00000000-0005-0000-0000-0000D2120000}"/>
    <cellStyle name="常规 63" xfId="7389" xr:uid="{00000000-0005-0000-0000-00000C1D0000}"/>
    <cellStyle name="常规 63 2" xfId="7393" xr:uid="{00000000-0005-0000-0000-0000101D0000}"/>
    <cellStyle name="常规 64" xfId="7397" xr:uid="{00000000-0005-0000-0000-0000141D0000}"/>
    <cellStyle name="常规 64 2" xfId="7401" xr:uid="{00000000-0005-0000-0000-0000181D0000}"/>
    <cellStyle name="常规 65" xfId="7615" xr:uid="{00000000-0005-0000-0000-0000EE1D0000}"/>
    <cellStyle name="常规 65 2" xfId="7617" xr:uid="{00000000-0005-0000-0000-0000F01D0000}"/>
    <cellStyle name="常规 66" xfId="7619" xr:uid="{00000000-0005-0000-0000-0000F21D0000}"/>
    <cellStyle name="常规 66 2" xfId="7621" xr:uid="{00000000-0005-0000-0000-0000F41D0000}"/>
    <cellStyle name="常规 67" xfId="7623" xr:uid="{00000000-0005-0000-0000-0000F61D0000}"/>
    <cellStyle name="常规 67 2" xfId="7625" xr:uid="{00000000-0005-0000-0000-0000F81D0000}"/>
    <cellStyle name="常规 68" xfId="7627" xr:uid="{00000000-0005-0000-0000-0000FA1D0000}"/>
    <cellStyle name="常规 68 2" xfId="7629" xr:uid="{00000000-0005-0000-0000-0000FC1D0000}"/>
    <cellStyle name="常规 69" xfId="7631" xr:uid="{00000000-0005-0000-0000-0000FE1D0000}"/>
    <cellStyle name="常规 69 2" xfId="7633" xr:uid="{00000000-0005-0000-0000-0000001E0000}"/>
    <cellStyle name="常规 7" xfId="7634" xr:uid="{00000000-0005-0000-0000-0000011E0000}"/>
    <cellStyle name="常规 7 10" xfId="7635" xr:uid="{00000000-0005-0000-0000-0000021E0000}"/>
    <cellStyle name="常规 7 10 2" xfId="7636" xr:uid="{00000000-0005-0000-0000-0000031E0000}"/>
    <cellStyle name="常规 7 11" xfId="7637" xr:uid="{00000000-0005-0000-0000-0000041E0000}"/>
    <cellStyle name="常规 7 11 2" xfId="88" xr:uid="{00000000-0005-0000-0000-000067000000}"/>
    <cellStyle name="常规 7 12" xfId="7638" xr:uid="{00000000-0005-0000-0000-0000051E0000}"/>
    <cellStyle name="常规 7 2" xfId="7639" xr:uid="{00000000-0005-0000-0000-0000061E0000}"/>
    <cellStyle name="常规 7 2 2" xfId="7640" xr:uid="{00000000-0005-0000-0000-0000071E0000}"/>
    <cellStyle name="常规 7 2 3" xfId="7641" xr:uid="{00000000-0005-0000-0000-0000081E0000}"/>
    <cellStyle name="常规 7 2 4" xfId="7642" xr:uid="{00000000-0005-0000-0000-0000091E0000}"/>
    <cellStyle name="常规 7 2 5" xfId="7643" xr:uid="{00000000-0005-0000-0000-00000A1E0000}"/>
    <cellStyle name="常规 7 2 6" xfId="7644" xr:uid="{00000000-0005-0000-0000-00000B1E0000}"/>
    <cellStyle name="常规 7 3" xfId="7645" xr:uid="{00000000-0005-0000-0000-00000C1E0000}"/>
    <cellStyle name="常规 7 3 2" xfId="3320" xr:uid="{00000000-0005-0000-0000-0000270D0000}"/>
    <cellStyle name="常规 7 4" xfId="7646" xr:uid="{00000000-0005-0000-0000-00000D1E0000}"/>
    <cellStyle name="常规 7 4 2" xfId="4959" xr:uid="{00000000-0005-0000-0000-00008E130000}"/>
    <cellStyle name="常规 7 5" xfId="7647" xr:uid="{00000000-0005-0000-0000-00000E1E0000}"/>
    <cellStyle name="常规 7 5 2" xfId="7648" xr:uid="{00000000-0005-0000-0000-00000F1E0000}"/>
    <cellStyle name="常规 7 6" xfId="7649" xr:uid="{00000000-0005-0000-0000-0000101E0000}"/>
    <cellStyle name="常规 7 6 2" xfId="7650" xr:uid="{00000000-0005-0000-0000-0000111E0000}"/>
    <cellStyle name="常规 7 7" xfId="7651" xr:uid="{00000000-0005-0000-0000-0000121E0000}"/>
    <cellStyle name="常规 7 7 2" xfId="7652" xr:uid="{00000000-0005-0000-0000-0000131E0000}"/>
    <cellStyle name="常规 7 8" xfId="7653" xr:uid="{00000000-0005-0000-0000-0000141E0000}"/>
    <cellStyle name="常规 7 8 2" xfId="3535" xr:uid="{00000000-0005-0000-0000-0000FE0D0000}"/>
    <cellStyle name="常规 7 8 2 2" xfId="3538" xr:uid="{00000000-0005-0000-0000-0000010E0000}"/>
    <cellStyle name="常规 7 8 2 2 2" xfId="7654" xr:uid="{00000000-0005-0000-0000-0000151E0000}"/>
    <cellStyle name="常规 7 8 2 3" xfId="7655" xr:uid="{00000000-0005-0000-0000-0000161E0000}"/>
    <cellStyle name="常规 7 8 3" xfId="3541" xr:uid="{00000000-0005-0000-0000-0000040E0000}"/>
    <cellStyle name="常规 7 8 3 2" xfId="3546" xr:uid="{00000000-0005-0000-0000-0000090E0000}"/>
    <cellStyle name="常规 7 8 4" xfId="3551" xr:uid="{00000000-0005-0000-0000-00000E0E0000}"/>
    <cellStyle name="常规 7 9" xfId="7656" xr:uid="{00000000-0005-0000-0000-0000171E0000}"/>
    <cellStyle name="常规 7 9 2" xfId="7657" xr:uid="{00000000-0005-0000-0000-0000181E0000}"/>
    <cellStyle name="常规 7 9 2 2" xfId="7658" xr:uid="{00000000-0005-0000-0000-0000191E0000}"/>
    <cellStyle name="常规 7 9 3" xfId="7659" xr:uid="{00000000-0005-0000-0000-00001A1E0000}"/>
    <cellStyle name="常规 70" xfId="7614" xr:uid="{00000000-0005-0000-0000-0000ED1D0000}"/>
    <cellStyle name="常规 70 2" xfId="7616" xr:uid="{00000000-0005-0000-0000-0000EF1D0000}"/>
    <cellStyle name="常规 71" xfId="7618" xr:uid="{00000000-0005-0000-0000-0000F11D0000}"/>
    <cellStyle name="常规 71 2" xfId="7620" xr:uid="{00000000-0005-0000-0000-0000F31D0000}"/>
    <cellStyle name="常规 72" xfId="7622" xr:uid="{00000000-0005-0000-0000-0000F51D0000}"/>
    <cellStyle name="常规 72 2" xfId="7624" xr:uid="{00000000-0005-0000-0000-0000F71D0000}"/>
    <cellStyle name="常规 73" xfId="7626" xr:uid="{00000000-0005-0000-0000-0000F91D0000}"/>
    <cellStyle name="常规 73 2" xfId="7628" xr:uid="{00000000-0005-0000-0000-0000FB1D0000}"/>
    <cellStyle name="常规 74" xfId="7630" xr:uid="{00000000-0005-0000-0000-0000FD1D0000}"/>
    <cellStyle name="常规 74 2" xfId="7632" xr:uid="{00000000-0005-0000-0000-0000FF1D0000}"/>
    <cellStyle name="常规 74 2 2" xfId="5250" xr:uid="{00000000-0005-0000-0000-0000B1140000}"/>
    <cellStyle name="常规 74 2 2 2" xfId="5255" xr:uid="{00000000-0005-0000-0000-0000B6140000}"/>
    <cellStyle name="常规 74 2 2 2 2" xfId="7662" xr:uid="{00000000-0005-0000-0000-00001D1E0000}"/>
    <cellStyle name="常规 74 2 2 3" xfId="7665" xr:uid="{00000000-0005-0000-0000-0000201E0000}"/>
    <cellStyle name="常规 74 2 3" xfId="5258" xr:uid="{00000000-0005-0000-0000-0000B9140000}"/>
    <cellStyle name="常规 74 2 3 2" xfId="5261" xr:uid="{00000000-0005-0000-0000-0000BC140000}"/>
    <cellStyle name="常规 74 2 4" xfId="5264" xr:uid="{00000000-0005-0000-0000-0000BF140000}"/>
    <cellStyle name="常规 74 3" xfId="7666" xr:uid="{00000000-0005-0000-0000-0000211E0000}"/>
    <cellStyle name="常规 74 3 2" xfId="5439" xr:uid="{00000000-0005-0000-0000-00006E150000}"/>
    <cellStyle name="常规 74 3 2 2" xfId="5444" xr:uid="{00000000-0005-0000-0000-000073150000}"/>
    <cellStyle name="常规 74 3 3" xfId="5449" xr:uid="{00000000-0005-0000-0000-000078150000}"/>
    <cellStyle name="常规 74 4" xfId="7667" xr:uid="{00000000-0005-0000-0000-0000221E0000}"/>
    <cellStyle name="常规 74 4 2" xfId="7668" xr:uid="{00000000-0005-0000-0000-0000231E0000}"/>
    <cellStyle name="常规 74 5" xfId="7669" xr:uid="{00000000-0005-0000-0000-0000241E0000}"/>
    <cellStyle name="常规 75" xfId="7671" xr:uid="{00000000-0005-0000-0000-0000261E0000}"/>
    <cellStyle name="常规 75 2" xfId="7673" xr:uid="{00000000-0005-0000-0000-0000281E0000}"/>
    <cellStyle name="常规 76" xfId="7675" xr:uid="{00000000-0005-0000-0000-00002A1E0000}"/>
    <cellStyle name="常规 76 2" xfId="7677" xr:uid="{00000000-0005-0000-0000-00002C1E0000}"/>
    <cellStyle name="常规 77" xfId="7679" xr:uid="{00000000-0005-0000-0000-00002E1E0000}"/>
    <cellStyle name="常规 77 2" xfId="7681" xr:uid="{00000000-0005-0000-0000-0000301E0000}"/>
    <cellStyle name="常规 78" xfId="7683" xr:uid="{00000000-0005-0000-0000-0000321E0000}"/>
    <cellStyle name="常规 78 2" xfId="7685" xr:uid="{00000000-0005-0000-0000-0000341E0000}"/>
    <cellStyle name="常规 78 2 2" xfId="7687" xr:uid="{00000000-0005-0000-0000-0000361E0000}"/>
    <cellStyle name="常规 78 2 2 2" xfId="7689" xr:uid="{00000000-0005-0000-0000-0000381E0000}"/>
    <cellStyle name="常规 78 2 2 2 2" xfId="7693" xr:uid="{00000000-0005-0000-0000-00003C1E0000}"/>
    <cellStyle name="常规 78 2 2 3" xfId="7695" xr:uid="{00000000-0005-0000-0000-00003E1E0000}"/>
    <cellStyle name="常规 78 2 3" xfId="7699" xr:uid="{00000000-0005-0000-0000-0000421E0000}"/>
    <cellStyle name="常规 78 2 3 2" xfId="7701" xr:uid="{00000000-0005-0000-0000-0000441E0000}"/>
    <cellStyle name="常规 78 2 4" xfId="7703" xr:uid="{00000000-0005-0000-0000-0000461E0000}"/>
    <cellStyle name="常规 78 3" xfId="7705" xr:uid="{00000000-0005-0000-0000-0000481E0000}"/>
    <cellStyle name="常规 78 3 2" xfId="7707" xr:uid="{00000000-0005-0000-0000-00004A1E0000}"/>
    <cellStyle name="常规 78 3 2 2" xfId="7709" xr:uid="{00000000-0005-0000-0000-00004C1E0000}"/>
    <cellStyle name="常规 78 3 3" xfId="7713" xr:uid="{00000000-0005-0000-0000-0000501E0000}"/>
    <cellStyle name="常规 78 4" xfId="7716" xr:uid="{00000000-0005-0000-0000-0000531E0000}"/>
    <cellStyle name="常规 78 4 2" xfId="7718" xr:uid="{00000000-0005-0000-0000-0000551E0000}"/>
    <cellStyle name="常规 78 5" xfId="7720" xr:uid="{00000000-0005-0000-0000-0000571E0000}"/>
    <cellStyle name="常规 79" xfId="7722" xr:uid="{00000000-0005-0000-0000-0000591E0000}"/>
    <cellStyle name="常规 79 2" xfId="7724" xr:uid="{00000000-0005-0000-0000-00005B1E0000}"/>
    <cellStyle name="常规 8" xfId="7725" xr:uid="{00000000-0005-0000-0000-00005C1E0000}"/>
    <cellStyle name="常规 8 10" xfId="7726" xr:uid="{00000000-0005-0000-0000-00005D1E0000}"/>
    <cellStyle name="常规 8 10 2" xfId="7727" xr:uid="{00000000-0005-0000-0000-00005E1E0000}"/>
    <cellStyle name="常规 8 2" xfId="7728" xr:uid="{00000000-0005-0000-0000-00005F1E0000}"/>
    <cellStyle name="常规 8 3" xfId="7729" xr:uid="{00000000-0005-0000-0000-0000601E0000}"/>
    <cellStyle name="常规 8 4" xfId="7730" xr:uid="{00000000-0005-0000-0000-0000611E0000}"/>
    <cellStyle name="常规 8 5" xfId="7731" xr:uid="{00000000-0005-0000-0000-0000621E0000}"/>
    <cellStyle name="常规 8 6" xfId="7732" xr:uid="{00000000-0005-0000-0000-0000631E0000}"/>
    <cellStyle name="常规 8 7" xfId="7733" xr:uid="{00000000-0005-0000-0000-0000641E0000}"/>
    <cellStyle name="常规 8 8" xfId="7734" xr:uid="{00000000-0005-0000-0000-0000651E0000}"/>
    <cellStyle name="常规 8 8 2" xfId="6440" xr:uid="{00000000-0005-0000-0000-000057190000}"/>
    <cellStyle name="常规 8 8 2 2" xfId="6445" xr:uid="{00000000-0005-0000-0000-00005C190000}"/>
    <cellStyle name="常规 8 8 2 2 2" xfId="6830" xr:uid="{00000000-0005-0000-0000-0000DD1A0000}"/>
    <cellStyle name="常规 8 8 2 3" xfId="7735" xr:uid="{00000000-0005-0000-0000-0000661E0000}"/>
    <cellStyle name="常规 8 8 3" xfId="6450" xr:uid="{00000000-0005-0000-0000-000061190000}"/>
    <cellStyle name="常规 8 8 3 2" xfId="6455" xr:uid="{00000000-0005-0000-0000-000066190000}"/>
    <cellStyle name="常规 8 8 4" xfId="6460" xr:uid="{00000000-0005-0000-0000-00006B190000}"/>
    <cellStyle name="常规 8 9" xfId="7736" xr:uid="{00000000-0005-0000-0000-0000671E0000}"/>
    <cellStyle name="常规 8 9 2" xfId="6658" xr:uid="{00000000-0005-0000-0000-0000311A0000}"/>
    <cellStyle name="常规 8 9 2 2" xfId="6663" xr:uid="{00000000-0005-0000-0000-0000361A0000}"/>
    <cellStyle name="常规 8 9 3" xfId="6668" xr:uid="{00000000-0005-0000-0000-00003B1A0000}"/>
    <cellStyle name="常规 80" xfId="7670" xr:uid="{00000000-0005-0000-0000-0000251E0000}"/>
    <cellStyle name="常规 80 2" xfId="7672" xr:uid="{00000000-0005-0000-0000-0000271E0000}"/>
    <cellStyle name="常规 81" xfId="7674" xr:uid="{00000000-0005-0000-0000-0000291E0000}"/>
    <cellStyle name="常规 81 2" xfId="7676" xr:uid="{00000000-0005-0000-0000-00002B1E0000}"/>
    <cellStyle name="常规 82" xfId="7678" xr:uid="{00000000-0005-0000-0000-00002D1E0000}"/>
    <cellStyle name="常规 82 2" xfId="7680" xr:uid="{00000000-0005-0000-0000-00002F1E0000}"/>
    <cellStyle name="常规 83" xfId="7682" xr:uid="{00000000-0005-0000-0000-0000311E0000}"/>
    <cellStyle name="常规 83 2" xfId="7684" xr:uid="{00000000-0005-0000-0000-0000331E0000}"/>
    <cellStyle name="常规 83 2 2" xfId="7686" xr:uid="{00000000-0005-0000-0000-0000351E0000}"/>
    <cellStyle name="常规 83 2 2 2" xfId="7688" xr:uid="{00000000-0005-0000-0000-0000371E0000}"/>
    <cellStyle name="常规 83 2 2 2 2" xfId="7692" xr:uid="{00000000-0005-0000-0000-00003B1E0000}"/>
    <cellStyle name="常规 83 2 2 3" xfId="7694" xr:uid="{00000000-0005-0000-0000-00003D1E0000}"/>
    <cellStyle name="常规 83 2 3" xfId="7698" xr:uid="{00000000-0005-0000-0000-0000411E0000}"/>
    <cellStyle name="常规 83 2 3 2" xfId="7700" xr:uid="{00000000-0005-0000-0000-0000431E0000}"/>
    <cellStyle name="常规 83 2 4" xfId="7702" xr:uid="{00000000-0005-0000-0000-0000451E0000}"/>
    <cellStyle name="常规 83 3" xfId="7704" xr:uid="{00000000-0005-0000-0000-0000471E0000}"/>
    <cellStyle name="常规 83 3 2" xfId="7706" xr:uid="{00000000-0005-0000-0000-0000491E0000}"/>
    <cellStyle name="常规 83 3 2 2" xfId="7708" xr:uid="{00000000-0005-0000-0000-00004B1E0000}"/>
    <cellStyle name="常规 83 3 3" xfId="7712" xr:uid="{00000000-0005-0000-0000-00004F1E0000}"/>
    <cellStyle name="常规 83 4" xfId="7715" xr:uid="{00000000-0005-0000-0000-0000521E0000}"/>
    <cellStyle name="常规 83 4 2" xfId="7717" xr:uid="{00000000-0005-0000-0000-0000541E0000}"/>
    <cellStyle name="常规 83 5" xfId="7719" xr:uid="{00000000-0005-0000-0000-0000561E0000}"/>
    <cellStyle name="常规 84" xfId="7721" xr:uid="{00000000-0005-0000-0000-0000581E0000}"/>
    <cellStyle name="常规 84 2" xfId="7723" xr:uid="{00000000-0005-0000-0000-00005A1E0000}"/>
    <cellStyle name="常规 85" xfId="7738" xr:uid="{00000000-0005-0000-0000-0000691E0000}"/>
    <cellStyle name="常规 85 2" xfId="2794" xr:uid="{00000000-0005-0000-0000-0000190B0000}"/>
    <cellStyle name="常规 86" xfId="7741" xr:uid="{00000000-0005-0000-0000-00006C1E0000}"/>
    <cellStyle name="常规 86 2" xfId="7743" xr:uid="{00000000-0005-0000-0000-00006E1E0000}"/>
    <cellStyle name="常规 87" xfId="7745" xr:uid="{00000000-0005-0000-0000-0000701E0000}"/>
    <cellStyle name="常规 87 2" xfId="7747" xr:uid="{00000000-0005-0000-0000-0000721E0000}"/>
    <cellStyle name="常规 88" xfId="7749" xr:uid="{00000000-0005-0000-0000-0000741E0000}"/>
    <cellStyle name="常规 88 2" xfId="7751" xr:uid="{00000000-0005-0000-0000-0000761E0000}"/>
    <cellStyle name="常规 88 2 2" xfId="7752" xr:uid="{00000000-0005-0000-0000-0000771E0000}"/>
    <cellStyle name="常规 88 2 2 2" xfId="7753" xr:uid="{00000000-0005-0000-0000-0000781E0000}"/>
    <cellStyle name="常规 88 2 2 2 2" xfId="7754" xr:uid="{00000000-0005-0000-0000-0000791E0000}"/>
    <cellStyle name="常规 88 2 2 3" xfId="7755" xr:uid="{00000000-0005-0000-0000-00007A1E0000}"/>
    <cellStyle name="常规 88 2 3" xfId="7758" xr:uid="{00000000-0005-0000-0000-00007D1E0000}"/>
    <cellStyle name="常规 88 2 3 2" xfId="7759" xr:uid="{00000000-0005-0000-0000-00007E1E0000}"/>
    <cellStyle name="常规 88 2 4" xfId="7760" xr:uid="{00000000-0005-0000-0000-00007F1E0000}"/>
    <cellStyle name="常规 88 3" xfId="7761" xr:uid="{00000000-0005-0000-0000-0000801E0000}"/>
    <cellStyle name="常规 88 3 2" xfId="7762" xr:uid="{00000000-0005-0000-0000-0000811E0000}"/>
    <cellStyle name="常规 88 3 2 2" xfId="7763" xr:uid="{00000000-0005-0000-0000-0000821E0000}"/>
    <cellStyle name="常规 88 3 3" xfId="7766" xr:uid="{00000000-0005-0000-0000-0000851E0000}"/>
    <cellStyle name="常规 88 4" xfId="7768" xr:uid="{00000000-0005-0000-0000-0000871E0000}"/>
    <cellStyle name="常规 88 4 2" xfId="7769" xr:uid="{00000000-0005-0000-0000-0000881E0000}"/>
    <cellStyle name="常规 88 5" xfId="7770" xr:uid="{00000000-0005-0000-0000-0000891E0000}"/>
    <cellStyle name="常规 89" xfId="7772" xr:uid="{00000000-0005-0000-0000-00008B1E0000}"/>
    <cellStyle name="常规 89 2" xfId="7774" xr:uid="{00000000-0005-0000-0000-00008D1E0000}"/>
    <cellStyle name="常规 9" xfId="7775" xr:uid="{00000000-0005-0000-0000-00008E1E0000}"/>
    <cellStyle name="常规 9 10" xfId="7776" xr:uid="{00000000-0005-0000-0000-00008F1E0000}"/>
    <cellStyle name="常规 9 10 2" xfId="7777" xr:uid="{00000000-0005-0000-0000-0000901E0000}"/>
    <cellStyle name="常规 9 100" xfId="7778" xr:uid="{00000000-0005-0000-0000-0000911E0000}"/>
    <cellStyle name="常规 9 100 2" xfId="7779" xr:uid="{00000000-0005-0000-0000-0000921E0000}"/>
    <cellStyle name="常规 9 101" xfId="7780" xr:uid="{00000000-0005-0000-0000-0000931E0000}"/>
    <cellStyle name="常规 9 101 2" xfId="7781" xr:uid="{00000000-0005-0000-0000-0000941E0000}"/>
    <cellStyle name="常规 9 102" xfId="3930" xr:uid="{00000000-0005-0000-0000-0000890F0000}"/>
    <cellStyle name="常规 9 102 2" xfId="7782" xr:uid="{00000000-0005-0000-0000-0000951E0000}"/>
    <cellStyle name="常规 9 103" xfId="7783" xr:uid="{00000000-0005-0000-0000-0000961E0000}"/>
    <cellStyle name="常规 9 103 2" xfId="7784" xr:uid="{00000000-0005-0000-0000-0000971E0000}"/>
    <cellStyle name="常规 9 104" xfId="7785" xr:uid="{00000000-0005-0000-0000-0000981E0000}"/>
    <cellStyle name="常规 9 104 2" xfId="7786" xr:uid="{00000000-0005-0000-0000-0000991E0000}"/>
    <cellStyle name="常规 9 105" xfId="7788" xr:uid="{00000000-0005-0000-0000-00009B1E0000}"/>
    <cellStyle name="常规 9 105 2" xfId="7790" xr:uid="{00000000-0005-0000-0000-00009D1E0000}"/>
    <cellStyle name="常规 9 106" xfId="7792" xr:uid="{00000000-0005-0000-0000-00009F1E0000}"/>
    <cellStyle name="常规 9 106 2" xfId="7793" xr:uid="{00000000-0005-0000-0000-0000A01E0000}"/>
    <cellStyle name="常规 9 107" xfId="7794" xr:uid="{00000000-0005-0000-0000-0000A11E0000}"/>
    <cellStyle name="常规 9 107 2" xfId="7795" xr:uid="{00000000-0005-0000-0000-0000A21E0000}"/>
    <cellStyle name="常规 9 108" xfId="7796" xr:uid="{00000000-0005-0000-0000-0000A31E0000}"/>
    <cellStyle name="常规 9 108 2" xfId="7797" xr:uid="{00000000-0005-0000-0000-0000A41E0000}"/>
    <cellStyle name="常规 9 109" xfId="7798" xr:uid="{00000000-0005-0000-0000-0000A51E0000}"/>
    <cellStyle name="常规 9 109 2" xfId="7799" xr:uid="{00000000-0005-0000-0000-0000A61E0000}"/>
    <cellStyle name="常规 9 11" xfId="975" xr:uid="{00000000-0005-0000-0000-0000FE030000}"/>
    <cellStyle name="常规 9 11 2" xfId="7800" xr:uid="{00000000-0005-0000-0000-0000A71E0000}"/>
    <cellStyle name="常规 9 110" xfId="7787" xr:uid="{00000000-0005-0000-0000-00009A1E0000}"/>
    <cellStyle name="常规 9 110 2" xfId="7789" xr:uid="{00000000-0005-0000-0000-00009C1E0000}"/>
    <cellStyle name="常规 9 111" xfId="7791" xr:uid="{00000000-0005-0000-0000-00009E1E0000}"/>
    <cellStyle name="常规 9 12" xfId="7801" xr:uid="{00000000-0005-0000-0000-0000A81E0000}"/>
    <cellStyle name="常规 9 12 2" xfId="7802" xr:uid="{00000000-0005-0000-0000-0000A91E0000}"/>
    <cellStyle name="常规 9 13" xfId="7803" xr:uid="{00000000-0005-0000-0000-0000AA1E0000}"/>
    <cellStyle name="常规 9 13 2" xfId="7804" xr:uid="{00000000-0005-0000-0000-0000AB1E0000}"/>
    <cellStyle name="常规 9 14" xfId="7805" xr:uid="{00000000-0005-0000-0000-0000AC1E0000}"/>
    <cellStyle name="常规 9 14 2" xfId="7806" xr:uid="{00000000-0005-0000-0000-0000AD1E0000}"/>
    <cellStyle name="常规 9 15" xfId="2090" xr:uid="{00000000-0005-0000-0000-000059080000}"/>
    <cellStyle name="常规 9 15 2" xfId="7808" xr:uid="{00000000-0005-0000-0000-0000AF1E0000}"/>
    <cellStyle name="常规 9 16" xfId="7810" xr:uid="{00000000-0005-0000-0000-0000B11E0000}"/>
    <cellStyle name="常规 9 16 2" xfId="7812" xr:uid="{00000000-0005-0000-0000-0000B31E0000}"/>
    <cellStyle name="常规 9 17" xfId="7814" xr:uid="{00000000-0005-0000-0000-0000B51E0000}"/>
    <cellStyle name="常规 9 17 2" xfId="7816" xr:uid="{00000000-0005-0000-0000-0000B71E0000}"/>
    <cellStyle name="常规 9 18" xfId="7818" xr:uid="{00000000-0005-0000-0000-0000B91E0000}"/>
    <cellStyle name="常规 9 18 2" xfId="7820" xr:uid="{00000000-0005-0000-0000-0000BB1E0000}"/>
    <cellStyle name="常规 9 19" xfId="7822" xr:uid="{00000000-0005-0000-0000-0000BD1E0000}"/>
    <cellStyle name="常规 9 19 2" xfId="7824" xr:uid="{00000000-0005-0000-0000-0000BF1E0000}"/>
    <cellStyle name="常规 9 2" xfId="7825" xr:uid="{00000000-0005-0000-0000-0000C01E0000}"/>
    <cellStyle name="常规 9 2 2" xfId="7826" xr:uid="{00000000-0005-0000-0000-0000C11E0000}"/>
    <cellStyle name="常规 9 20" xfId="2089" xr:uid="{00000000-0005-0000-0000-000058080000}"/>
    <cellStyle name="常规 9 20 2" xfId="7807" xr:uid="{00000000-0005-0000-0000-0000AE1E0000}"/>
    <cellStyle name="常规 9 21" xfId="7809" xr:uid="{00000000-0005-0000-0000-0000B01E0000}"/>
    <cellStyle name="常规 9 21 2" xfId="7811" xr:uid="{00000000-0005-0000-0000-0000B21E0000}"/>
    <cellStyle name="常规 9 22" xfId="7813" xr:uid="{00000000-0005-0000-0000-0000B41E0000}"/>
    <cellStyle name="常规 9 22 2" xfId="7815" xr:uid="{00000000-0005-0000-0000-0000B61E0000}"/>
    <cellStyle name="常规 9 23" xfId="7817" xr:uid="{00000000-0005-0000-0000-0000B81E0000}"/>
    <cellStyle name="常规 9 23 2" xfId="7819" xr:uid="{00000000-0005-0000-0000-0000BA1E0000}"/>
    <cellStyle name="常规 9 24" xfId="7821" xr:uid="{00000000-0005-0000-0000-0000BC1E0000}"/>
    <cellStyle name="常规 9 24 2" xfId="7823" xr:uid="{00000000-0005-0000-0000-0000BE1E0000}"/>
    <cellStyle name="常规 9 25" xfId="4801" xr:uid="{00000000-0005-0000-0000-0000F0120000}"/>
    <cellStyle name="常规 9 25 2" xfId="7828" xr:uid="{00000000-0005-0000-0000-0000C31E0000}"/>
    <cellStyle name="常规 9 26" xfId="7830" xr:uid="{00000000-0005-0000-0000-0000C51E0000}"/>
    <cellStyle name="常规 9 26 2" xfId="7832" xr:uid="{00000000-0005-0000-0000-0000C71E0000}"/>
    <cellStyle name="常规 9 27" xfId="7834" xr:uid="{00000000-0005-0000-0000-0000C91E0000}"/>
    <cellStyle name="常规 9 27 2" xfId="7836" xr:uid="{00000000-0005-0000-0000-0000CB1E0000}"/>
    <cellStyle name="常规 9 28" xfId="7838" xr:uid="{00000000-0005-0000-0000-0000CD1E0000}"/>
    <cellStyle name="常规 9 28 2" xfId="7840" xr:uid="{00000000-0005-0000-0000-0000CF1E0000}"/>
    <cellStyle name="常规 9 29" xfId="7842" xr:uid="{00000000-0005-0000-0000-0000D11E0000}"/>
    <cellStyle name="常规 9 29 2" xfId="7844" xr:uid="{00000000-0005-0000-0000-0000D31E0000}"/>
    <cellStyle name="常规 9 3" xfId="7845" xr:uid="{00000000-0005-0000-0000-0000D41E0000}"/>
    <cellStyle name="常规 9 3 2" xfId="7846" xr:uid="{00000000-0005-0000-0000-0000D51E0000}"/>
    <cellStyle name="常规 9 30" xfId="4800" xr:uid="{00000000-0005-0000-0000-0000EF120000}"/>
    <cellStyle name="常规 9 30 2" xfId="7827" xr:uid="{00000000-0005-0000-0000-0000C21E0000}"/>
    <cellStyle name="常规 9 31" xfId="7829" xr:uid="{00000000-0005-0000-0000-0000C41E0000}"/>
    <cellStyle name="常规 9 31 2" xfId="7831" xr:uid="{00000000-0005-0000-0000-0000C61E0000}"/>
    <cellStyle name="常规 9 32" xfId="7833" xr:uid="{00000000-0005-0000-0000-0000C81E0000}"/>
    <cellStyle name="常规 9 32 2" xfId="7835" xr:uid="{00000000-0005-0000-0000-0000CA1E0000}"/>
    <cellStyle name="常规 9 33" xfId="7837" xr:uid="{00000000-0005-0000-0000-0000CC1E0000}"/>
    <cellStyle name="常规 9 33 2" xfId="7839" xr:uid="{00000000-0005-0000-0000-0000CE1E0000}"/>
    <cellStyle name="常规 9 34" xfId="7841" xr:uid="{00000000-0005-0000-0000-0000D01E0000}"/>
    <cellStyle name="常规 9 34 2" xfId="7843" xr:uid="{00000000-0005-0000-0000-0000D21E0000}"/>
    <cellStyle name="常规 9 35" xfId="7848" xr:uid="{00000000-0005-0000-0000-0000D71E0000}"/>
    <cellStyle name="常规 9 35 2" xfId="7850" xr:uid="{00000000-0005-0000-0000-0000D91E0000}"/>
    <cellStyle name="常规 9 36" xfId="7852" xr:uid="{00000000-0005-0000-0000-0000DB1E0000}"/>
    <cellStyle name="常规 9 36 2" xfId="7854" xr:uid="{00000000-0005-0000-0000-0000DD1E0000}"/>
    <cellStyle name="常规 9 37" xfId="7392" xr:uid="{00000000-0005-0000-0000-00000F1D0000}"/>
    <cellStyle name="常规 9 37 2" xfId="7856" xr:uid="{00000000-0005-0000-0000-0000DF1E0000}"/>
    <cellStyle name="常规 9 38" xfId="7858" xr:uid="{00000000-0005-0000-0000-0000E11E0000}"/>
    <cellStyle name="常规 9 38 2" xfId="7860" xr:uid="{00000000-0005-0000-0000-0000E31E0000}"/>
    <cellStyle name="常规 9 39" xfId="7862" xr:uid="{00000000-0005-0000-0000-0000E51E0000}"/>
    <cellStyle name="常规 9 39 2" xfId="7864" xr:uid="{00000000-0005-0000-0000-0000E71E0000}"/>
    <cellStyle name="常规 9 4" xfId="7865" xr:uid="{00000000-0005-0000-0000-0000E81E0000}"/>
    <cellStyle name="常规 9 4 2" xfId="7866" xr:uid="{00000000-0005-0000-0000-0000E91E0000}"/>
    <cellStyle name="常规 9 40" xfId="7847" xr:uid="{00000000-0005-0000-0000-0000D61E0000}"/>
    <cellStyle name="常规 9 40 2" xfId="7849" xr:uid="{00000000-0005-0000-0000-0000D81E0000}"/>
    <cellStyle name="常规 9 41" xfId="7851" xr:uid="{00000000-0005-0000-0000-0000DA1E0000}"/>
    <cellStyle name="常规 9 41 2" xfId="7853" xr:uid="{00000000-0005-0000-0000-0000DC1E0000}"/>
    <cellStyle name="常规 9 42" xfId="7391" xr:uid="{00000000-0005-0000-0000-00000E1D0000}"/>
    <cellStyle name="常规 9 42 2" xfId="7855" xr:uid="{00000000-0005-0000-0000-0000DE1E0000}"/>
    <cellStyle name="常规 9 43" xfId="7857" xr:uid="{00000000-0005-0000-0000-0000E01E0000}"/>
    <cellStyle name="常规 9 43 2" xfId="7859" xr:uid="{00000000-0005-0000-0000-0000E21E0000}"/>
    <cellStyle name="常规 9 44" xfId="7861" xr:uid="{00000000-0005-0000-0000-0000E41E0000}"/>
    <cellStyle name="常规 9 44 2" xfId="7863" xr:uid="{00000000-0005-0000-0000-0000E61E0000}"/>
    <cellStyle name="常规 9 45" xfId="7868" xr:uid="{00000000-0005-0000-0000-0000EB1E0000}"/>
    <cellStyle name="常规 9 45 2" xfId="7870" xr:uid="{00000000-0005-0000-0000-0000ED1E0000}"/>
    <cellStyle name="常规 9 46" xfId="7872" xr:uid="{00000000-0005-0000-0000-0000EF1E0000}"/>
    <cellStyle name="常规 9 46 2" xfId="7874" xr:uid="{00000000-0005-0000-0000-0000F11E0000}"/>
    <cellStyle name="常规 9 47" xfId="7876" xr:uid="{00000000-0005-0000-0000-0000F31E0000}"/>
    <cellStyle name="常规 9 47 2" xfId="7878" xr:uid="{00000000-0005-0000-0000-0000F51E0000}"/>
    <cellStyle name="常规 9 48" xfId="7880" xr:uid="{00000000-0005-0000-0000-0000F71E0000}"/>
    <cellStyle name="常规 9 48 2" xfId="7882" xr:uid="{00000000-0005-0000-0000-0000F91E0000}"/>
    <cellStyle name="常规 9 49" xfId="7884" xr:uid="{00000000-0005-0000-0000-0000FB1E0000}"/>
    <cellStyle name="常规 9 49 2" xfId="7886" xr:uid="{00000000-0005-0000-0000-0000FD1E0000}"/>
    <cellStyle name="常规 9 5" xfId="7887" xr:uid="{00000000-0005-0000-0000-0000FE1E0000}"/>
    <cellStyle name="常规 9 5 2" xfId="7888" xr:uid="{00000000-0005-0000-0000-0000FF1E0000}"/>
    <cellStyle name="常规 9 50" xfId="7867" xr:uid="{00000000-0005-0000-0000-0000EA1E0000}"/>
    <cellStyle name="常规 9 50 2" xfId="7869" xr:uid="{00000000-0005-0000-0000-0000EC1E0000}"/>
    <cellStyle name="常规 9 51" xfId="7871" xr:uid="{00000000-0005-0000-0000-0000EE1E0000}"/>
    <cellStyle name="常规 9 51 2" xfId="7873" xr:uid="{00000000-0005-0000-0000-0000F01E0000}"/>
    <cellStyle name="常规 9 52" xfId="7875" xr:uid="{00000000-0005-0000-0000-0000F21E0000}"/>
    <cellStyle name="常规 9 52 2" xfId="7877" xr:uid="{00000000-0005-0000-0000-0000F41E0000}"/>
    <cellStyle name="常规 9 53" xfId="7879" xr:uid="{00000000-0005-0000-0000-0000F61E0000}"/>
    <cellStyle name="常规 9 53 2" xfId="7881" xr:uid="{00000000-0005-0000-0000-0000F81E0000}"/>
    <cellStyle name="常规 9 54" xfId="7883" xr:uid="{00000000-0005-0000-0000-0000FA1E0000}"/>
    <cellStyle name="常规 9 54 2" xfId="7885" xr:uid="{00000000-0005-0000-0000-0000FC1E0000}"/>
    <cellStyle name="常规 9 55" xfId="7890" xr:uid="{00000000-0005-0000-0000-0000011F0000}"/>
    <cellStyle name="常规 9 55 2" xfId="7892" xr:uid="{00000000-0005-0000-0000-0000031F0000}"/>
    <cellStyle name="常规 9 56" xfId="995" xr:uid="{00000000-0005-0000-0000-000012040000}"/>
    <cellStyle name="常规 9 56 2" xfId="7894" xr:uid="{00000000-0005-0000-0000-0000051F0000}"/>
    <cellStyle name="常规 9 57" xfId="7896" xr:uid="{00000000-0005-0000-0000-0000071F0000}"/>
    <cellStyle name="常规 9 57 2" xfId="7898" xr:uid="{00000000-0005-0000-0000-0000091F0000}"/>
    <cellStyle name="常规 9 58" xfId="7900" xr:uid="{00000000-0005-0000-0000-00000B1F0000}"/>
    <cellStyle name="常规 9 58 2" xfId="7902" xr:uid="{00000000-0005-0000-0000-00000D1F0000}"/>
    <cellStyle name="常规 9 59" xfId="7904" xr:uid="{00000000-0005-0000-0000-00000F1F0000}"/>
    <cellStyle name="常规 9 59 2" xfId="7906" xr:uid="{00000000-0005-0000-0000-0000111F0000}"/>
    <cellStyle name="常规 9 6" xfId="7907" xr:uid="{00000000-0005-0000-0000-0000121F0000}"/>
    <cellStyle name="常规 9 6 2" xfId="7908" xr:uid="{00000000-0005-0000-0000-0000131F0000}"/>
    <cellStyle name="常规 9 60" xfId="7889" xr:uid="{00000000-0005-0000-0000-0000001F0000}"/>
    <cellStyle name="常规 9 60 2" xfId="7891" xr:uid="{00000000-0005-0000-0000-0000021F0000}"/>
    <cellStyle name="常规 9 61" xfId="994" xr:uid="{00000000-0005-0000-0000-000011040000}"/>
    <cellStyle name="常规 9 61 2" xfId="7893" xr:uid="{00000000-0005-0000-0000-0000041F0000}"/>
    <cellStyle name="常规 9 62" xfId="7895" xr:uid="{00000000-0005-0000-0000-0000061F0000}"/>
    <cellStyle name="常规 9 62 2" xfId="7897" xr:uid="{00000000-0005-0000-0000-0000081F0000}"/>
    <cellStyle name="常规 9 63" xfId="7899" xr:uid="{00000000-0005-0000-0000-00000A1F0000}"/>
    <cellStyle name="常规 9 63 2" xfId="7901" xr:uid="{00000000-0005-0000-0000-00000C1F0000}"/>
    <cellStyle name="常规 9 64" xfId="7903" xr:uid="{00000000-0005-0000-0000-00000E1F0000}"/>
    <cellStyle name="常规 9 64 2" xfId="7905" xr:uid="{00000000-0005-0000-0000-0000101F0000}"/>
    <cellStyle name="常规 9 65" xfId="3192" xr:uid="{00000000-0005-0000-0000-0000A70C0000}"/>
    <cellStyle name="常规 9 65 2" xfId="7910" xr:uid="{00000000-0005-0000-0000-0000151F0000}"/>
    <cellStyle name="常规 9 66" xfId="7912" xr:uid="{00000000-0005-0000-0000-0000171F0000}"/>
    <cellStyle name="常规 9 66 2" xfId="7914" xr:uid="{00000000-0005-0000-0000-0000191F0000}"/>
    <cellStyle name="常规 9 67" xfId="7916" xr:uid="{00000000-0005-0000-0000-00001B1F0000}"/>
    <cellStyle name="常规 9 67 2" xfId="7918" xr:uid="{00000000-0005-0000-0000-00001D1F0000}"/>
    <cellStyle name="常规 9 68" xfId="7920" xr:uid="{00000000-0005-0000-0000-00001F1F0000}"/>
    <cellStyle name="常规 9 68 2" xfId="7922" xr:uid="{00000000-0005-0000-0000-0000211F0000}"/>
    <cellStyle name="常规 9 69" xfId="7924" xr:uid="{00000000-0005-0000-0000-0000231F0000}"/>
    <cellStyle name="常规 9 69 2" xfId="7926" xr:uid="{00000000-0005-0000-0000-0000251F0000}"/>
    <cellStyle name="常规 9 7" xfId="7927" xr:uid="{00000000-0005-0000-0000-0000261F0000}"/>
    <cellStyle name="常规 9 7 2" xfId="7928" xr:uid="{00000000-0005-0000-0000-0000271F0000}"/>
    <cellStyle name="常规 9 70" xfId="3191" xr:uid="{00000000-0005-0000-0000-0000A60C0000}"/>
    <cellStyle name="常规 9 70 2" xfId="7909" xr:uid="{00000000-0005-0000-0000-0000141F0000}"/>
    <cellStyle name="常规 9 71" xfId="7911" xr:uid="{00000000-0005-0000-0000-0000161F0000}"/>
    <cellStyle name="常规 9 71 2" xfId="7913" xr:uid="{00000000-0005-0000-0000-0000181F0000}"/>
    <cellStyle name="常规 9 72" xfId="7915" xr:uid="{00000000-0005-0000-0000-00001A1F0000}"/>
    <cellStyle name="常规 9 72 2" xfId="7917" xr:uid="{00000000-0005-0000-0000-00001C1F0000}"/>
    <cellStyle name="常规 9 73" xfId="7919" xr:uid="{00000000-0005-0000-0000-00001E1F0000}"/>
    <cellStyle name="常规 9 73 2" xfId="7921" xr:uid="{00000000-0005-0000-0000-0000201F0000}"/>
    <cellStyle name="常规 9 74" xfId="7923" xr:uid="{00000000-0005-0000-0000-0000221F0000}"/>
    <cellStyle name="常规 9 74 2" xfId="7925" xr:uid="{00000000-0005-0000-0000-0000241F0000}"/>
    <cellStyle name="常规 9 75" xfId="4805" xr:uid="{00000000-0005-0000-0000-0000F4120000}"/>
    <cellStyle name="常规 9 75 2" xfId="7930" xr:uid="{00000000-0005-0000-0000-0000291F0000}"/>
    <cellStyle name="常规 9 76" xfId="7932" xr:uid="{00000000-0005-0000-0000-00002B1F0000}"/>
    <cellStyle name="常规 9 76 2" xfId="7934" xr:uid="{00000000-0005-0000-0000-00002D1F0000}"/>
    <cellStyle name="常规 9 77" xfId="7936" xr:uid="{00000000-0005-0000-0000-00002F1F0000}"/>
    <cellStyle name="常规 9 77 2" xfId="7938" xr:uid="{00000000-0005-0000-0000-0000311F0000}"/>
    <cellStyle name="常规 9 78" xfId="7940" xr:uid="{00000000-0005-0000-0000-0000331F0000}"/>
    <cellStyle name="常规 9 78 2" xfId="7942" xr:uid="{00000000-0005-0000-0000-0000351F0000}"/>
    <cellStyle name="常规 9 79" xfId="7944" xr:uid="{00000000-0005-0000-0000-0000371F0000}"/>
    <cellStyle name="常规 9 79 2" xfId="7946" xr:uid="{00000000-0005-0000-0000-0000391F0000}"/>
    <cellStyle name="常规 9 8" xfId="7947" xr:uid="{00000000-0005-0000-0000-00003A1F0000}"/>
    <cellStyle name="常规 9 8 2" xfId="7948" xr:uid="{00000000-0005-0000-0000-00003B1F0000}"/>
    <cellStyle name="常规 9 80" xfId="4804" xr:uid="{00000000-0005-0000-0000-0000F3120000}"/>
    <cellStyle name="常规 9 80 2" xfId="7929" xr:uid="{00000000-0005-0000-0000-0000281F0000}"/>
    <cellStyle name="常规 9 81" xfId="7931" xr:uid="{00000000-0005-0000-0000-00002A1F0000}"/>
    <cellStyle name="常规 9 81 2" xfId="7933" xr:uid="{00000000-0005-0000-0000-00002C1F0000}"/>
    <cellStyle name="常规 9 82" xfId="7935" xr:uid="{00000000-0005-0000-0000-00002E1F0000}"/>
    <cellStyle name="常规 9 82 2" xfId="7937" xr:uid="{00000000-0005-0000-0000-0000301F0000}"/>
    <cellStyle name="常规 9 83" xfId="7939" xr:uid="{00000000-0005-0000-0000-0000321F0000}"/>
    <cellStyle name="常规 9 83 2" xfId="7941" xr:uid="{00000000-0005-0000-0000-0000341F0000}"/>
    <cellStyle name="常规 9 84" xfId="7943" xr:uid="{00000000-0005-0000-0000-0000361F0000}"/>
    <cellStyle name="常规 9 84 2" xfId="7945" xr:uid="{00000000-0005-0000-0000-0000381F0000}"/>
    <cellStyle name="常规 9 85" xfId="7950" xr:uid="{00000000-0005-0000-0000-00003D1F0000}"/>
    <cellStyle name="常规 9 85 2" xfId="7952" xr:uid="{00000000-0005-0000-0000-00003F1F0000}"/>
    <cellStyle name="常规 9 86" xfId="7954" xr:uid="{00000000-0005-0000-0000-0000411F0000}"/>
    <cellStyle name="常规 9 86 2" xfId="7956" xr:uid="{00000000-0005-0000-0000-0000431F0000}"/>
    <cellStyle name="常规 9 87" xfId="7400" xr:uid="{00000000-0005-0000-0000-0000171D0000}"/>
    <cellStyle name="常规 9 87 2" xfId="7404" xr:uid="{00000000-0005-0000-0000-00001B1D0000}"/>
    <cellStyle name="常规 9 88" xfId="7412" xr:uid="{00000000-0005-0000-0000-0000231D0000}"/>
    <cellStyle name="常规 9 88 2" xfId="2557" xr:uid="{00000000-0005-0000-0000-00002C0A0000}"/>
    <cellStyle name="常规 9 89" xfId="7415" xr:uid="{00000000-0005-0000-0000-0000261D0000}"/>
    <cellStyle name="常规 9 89 2" xfId="7418" xr:uid="{00000000-0005-0000-0000-0000291D0000}"/>
    <cellStyle name="常规 9 9" xfId="7957" xr:uid="{00000000-0005-0000-0000-0000441F0000}"/>
    <cellStyle name="常规 9 9 2" xfId="7958" xr:uid="{00000000-0005-0000-0000-0000451F0000}"/>
    <cellStyle name="常规 9 90" xfId="7949" xr:uid="{00000000-0005-0000-0000-00003C1F0000}"/>
    <cellStyle name="常规 9 90 2" xfId="7951" xr:uid="{00000000-0005-0000-0000-00003E1F0000}"/>
    <cellStyle name="常规 9 91" xfId="7953" xr:uid="{00000000-0005-0000-0000-0000401F0000}"/>
    <cellStyle name="常规 9 91 2" xfId="7955" xr:uid="{00000000-0005-0000-0000-0000421F0000}"/>
    <cellStyle name="常规 9 92" xfId="7399" xr:uid="{00000000-0005-0000-0000-0000161D0000}"/>
    <cellStyle name="常规 9 92 2" xfId="7403" xr:uid="{00000000-0005-0000-0000-00001A1D0000}"/>
    <cellStyle name="常规 9 93" xfId="7411" xr:uid="{00000000-0005-0000-0000-0000221D0000}"/>
    <cellStyle name="常规 9 93 2" xfId="2556" xr:uid="{00000000-0005-0000-0000-00002B0A0000}"/>
    <cellStyle name="常规 9 94" xfId="7414" xr:uid="{00000000-0005-0000-0000-0000251D0000}"/>
    <cellStyle name="常规 9 94 2" xfId="7417" xr:uid="{00000000-0005-0000-0000-0000281D0000}"/>
    <cellStyle name="常规 9 95" xfId="7420" xr:uid="{00000000-0005-0000-0000-00002B1D0000}"/>
    <cellStyle name="常规 9 95 2" xfId="7959" xr:uid="{00000000-0005-0000-0000-0000461F0000}"/>
    <cellStyle name="常规 9 96" xfId="7960" xr:uid="{00000000-0005-0000-0000-0000471F0000}"/>
    <cellStyle name="常规 9 96 2" xfId="7961" xr:uid="{00000000-0005-0000-0000-0000481F0000}"/>
    <cellStyle name="常规 9 97" xfId="7962" xr:uid="{00000000-0005-0000-0000-0000491F0000}"/>
    <cellStyle name="常规 9 97 2" xfId="7963" xr:uid="{00000000-0005-0000-0000-00004A1F0000}"/>
    <cellStyle name="常规 9 98" xfId="7964" xr:uid="{00000000-0005-0000-0000-00004B1F0000}"/>
    <cellStyle name="常规 9 98 2" xfId="2207" xr:uid="{00000000-0005-0000-0000-0000CE080000}"/>
    <cellStyle name="常规 9 99" xfId="7965" xr:uid="{00000000-0005-0000-0000-00004C1F0000}"/>
    <cellStyle name="常规 9 99 2" xfId="7966" xr:uid="{00000000-0005-0000-0000-00004D1F0000}"/>
    <cellStyle name="常规 90" xfId="7737" xr:uid="{00000000-0005-0000-0000-0000681E0000}"/>
    <cellStyle name="常规 90 2" xfId="2793" xr:uid="{00000000-0005-0000-0000-0000180B0000}"/>
    <cellStyle name="常规 91" xfId="7740" xr:uid="{00000000-0005-0000-0000-00006B1E0000}"/>
    <cellStyle name="常规 91 2" xfId="7742" xr:uid="{00000000-0005-0000-0000-00006D1E0000}"/>
    <cellStyle name="常规 92" xfId="7744" xr:uid="{00000000-0005-0000-0000-00006F1E0000}"/>
    <cellStyle name="常规 92 2" xfId="7746" xr:uid="{00000000-0005-0000-0000-0000711E0000}"/>
    <cellStyle name="常规 93" xfId="7748" xr:uid="{00000000-0005-0000-0000-0000731E0000}"/>
    <cellStyle name="常规 93 2" xfId="7750" xr:uid="{00000000-0005-0000-0000-0000751E0000}"/>
    <cellStyle name="常规 94" xfId="7771" xr:uid="{00000000-0005-0000-0000-00008A1E0000}"/>
    <cellStyle name="常规 94 2" xfId="7773" xr:uid="{00000000-0005-0000-0000-00008C1E0000}"/>
    <cellStyle name="常规 94 2 2" xfId="7967" xr:uid="{00000000-0005-0000-0000-00004E1F0000}"/>
    <cellStyle name="常规 94 2 2 2" xfId="1516" xr:uid="{00000000-0005-0000-0000-00001B060000}"/>
    <cellStyle name="常规 94 2 2 2 2" xfId="1526" xr:uid="{00000000-0005-0000-0000-000025060000}"/>
    <cellStyle name="常规 94 2 2 3" xfId="593" xr:uid="{00000000-0005-0000-0000-000080020000}"/>
    <cellStyle name="常规 94 2 3" xfId="7968" xr:uid="{00000000-0005-0000-0000-00004F1F0000}"/>
    <cellStyle name="常规 94 2 3 2" xfId="7969" xr:uid="{00000000-0005-0000-0000-0000501F0000}"/>
    <cellStyle name="常规 94 2 4" xfId="7970" xr:uid="{00000000-0005-0000-0000-0000511F0000}"/>
    <cellStyle name="常规 94 3" xfId="7971" xr:uid="{00000000-0005-0000-0000-0000521F0000}"/>
    <cellStyle name="常规 94 3 2" xfId="7972" xr:uid="{00000000-0005-0000-0000-0000531F0000}"/>
    <cellStyle name="常规 94 3 2 2" xfId="7973" xr:uid="{00000000-0005-0000-0000-0000541F0000}"/>
    <cellStyle name="常规 94 3 3" xfId="7974" xr:uid="{00000000-0005-0000-0000-0000551F0000}"/>
    <cellStyle name="常规 94 4" xfId="7976" xr:uid="{00000000-0005-0000-0000-0000571F0000}"/>
    <cellStyle name="常规 94 4 2" xfId="7977" xr:uid="{00000000-0005-0000-0000-0000581F0000}"/>
    <cellStyle name="常规 94 5" xfId="7978" xr:uid="{00000000-0005-0000-0000-0000591F0000}"/>
    <cellStyle name="常规 95" xfId="7979" xr:uid="{00000000-0005-0000-0000-00005A1F0000}"/>
    <cellStyle name="常规 95 2" xfId="7980" xr:uid="{00000000-0005-0000-0000-00005B1F0000}"/>
    <cellStyle name="常规 96" xfId="7981" xr:uid="{00000000-0005-0000-0000-00005C1F0000}"/>
    <cellStyle name="常规 96 2" xfId="7982" xr:uid="{00000000-0005-0000-0000-00005D1F0000}"/>
    <cellStyle name="常规 97" xfId="7983" xr:uid="{00000000-0005-0000-0000-00005E1F0000}"/>
    <cellStyle name="常规 97 2" xfId="7984" xr:uid="{00000000-0005-0000-0000-00005F1F0000}"/>
    <cellStyle name="常规 98" xfId="7985" xr:uid="{00000000-0005-0000-0000-0000601F0000}"/>
    <cellStyle name="常规 98 2" xfId="7986" xr:uid="{00000000-0005-0000-0000-0000611F0000}"/>
    <cellStyle name="常规 99" xfId="7987" xr:uid="{00000000-0005-0000-0000-0000621F0000}"/>
    <cellStyle name="常规 99 2" xfId="7988" xr:uid="{00000000-0005-0000-0000-0000631F0000}"/>
    <cellStyle name="分级显示行_1_injection" xfId="7989" xr:uid="{00000000-0005-0000-0000-0000641F0000}"/>
    <cellStyle name="好 10" xfId="7990" xr:uid="{00000000-0005-0000-0000-0000651F0000}"/>
    <cellStyle name="好 10 2" xfId="7991" xr:uid="{00000000-0005-0000-0000-0000661F0000}"/>
    <cellStyle name="好 11" xfId="7992" xr:uid="{00000000-0005-0000-0000-0000671F0000}"/>
    <cellStyle name="好 11 2" xfId="7993" xr:uid="{00000000-0005-0000-0000-0000681F0000}"/>
    <cellStyle name="好 12" xfId="7994" xr:uid="{00000000-0005-0000-0000-0000691F0000}"/>
    <cellStyle name="好 12 2" xfId="7995" xr:uid="{00000000-0005-0000-0000-00006A1F0000}"/>
    <cellStyle name="好 13" xfId="7996" xr:uid="{00000000-0005-0000-0000-00006B1F0000}"/>
    <cellStyle name="好 13 2" xfId="7997" xr:uid="{00000000-0005-0000-0000-00006C1F0000}"/>
    <cellStyle name="好 14" xfId="8000" xr:uid="{00000000-0005-0000-0000-00006F1F0000}"/>
    <cellStyle name="好 14 2" xfId="8001" xr:uid="{00000000-0005-0000-0000-0000701F0000}"/>
    <cellStyle name="好 15" xfId="8003" xr:uid="{00000000-0005-0000-0000-0000721F0000}"/>
    <cellStyle name="好 15 2" xfId="8005" xr:uid="{00000000-0005-0000-0000-0000741F0000}"/>
    <cellStyle name="好 16" xfId="6718" xr:uid="{00000000-0005-0000-0000-00006D1A0000}"/>
    <cellStyle name="好 16 2" xfId="8007" xr:uid="{00000000-0005-0000-0000-0000761F0000}"/>
    <cellStyle name="好 17" xfId="8009" xr:uid="{00000000-0005-0000-0000-0000781F0000}"/>
    <cellStyle name="好 17 2" xfId="2135" xr:uid="{00000000-0005-0000-0000-000086080000}"/>
    <cellStyle name="好 18" xfId="8011" xr:uid="{00000000-0005-0000-0000-00007A1F0000}"/>
    <cellStyle name="好 18 2" xfId="2271" xr:uid="{00000000-0005-0000-0000-00000E090000}"/>
    <cellStyle name="好 19" xfId="8013" xr:uid="{00000000-0005-0000-0000-00007C1F0000}"/>
    <cellStyle name="好 19 2" xfId="2302" xr:uid="{00000000-0005-0000-0000-00002D090000}"/>
    <cellStyle name="好 2" xfId="8014" xr:uid="{00000000-0005-0000-0000-00007D1F0000}"/>
    <cellStyle name="好 2 2" xfId="8015" xr:uid="{00000000-0005-0000-0000-00007E1F0000}"/>
    <cellStyle name="好 20" xfId="8002" xr:uid="{00000000-0005-0000-0000-0000711F0000}"/>
    <cellStyle name="好 20 2" xfId="8004" xr:uid="{00000000-0005-0000-0000-0000731F0000}"/>
    <cellStyle name="好 21" xfId="6717" xr:uid="{00000000-0005-0000-0000-00006C1A0000}"/>
    <cellStyle name="好 21 2" xfId="8006" xr:uid="{00000000-0005-0000-0000-0000751F0000}"/>
    <cellStyle name="好 22" xfId="8008" xr:uid="{00000000-0005-0000-0000-0000771F0000}"/>
    <cellStyle name="好 22 2" xfId="2134" xr:uid="{00000000-0005-0000-0000-000085080000}"/>
    <cellStyle name="好 23" xfId="8010" xr:uid="{00000000-0005-0000-0000-0000791F0000}"/>
    <cellStyle name="好 23 2" xfId="2270" xr:uid="{00000000-0005-0000-0000-00000D090000}"/>
    <cellStyle name="好 24" xfId="8012" xr:uid="{00000000-0005-0000-0000-00007B1F0000}"/>
    <cellStyle name="好 24 2" xfId="2301" xr:uid="{00000000-0005-0000-0000-00002C090000}"/>
    <cellStyle name="好 25" xfId="8017" xr:uid="{00000000-0005-0000-0000-0000801F0000}"/>
    <cellStyle name="好 25 2" xfId="2336" xr:uid="{00000000-0005-0000-0000-00004F090000}"/>
    <cellStyle name="好 26" xfId="8019" xr:uid="{00000000-0005-0000-0000-0000821F0000}"/>
    <cellStyle name="好 26 2" xfId="2364" xr:uid="{00000000-0005-0000-0000-00006B090000}"/>
    <cellStyle name="好 27" xfId="8021" xr:uid="{00000000-0005-0000-0000-0000841F0000}"/>
    <cellStyle name="好 27 2" xfId="2405" xr:uid="{00000000-0005-0000-0000-000094090000}"/>
    <cellStyle name="好 28" xfId="8023" xr:uid="{00000000-0005-0000-0000-0000861F0000}"/>
    <cellStyle name="好 28 2" xfId="3960" xr:uid="{00000000-0005-0000-0000-0000A70F0000}"/>
    <cellStyle name="好 29" xfId="8025" xr:uid="{00000000-0005-0000-0000-0000881F0000}"/>
    <cellStyle name="好 29 2" xfId="7396" xr:uid="{00000000-0005-0000-0000-0000131D0000}"/>
    <cellStyle name="好 3" xfId="8026" xr:uid="{00000000-0005-0000-0000-0000891F0000}"/>
    <cellStyle name="好 3 2" xfId="8027" xr:uid="{00000000-0005-0000-0000-00008A1F0000}"/>
    <cellStyle name="好 30" xfId="8016" xr:uid="{00000000-0005-0000-0000-00007F1F0000}"/>
    <cellStyle name="好 30 2" xfId="2335" xr:uid="{00000000-0005-0000-0000-00004E090000}"/>
    <cellStyle name="好 31" xfId="8018" xr:uid="{00000000-0005-0000-0000-0000811F0000}"/>
    <cellStyle name="好 31 2" xfId="2363" xr:uid="{00000000-0005-0000-0000-00006A090000}"/>
    <cellStyle name="好 32" xfId="8020" xr:uid="{00000000-0005-0000-0000-0000831F0000}"/>
    <cellStyle name="好 32 2" xfId="2404" xr:uid="{00000000-0005-0000-0000-000093090000}"/>
    <cellStyle name="好 33" xfId="8022" xr:uid="{00000000-0005-0000-0000-0000851F0000}"/>
    <cellStyle name="好 33 2" xfId="3959" xr:uid="{00000000-0005-0000-0000-0000A60F0000}"/>
    <cellStyle name="好 34" xfId="8024" xr:uid="{00000000-0005-0000-0000-0000871F0000}"/>
    <cellStyle name="好 34 2" xfId="7395" xr:uid="{00000000-0005-0000-0000-0000121D0000}"/>
    <cellStyle name="好 35" xfId="8029" xr:uid="{00000000-0005-0000-0000-00008C1F0000}"/>
    <cellStyle name="好 35 2" xfId="8031" xr:uid="{00000000-0005-0000-0000-00008E1F0000}"/>
    <cellStyle name="好 36" xfId="8033" xr:uid="{00000000-0005-0000-0000-0000901F0000}"/>
    <cellStyle name="好 36 2" xfId="8035" xr:uid="{00000000-0005-0000-0000-0000921F0000}"/>
    <cellStyle name="好 37" xfId="8037" xr:uid="{00000000-0005-0000-0000-0000941F0000}"/>
    <cellStyle name="好 37 2" xfId="8039" xr:uid="{00000000-0005-0000-0000-0000961F0000}"/>
    <cellStyle name="好 38" xfId="8041" xr:uid="{00000000-0005-0000-0000-0000981F0000}"/>
    <cellStyle name="好 38 2" xfId="8043" xr:uid="{00000000-0005-0000-0000-00009A1F0000}"/>
    <cellStyle name="好 39" xfId="8045" xr:uid="{00000000-0005-0000-0000-00009C1F0000}"/>
    <cellStyle name="好 39 2" xfId="8047" xr:uid="{00000000-0005-0000-0000-00009E1F0000}"/>
    <cellStyle name="好 4" xfId="8048" xr:uid="{00000000-0005-0000-0000-00009F1F0000}"/>
    <cellStyle name="好 4 2" xfId="8049" xr:uid="{00000000-0005-0000-0000-0000A01F0000}"/>
    <cellStyle name="好 40" xfId="8028" xr:uid="{00000000-0005-0000-0000-00008B1F0000}"/>
    <cellStyle name="好 40 2" xfId="8030" xr:uid="{00000000-0005-0000-0000-00008D1F0000}"/>
    <cellStyle name="好 41" xfId="8032" xr:uid="{00000000-0005-0000-0000-00008F1F0000}"/>
    <cellStyle name="好 41 2" xfId="8034" xr:uid="{00000000-0005-0000-0000-0000911F0000}"/>
    <cellStyle name="好 42" xfId="8036" xr:uid="{00000000-0005-0000-0000-0000931F0000}"/>
    <cellStyle name="好 42 2" xfId="8038" xr:uid="{00000000-0005-0000-0000-0000951F0000}"/>
    <cellStyle name="好 43" xfId="8040" xr:uid="{00000000-0005-0000-0000-0000971F0000}"/>
    <cellStyle name="好 43 2" xfId="8042" xr:uid="{00000000-0005-0000-0000-0000991F0000}"/>
    <cellStyle name="好 44" xfId="8044" xr:uid="{00000000-0005-0000-0000-00009B1F0000}"/>
    <cellStyle name="好 44 2" xfId="8046" xr:uid="{00000000-0005-0000-0000-00009D1F0000}"/>
    <cellStyle name="好 45" xfId="8051" xr:uid="{00000000-0005-0000-0000-0000A21F0000}"/>
    <cellStyle name="好 45 2" xfId="8053" xr:uid="{00000000-0005-0000-0000-0000A41F0000}"/>
    <cellStyle name="好 46" xfId="8055" xr:uid="{00000000-0005-0000-0000-0000A61F0000}"/>
    <cellStyle name="好 46 2" xfId="8057" xr:uid="{00000000-0005-0000-0000-0000A81F0000}"/>
    <cellStyle name="好 47" xfId="8059" xr:uid="{00000000-0005-0000-0000-0000AA1F0000}"/>
    <cellStyle name="好 47 2" xfId="8061" xr:uid="{00000000-0005-0000-0000-0000AC1F0000}"/>
    <cellStyle name="好 48" xfId="8063" xr:uid="{00000000-0005-0000-0000-0000AE1F0000}"/>
    <cellStyle name="好 48 2" xfId="8065" xr:uid="{00000000-0005-0000-0000-0000B01F0000}"/>
    <cellStyle name="好 49" xfId="8067" xr:uid="{00000000-0005-0000-0000-0000B21F0000}"/>
    <cellStyle name="好 49 2" xfId="8069" xr:uid="{00000000-0005-0000-0000-0000B41F0000}"/>
    <cellStyle name="好 5" xfId="8070" xr:uid="{00000000-0005-0000-0000-0000B51F0000}"/>
    <cellStyle name="好 5 2" xfId="8071" xr:uid="{00000000-0005-0000-0000-0000B61F0000}"/>
    <cellStyle name="好 50" xfId="8050" xr:uid="{00000000-0005-0000-0000-0000A11F0000}"/>
    <cellStyle name="好 50 2" xfId="8052" xr:uid="{00000000-0005-0000-0000-0000A31F0000}"/>
    <cellStyle name="好 51" xfId="8054" xr:uid="{00000000-0005-0000-0000-0000A51F0000}"/>
    <cellStyle name="好 51 2" xfId="8056" xr:uid="{00000000-0005-0000-0000-0000A71F0000}"/>
    <cellStyle name="好 52" xfId="8058" xr:uid="{00000000-0005-0000-0000-0000A91F0000}"/>
    <cellStyle name="好 52 2" xfId="8060" xr:uid="{00000000-0005-0000-0000-0000AB1F0000}"/>
    <cellStyle name="好 53" xfId="8062" xr:uid="{00000000-0005-0000-0000-0000AD1F0000}"/>
    <cellStyle name="好 53 2" xfId="8064" xr:uid="{00000000-0005-0000-0000-0000AF1F0000}"/>
    <cellStyle name="好 54" xfId="8066" xr:uid="{00000000-0005-0000-0000-0000B11F0000}"/>
    <cellStyle name="好 54 2" xfId="8068" xr:uid="{00000000-0005-0000-0000-0000B31F0000}"/>
    <cellStyle name="好 55" xfId="8072" xr:uid="{00000000-0005-0000-0000-0000B71F0000}"/>
    <cellStyle name="好 55 2" xfId="8073" xr:uid="{00000000-0005-0000-0000-0000B81F0000}"/>
    <cellStyle name="好 56" xfId="8074" xr:uid="{00000000-0005-0000-0000-0000B91F0000}"/>
    <cellStyle name="好 56 2" xfId="8075" xr:uid="{00000000-0005-0000-0000-0000BA1F0000}"/>
    <cellStyle name="好 57" xfId="8076" xr:uid="{00000000-0005-0000-0000-0000BB1F0000}"/>
    <cellStyle name="好 57 2" xfId="8077" xr:uid="{00000000-0005-0000-0000-0000BC1F0000}"/>
    <cellStyle name="好 58" xfId="8078" xr:uid="{00000000-0005-0000-0000-0000BD1F0000}"/>
    <cellStyle name="好 58 2" xfId="8079" xr:uid="{00000000-0005-0000-0000-0000BE1F0000}"/>
    <cellStyle name="好 6" xfId="8080" xr:uid="{00000000-0005-0000-0000-0000BF1F0000}"/>
    <cellStyle name="好 6 2" xfId="8081" xr:uid="{00000000-0005-0000-0000-0000C01F0000}"/>
    <cellStyle name="好 7" xfId="8082" xr:uid="{00000000-0005-0000-0000-0000C11F0000}"/>
    <cellStyle name="好 7 2" xfId="8083" xr:uid="{00000000-0005-0000-0000-0000C21F0000}"/>
    <cellStyle name="好 8" xfId="8084" xr:uid="{00000000-0005-0000-0000-0000C31F0000}"/>
    <cellStyle name="好 8 2" xfId="8085" xr:uid="{00000000-0005-0000-0000-0000C41F0000}"/>
    <cellStyle name="好 9" xfId="8086" xr:uid="{00000000-0005-0000-0000-0000C51F0000}"/>
    <cellStyle name="好 9 2" xfId="8087" xr:uid="{00000000-0005-0000-0000-0000C61F0000}"/>
    <cellStyle name="汇总 10" xfId="5219" xr:uid="{00000000-0005-0000-0000-000092140000}"/>
    <cellStyle name="汇总 10 2" xfId="8088" xr:uid="{00000000-0005-0000-0000-0000C71F0000}"/>
    <cellStyle name="汇总 11" xfId="8089" xr:uid="{00000000-0005-0000-0000-0000C81F0000}"/>
    <cellStyle name="汇总 11 2" xfId="8090" xr:uid="{00000000-0005-0000-0000-0000C91F0000}"/>
    <cellStyle name="汇总 12" xfId="8091" xr:uid="{00000000-0005-0000-0000-0000CA1F0000}"/>
    <cellStyle name="汇总 12 2" xfId="8092" xr:uid="{00000000-0005-0000-0000-0000CB1F0000}"/>
    <cellStyle name="汇总 13" xfId="8093" xr:uid="{00000000-0005-0000-0000-0000CC1F0000}"/>
    <cellStyle name="汇总 13 2" xfId="8094" xr:uid="{00000000-0005-0000-0000-0000CD1F0000}"/>
    <cellStyle name="汇总 14" xfId="8095" xr:uid="{00000000-0005-0000-0000-0000CE1F0000}"/>
    <cellStyle name="汇总 14 2" xfId="8096" xr:uid="{00000000-0005-0000-0000-0000CF1F0000}"/>
    <cellStyle name="汇总 15" xfId="8098" xr:uid="{00000000-0005-0000-0000-0000D11F0000}"/>
    <cellStyle name="汇总 15 2" xfId="8100" xr:uid="{00000000-0005-0000-0000-0000D31F0000}"/>
    <cellStyle name="汇总 16" xfId="8102" xr:uid="{00000000-0005-0000-0000-0000D51F0000}"/>
    <cellStyle name="汇总 16 2" xfId="8104" xr:uid="{00000000-0005-0000-0000-0000D71F0000}"/>
    <cellStyle name="汇总 17" xfId="8106" xr:uid="{00000000-0005-0000-0000-0000D91F0000}"/>
    <cellStyle name="汇总 17 2" xfId="8108" xr:uid="{00000000-0005-0000-0000-0000DB1F0000}"/>
    <cellStyle name="汇总 18" xfId="8110" xr:uid="{00000000-0005-0000-0000-0000DD1F0000}"/>
    <cellStyle name="汇总 18 2" xfId="8112" xr:uid="{00000000-0005-0000-0000-0000DF1F0000}"/>
    <cellStyle name="汇总 19" xfId="8114" xr:uid="{00000000-0005-0000-0000-0000E11F0000}"/>
    <cellStyle name="汇总 19 2" xfId="8116" xr:uid="{00000000-0005-0000-0000-0000E31F0000}"/>
    <cellStyle name="汇总 2" xfId="8117" xr:uid="{00000000-0005-0000-0000-0000E41F0000}"/>
    <cellStyle name="汇总 2 2" xfId="8118" xr:uid="{00000000-0005-0000-0000-0000E51F0000}"/>
    <cellStyle name="汇总 20" xfId="8097" xr:uid="{00000000-0005-0000-0000-0000D01F0000}"/>
    <cellStyle name="汇总 20 2" xfId="8099" xr:uid="{00000000-0005-0000-0000-0000D21F0000}"/>
    <cellStyle name="汇总 21" xfId="8101" xr:uid="{00000000-0005-0000-0000-0000D41F0000}"/>
    <cellStyle name="汇总 21 2" xfId="8103" xr:uid="{00000000-0005-0000-0000-0000D61F0000}"/>
    <cellStyle name="汇总 22" xfId="8105" xr:uid="{00000000-0005-0000-0000-0000D81F0000}"/>
    <cellStyle name="汇总 22 2" xfId="8107" xr:uid="{00000000-0005-0000-0000-0000DA1F0000}"/>
    <cellStyle name="汇总 23" xfId="8109" xr:uid="{00000000-0005-0000-0000-0000DC1F0000}"/>
    <cellStyle name="汇总 23 2" xfId="8111" xr:uid="{00000000-0005-0000-0000-0000DE1F0000}"/>
    <cellStyle name="汇总 24" xfId="8113" xr:uid="{00000000-0005-0000-0000-0000E01F0000}"/>
    <cellStyle name="汇总 24 2" xfId="8115" xr:uid="{00000000-0005-0000-0000-0000E21F0000}"/>
    <cellStyle name="汇总 25" xfId="8120" xr:uid="{00000000-0005-0000-0000-0000E71F0000}"/>
    <cellStyle name="汇总 25 2" xfId="8122" xr:uid="{00000000-0005-0000-0000-0000E91F0000}"/>
    <cellStyle name="汇总 26" xfId="6161" xr:uid="{00000000-0005-0000-0000-000040180000}"/>
    <cellStyle name="汇总 26 2" xfId="8124" xr:uid="{00000000-0005-0000-0000-0000EB1F0000}"/>
    <cellStyle name="汇总 27" xfId="8126" xr:uid="{00000000-0005-0000-0000-0000ED1F0000}"/>
    <cellStyle name="汇总 27 2" xfId="8128" xr:uid="{00000000-0005-0000-0000-0000EF1F0000}"/>
    <cellStyle name="汇总 28" xfId="8130" xr:uid="{00000000-0005-0000-0000-0000F11F0000}"/>
    <cellStyle name="汇总 28 2" xfId="8132" xr:uid="{00000000-0005-0000-0000-0000F31F0000}"/>
    <cellStyle name="汇总 29" xfId="8134" xr:uid="{00000000-0005-0000-0000-0000F51F0000}"/>
    <cellStyle name="汇总 29 2" xfId="8136" xr:uid="{00000000-0005-0000-0000-0000F71F0000}"/>
    <cellStyle name="汇总 3" xfId="8137" xr:uid="{00000000-0005-0000-0000-0000F81F0000}"/>
    <cellStyle name="汇总 3 2" xfId="8138" xr:uid="{00000000-0005-0000-0000-0000F91F0000}"/>
    <cellStyle name="汇总 30" xfId="8119" xr:uid="{00000000-0005-0000-0000-0000E61F0000}"/>
    <cellStyle name="汇总 30 2" xfId="8121" xr:uid="{00000000-0005-0000-0000-0000E81F0000}"/>
    <cellStyle name="汇总 31" xfId="6160" xr:uid="{00000000-0005-0000-0000-00003F180000}"/>
    <cellStyle name="汇总 31 2" xfId="8123" xr:uid="{00000000-0005-0000-0000-0000EA1F0000}"/>
    <cellStyle name="汇总 32" xfId="8125" xr:uid="{00000000-0005-0000-0000-0000EC1F0000}"/>
    <cellStyle name="汇总 32 2" xfId="8127" xr:uid="{00000000-0005-0000-0000-0000EE1F0000}"/>
    <cellStyle name="汇总 33" xfId="8129" xr:uid="{00000000-0005-0000-0000-0000F01F0000}"/>
    <cellStyle name="汇总 33 2" xfId="8131" xr:uid="{00000000-0005-0000-0000-0000F21F0000}"/>
    <cellStyle name="汇总 34" xfId="8133" xr:uid="{00000000-0005-0000-0000-0000F41F0000}"/>
    <cellStyle name="汇总 34 2" xfId="8135" xr:uid="{00000000-0005-0000-0000-0000F61F0000}"/>
    <cellStyle name="汇总 35" xfId="8140" xr:uid="{00000000-0005-0000-0000-0000FB1F0000}"/>
    <cellStyle name="汇总 35 2" xfId="8142" xr:uid="{00000000-0005-0000-0000-0000FD1F0000}"/>
    <cellStyle name="汇总 36" xfId="8144" xr:uid="{00000000-0005-0000-0000-0000FF1F0000}"/>
    <cellStyle name="汇总 36 2" xfId="8146" xr:uid="{00000000-0005-0000-0000-000001200000}"/>
    <cellStyle name="汇总 37" xfId="8148" xr:uid="{00000000-0005-0000-0000-000003200000}"/>
    <cellStyle name="汇总 37 2" xfId="8150" xr:uid="{00000000-0005-0000-0000-000005200000}"/>
    <cellStyle name="汇总 38" xfId="8152" xr:uid="{00000000-0005-0000-0000-000007200000}"/>
    <cellStyle name="汇总 38 2" xfId="8156" xr:uid="{00000000-0005-0000-0000-00000B200000}"/>
    <cellStyle name="汇总 39" xfId="8158" xr:uid="{00000000-0005-0000-0000-00000D200000}"/>
    <cellStyle name="汇总 39 2" xfId="8162" xr:uid="{00000000-0005-0000-0000-000011200000}"/>
    <cellStyle name="汇总 4" xfId="8163" xr:uid="{00000000-0005-0000-0000-000012200000}"/>
    <cellStyle name="汇总 4 2" xfId="8164" xr:uid="{00000000-0005-0000-0000-000013200000}"/>
    <cellStyle name="汇总 40" xfId="8139" xr:uid="{00000000-0005-0000-0000-0000FA1F0000}"/>
    <cellStyle name="汇总 40 2" xfId="8141" xr:uid="{00000000-0005-0000-0000-0000FC1F0000}"/>
    <cellStyle name="汇总 41" xfId="8143" xr:uid="{00000000-0005-0000-0000-0000FE1F0000}"/>
    <cellStyle name="汇总 41 2" xfId="8145" xr:uid="{00000000-0005-0000-0000-000000200000}"/>
    <cellStyle name="汇总 42" xfId="8147" xr:uid="{00000000-0005-0000-0000-000002200000}"/>
    <cellStyle name="汇总 42 2" xfId="8149" xr:uid="{00000000-0005-0000-0000-000004200000}"/>
    <cellStyle name="汇总 43" xfId="8151" xr:uid="{00000000-0005-0000-0000-000006200000}"/>
    <cellStyle name="汇总 43 2" xfId="8155" xr:uid="{00000000-0005-0000-0000-00000A200000}"/>
    <cellStyle name="汇总 44" xfId="8157" xr:uid="{00000000-0005-0000-0000-00000C200000}"/>
    <cellStyle name="汇总 44 2" xfId="8161" xr:uid="{00000000-0005-0000-0000-000010200000}"/>
    <cellStyle name="汇总 45" xfId="8166" xr:uid="{00000000-0005-0000-0000-000015200000}"/>
    <cellStyle name="汇总 45 2" xfId="8168" xr:uid="{00000000-0005-0000-0000-000017200000}"/>
    <cellStyle name="汇总 46" xfId="8170" xr:uid="{00000000-0005-0000-0000-000019200000}"/>
    <cellStyle name="汇总 46 2" xfId="8172" xr:uid="{00000000-0005-0000-0000-00001B200000}"/>
    <cellStyle name="汇总 47" xfId="8174" xr:uid="{00000000-0005-0000-0000-00001D200000}"/>
    <cellStyle name="汇总 47 2" xfId="8176" xr:uid="{00000000-0005-0000-0000-00001F200000}"/>
    <cellStyle name="汇总 48" xfId="8178" xr:uid="{00000000-0005-0000-0000-000021200000}"/>
    <cellStyle name="汇总 48 2" xfId="8180" xr:uid="{00000000-0005-0000-0000-000023200000}"/>
    <cellStyle name="汇总 49" xfId="8182" xr:uid="{00000000-0005-0000-0000-000025200000}"/>
    <cellStyle name="汇总 49 2" xfId="8184" xr:uid="{00000000-0005-0000-0000-000027200000}"/>
    <cellStyle name="汇总 5" xfId="8185" xr:uid="{00000000-0005-0000-0000-000028200000}"/>
    <cellStyle name="汇总 5 2" xfId="8186" xr:uid="{00000000-0005-0000-0000-000029200000}"/>
    <cellStyle name="汇总 50" xfId="8165" xr:uid="{00000000-0005-0000-0000-000014200000}"/>
    <cellStyle name="汇总 50 2" xfId="8167" xr:uid="{00000000-0005-0000-0000-000016200000}"/>
    <cellStyle name="汇总 51" xfId="8169" xr:uid="{00000000-0005-0000-0000-000018200000}"/>
    <cellStyle name="汇总 51 2" xfId="8171" xr:uid="{00000000-0005-0000-0000-00001A200000}"/>
    <cellStyle name="汇总 52" xfId="8173" xr:uid="{00000000-0005-0000-0000-00001C200000}"/>
    <cellStyle name="汇总 52 2" xfId="8175" xr:uid="{00000000-0005-0000-0000-00001E200000}"/>
    <cellStyle name="汇总 53" xfId="8177" xr:uid="{00000000-0005-0000-0000-000020200000}"/>
    <cellStyle name="汇总 53 2" xfId="8179" xr:uid="{00000000-0005-0000-0000-000022200000}"/>
    <cellStyle name="汇总 54" xfId="8181" xr:uid="{00000000-0005-0000-0000-000024200000}"/>
    <cellStyle name="汇总 54 2" xfId="8183" xr:uid="{00000000-0005-0000-0000-000026200000}"/>
    <cellStyle name="汇总 55" xfId="5224" xr:uid="{00000000-0005-0000-0000-000097140000}"/>
    <cellStyle name="汇总 55 2" xfId="8187" xr:uid="{00000000-0005-0000-0000-00002A200000}"/>
    <cellStyle name="汇总 56" xfId="8188" xr:uid="{00000000-0005-0000-0000-00002B200000}"/>
    <cellStyle name="汇总 56 2" xfId="8189" xr:uid="{00000000-0005-0000-0000-00002C200000}"/>
    <cellStyle name="汇总 57" xfId="8190" xr:uid="{00000000-0005-0000-0000-00002D200000}"/>
    <cellStyle name="汇总 57 2" xfId="8191" xr:uid="{00000000-0005-0000-0000-00002E200000}"/>
    <cellStyle name="汇总 58" xfId="8192" xr:uid="{00000000-0005-0000-0000-00002F200000}"/>
    <cellStyle name="汇总 58 2" xfId="8193" xr:uid="{00000000-0005-0000-0000-000030200000}"/>
    <cellStyle name="汇总 6" xfId="8194" xr:uid="{00000000-0005-0000-0000-000031200000}"/>
    <cellStyle name="汇总 6 2" xfId="8195" xr:uid="{00000000-0005-0000-0000-000032200000}"/>
    <cellStyle name="汇总 7" xfId="7543" xr:uid="{00000000-0005-0000-0000-0000A61D0000}"/>
    <cellStyle name="汇总 7 2" xfId="8196" xr:uid="{00000000-0005-0000-0000-000033200000}"/>
    <cellStyle name="汇总 8" xfId="8197" xr:uid="{00000000-0005-0000-0000-000034200000}"/>
    <cellStyle name="汇总 8 2" xfId="8198" xr:uid="{00000000-0005-0000-0000-000035200000}"/>
    <cellStyle name="汇总 9" xfId="8199" xr:uid="{00000000-0005-0000-0000-000036200000}"/>
    <cellStyle name="汇总 9 2" xfId="8200" xr:uid="{00000000-0005-0000-0000-000037200000}"/>
    <cellStyle name="计算 10" xfId="8201" xr:uid="{00000000-0005-0000-0000-000038200000}"/>
    <cellStyle name="计算 10 2" xfId="8202" xr:uid="{00000000-0005-0000-0000-000039200000}"/>
    <cellStyle name="计算 11" xfId="8203" xr:uid="{00000000-0005-0000-0000-00003A200000}"/>
    <cellStyle name="计算 11 2" xfId="8204" xr:uid="{00000000-0005-0000-0000-00003B200000}"/>
    <cellStyle name="计算 12" xfId="8205" xr:uid="{00000000-0005-0000-0000-00003C200000}"/>
    <cellStyle name="计算 12 2" xfId="8206" xr:uid="{00000000-0005-0000-0000-00003D200000}"/>
    <cellStyle name="计算 13" xfId="8207" xr:uid="{00000000-0005-0000-0000-00003E200000}"/>
    <cellStyle name="计算 13 2" xfId="8208" xr:uid="{00000000-0005-0000-0000-00003F200000}"/>
    <cellStyle name="计算 14" xfId="8209" xr:uid="{00000000-0005-0000-0000-000040200000}"/>
    <cellStyle name="计算 14 2" xfId="8210" xr:uid="{00000000-0005-0000-0000-000041200000}"/>
    <cellStyle name="计算 15" xfId="8212" xr:uid="{00000000-0005-0000-0000-000043200000}"/>
    <cellStyle name="计算 15 2" xfId="8214" xr:uid="{00000000-0005-0000-0000-000045200000}"/>
    <cellStyle name="计算 16" xfId="8216" xr:uid="{00000000-0005-0000-0000-000047200000}"/>
    <cellStyle name="计算 16 2" xfId="8218" xr:uid="{00000000-0005-0000-0000-000049200000}"/>
    <cellStyle name="计算 17" xfId="8220" xr:uid="{00000000-0005-0000-0000-00004B200000}"/>
    <cellStyle name="计算 17 2" xfId="8222" xr:uid="{00000000-0005-0000-0000-00004D200000}"/>
    <cellStyle name="计算 18" xfId="8224" xr:uid="{00000000-0005-0000-0000-00004F200000}"/>
    <cellStyle name="计算 18 2" xfId="8226" xr:uid="{00000000-0005-0000-0000-000051200000}"/>
    <cellStyle name="计算 19" xfId="8228" xr:uid="{00000000-0005-0000-0000-000053200000}"/>
    <cellStyle name="计算 19 2" xfId="8230" xr:uid="{00000000-0005-0000-0000-000055200000}"/>
    <cellStyle name="计算 2" xfId="8231" xr:uid="{00000000-0005-0000-0000-000056200000}"/>
    <cellStyle name="计算 2 2" xfId="8232" xr:uid="{00000000-0005-0000-0000-000057200000}"/>
    <cellStyle name="计算 20" xfId="8211" xr:uid="{00000000-0005-0000-0000-000042200000}"/>
    <cellStyle name="计算 20 2" xfId="8213" xr:uid="{00000000-0005-0000-0000-000044200000}"/>
    <cellStyle name="计算 21" xfId="8215" xr:uid="{00000000-0005-0000-0000-000046200000}"/>
    <cellStyle name="计算 21 2" xfId="8217" xr:uid="{00000000-0005-0000-0000-000048200000}"/>
    <cellStyle name="计算 22" xfId="8219" xr:uid="{00000000-0005-0000-0000-00004A200000}"/>
    <cellStyle name="计算 22 2" xfId="8221" xr:uid="{00000000-0005-0000-0000-00004C200000}"/>
    <cellStyle name="计算 23" xfId="8223" xr:uid="{00000000-0005-0000-0000-00004E200000}"/>
    <cellStyle name="计算 23 2" xfId="8225" xr:uid="{00000000-0005-0000-0000-000050200000}"/>
    <cellStyle name="计算 24" xfId="8227" xr:uid="{00000000-0005-0000-0000-000052200000}"/>
    <cellStyle name="计算 24 2" xfId="8229" xr:uid="{00000000-0005-0000-0000-000054200000}"/>
    <cellStyle name="计算 25" xfId="8234" xr:uid="{00000000-0005-0000-0000-000059200000}"/>
    <cellStyle name="计算 25 2" xfId="8236" xr:uid="{00000000-0005-0000-0000-00005B200000}"/>
    <cellStyle name="计算 26" xfId="8238" xr:uid="{00000000-0005-0000-0000-00005D200000}"/>
    <cellStyle name="计算 26 2" xfId="8240" xr:uid="{00000000-0005-0000-0000-00005F200000}"/>
    <cellStyle name="计算 27" xfId="8242" xr:uid="{00000000-0005-0000-0000-000061200000}"/>
    <cellStyle name="计算 27 2" xfId="8244" xr:uid="{00000000-0005-0000-0000-000063200000}"/>
    <cellStyle name="计算 28" xfId="8246" xr:uid="{00000000-0005-0000-0000-000065200000}"/>
    <cellStyle name="计算 28 2" xfId="8248" xr:uid="{00000000-0005-0000-0000-000067200000}"/>
    <cellStyle name="计算 29" xfId="8250" xr:uid="{00000000-0005-0000-0000-000069200000}"/>
    <cellStyle name="计算 29 2" xfId="6314" xr:uid="{00000000-0005-0000-0000-0000D9180000}"/>
    <cellStyle name="计算 3" xfId="8253" xr:uid="{00000000-0005-0000-0000-00006C200000}"/>
    <cellStyle name="计算 3 2" xfId="8254" xr:uid="{00000000-0005-0000-0000-00006D200000}"/>
    <cellStyle name="计算 30" xfId="8233" xr:uid="{00000000-0005-0000-0000-000058200000}"/>
    <cellStyle name="计算 30 2" xfId="8235" xr:uid="{00000000-0005-0000-0000-00005A200000}"/>
    <cellStyle name="计算 31" xfId="8237" xr:uid="{00000000-0005-0000-0000-00005C200000}"/>
    <cellStyle name="计算 31 2" xfId="8239" xr:uid="{00000000-0005-0000-0000-00005E200000}"/>
    <cellStyle name="计算 32" xfId="8241" xr:uid="{00000000-0005-0000-0000-000060200000}"/>
    <cellStyle name="计算 32 2" xfId="8243" xr:uid="{00000000-0005-0000-0000-000062200000}"/>
    <cellStyle name="计算 33" xfId="8245" xr:uid="{00000000-0005-0000-0000-000064200000}"/>
    <cellStyle name="计算 33 2" xfId="8247" xr:uid="{00000000-0005-0000-0000-000066200000}"/>
    <cellStyle name="计算 34" xfId="8249" xr:uid="{00000000-0005-0000-0000-000068200000}"/>
    <cellStyle name="计算 34 2" xfId="6313" xr:uid="{00000000-0005-0000-0000-0000D8180000}"/>
    <cellStyle name="计算 35" xfId="8256" xr:uid="{00000000-0005-0000-0000-00006F200000}"/>
    <cellStyle name="计算 35 2" xfId="8258" xr:uid="{00000000-0005-0000-0000-000071200000}"/>
    <cellStyle name="计算 36" xfId="8260" xr:uid="{00000000-0005-0000-0000-000073200000}"/>
    <cellStyle name="计算 36 2" xfId="8262" xr:uid="{00000000-0005-0000-0000-000075200000}"/>
    <cellStyle name="计算 37" xfId="832" xr:uid="{00000000-0005-0000-0000-00006F030000}"/>
    <cellStyle name="计算 37 2" xfId="8264" xr:uid="{00000000-0005-0000-0000-000077200000}"/>
    <cellStyle name="计算 38" xfId="8266" xr:uid="{00000000-0005-0000-0000-000079200000}"/>
    <cellStyle name="计算 38 2" xfId="8268" xr:uid="{00000000-0005-0000-0000-00007B200000}"/>
    <cellStyle name="计算 39" xfId="8271" xr:uid="{00000000-0005-0000-0000-00007E200000}"/>
    <cellStyle name="计算 39 2" xfId="8273" xr:uid="{00000000-0005-0000-0000-000080200000}"/>
    <cellStyle name="计算 4" xfId="8274" xr:uid="{00000000-0005-0000-0000-000081200000}"/>
    <cellStyle name="计算 4 2" xfId="8275" xr:uid="{00000000-0005-0000-0000-000082200000}"/>
    <cellStyle name="计算 40" xfId="8255" xr:uid="{00000000-0005-0000-0000-00006E200000}"/>
    <cellStyle name="计算 40 2" xfId="8257" xr:uid="{00000000-0005-0000-0000-000070200000}"/>
    <cellStyle name="计算 41" xfId="8259" xr:uid="{00000000-0005-0000-0000-000072200000}"/>
    <cellStyle name="计算 41 2" xfId="8261" xr:uid="{00000000-0005-0000-0000-000074200000}"/>
    <cellStyle name="计算 42" xfId="831" xr:uid="{00000000-0005-0000-0000-00006E030000}"/>
    <cellStyle name="计算 42 2" xfId="8263" xr:uid="{00000000-0005-0000-0000-000076200000}"/>
    <cellStyle name="计算 43" xfId="8265" xr:uid="{00000000-0005-0000-0000-000078200000}"/>
    <cellStyle name="计算 43 2" xfId="8267" xr:uid="{00000000-0005-0000-0000-00007A200000}"/>
    <cellStyle name="计算 44" xfId="8270" xr:uid="{00000000-0005-0000-0000-00007D200000}"/>
    <cellStyle name="计算 44 2" xfId="8272" xr:uid="{00000000-0005-0000-0000-00007F200000}"/>
    <cellStyle name="计算 45" xfId="8277" xr:uid="{00000000-0005-0000-0000-000084200000}"/>
    <cellStyle name="计算 45 2" xfId="8279" xr:uid="{00000000-0005-0000-0000-000086200000}"/>
    <cellStyle name="计算 46" xfId="8281" xr:uid="{00000000-0005-0000-0000-000088200000}"/>
    <cellStyle name="计算 46 2" xfId="8283" xr:uid="{00000000-0005-0000-0000-00008A200000}"/>
    <cellStyle name="计算 47" xfId="8285" xr:uid="{00000000-0005-0000-0000-00008C200000}"/>
    <cellStyle name="计算 47 2" xfId="8287" xr:uid="{00000000-0005-0000-0000-00008E200000}"/>
    <cellStyle name="计算 48" xfId="8289" xr:uid="{00000000-0005-0000-0000-000090200000}"/>
    <cellStyle name="计算 48 2" xfId="8291" xr:uid="{00000000-0005-0000-0000-000092200000}"/>
    <cellStyle name="计算 49" xfId="8295" xr:uid="{00000000-0005-0000-0000-000096200000}"/>
    <cellStyle name="计算 49 2" xfId="8297" xr:uid="{00000000-0005-0000-0000-000098200000}"/>
    <cellStyle name="计算 5" xfId="8298" xr:uid="{00000000-0005-0000-0000-000099200000}"/>
    <cellStyle name="计算 5 2" xfId="8299" xr:uid="{00000000-0005-0000-0000-00009A200000}"/>
    <cellStyle name="计算 50" xfId="8276" xr:uid="{00000000-0005-0000-0000-000083200000}"/>
    <cellStyle name="计算 50 2" xfId="8278" xr:uid="{00000000-0005-0000-0000-000085200000}"/>
    <cellStyle name="计算 51" xfId="8280" xr:uid="{00000000-0005-0000-0000-000087200000}"/>
    <cellStyle name="计算 51 2" xfId="8282" xr:uid="{00000000-0005-0000-0000-000089200000}"/>
    <cellStyle name="计算 52" xfId="8284" xr:uid="{00000000-0005-0000-0000-00008B200000}"/>
    <cellStyle name="计算 52 2" xfId="8286" xr:uid="{00000000-0005-0000-0000-00008D200000}"/>
    <cellStyle name="计算 53" xfId="8288" xr:uid="{00000000-0005-0000-0000-00008F200000}"/>
    <cellStyle name="计算 53 2" xfId="8290" xr:uid="{00000000-0005-0000-0000-000091200000}"/>
    <cellStyle name="计算 54" xfId="8294" xr:uid="{00000000-0005-0000-0000-000095200000}"/>
    <cellStyle name="计算 54 2" xfId="8296" xr:uid="{00000000-0005-0000-0000-000097200000}"/>
    <cellStyle name="计算 55" xfId="8300" xr:uid="{00000000-0005-0000-0000-00009B200000}"/>
    <cellStyle name="计算 55 2" xfId="8301" xr:uid="{00000000-0005-0000-0000-00009C200000}"/>
    <cellStyle name="计算 56" xfId="8302" xr:uid="{00000000-0005-0000-0000-00009D200000}"/>
    <cellStyle name="计算 56 2" xfId="8303" xr:uid="{00000000-0005-0000-0000-00009E200000}"/>
    <cellStyle name="计算 57" xfId="8304" xr:uid="{00000000-0005-0000-0000-00009F200000}"/>
    <cellStyle name="计算 57 2" xfId="8305" xr:uid="{00000000-0005-0000-0000-0000A0200000}"/>
    <cellStyle name="计算 58" xfId="8306" xr:uid="{00000000-0005-0000-0000-0000A1200000}"/>
    <cellStyle name="计算 58 2" xfId="8307" xr:uid="{00000000-0005-0000-0000-0000A2200000}"/>
    <cellStyle name="计算 6" xfId="8308" xr:uid="{00000000-0005-0000-0000-0000A3200000}"/>
    <cellStyle name="计算 6 2" xfId="8309" xr:uid="{00000000-0005-0000-0000-0000A4200000}"/>
    <cellStyle name="计算 7" xfId="8310" xr:uid="{00000000-0005-0000-0000-0000A5200000}"/>
    <cellStyle name="计算 7 2" xfId="8311" xr:uid="{00000000-0005-0000-0000-0000A6200000}"/>
    <cellStyle name="计算 8" xfId="8312" xr:uid="{00000000-0005-0000-0000-0000A7200000}"/>
    <cellStyle name="计算 8 2" xfId="8313" xr:uid="{00000000-0005-0000-0000-0000A8200000}"/>
    <cellStyle name="计算 9" xfId="8314" xr:uid="{00000000-0005-0000-0000-0000A9200000}"/>
    <cellStyle name="计算 9 2" xfId="8315" xr:uid="{00000000-0005-0000-0000-0000AA200000}"/>
    <cellStyle name="检查单元格 10" xfId="8316" xr:uid="{00000000-0005-0000-0000-0000AB200000}"/>
    <cellStyle name="检查单元格 10 2" xfId="8317" xr:uid="{00000000-0005-0000-0000-0000AC200000}"/>
    <cellStyle name="检查单元格 11" xfId="8318" xr:uid="{00000000-0005-0000-0000-0000AD200000}"/>
    <cellStyle name="检查单元格 11 2" xfId="8319" xr:uid="{00000000-0005-0000-0000-0000AE200000}"/>
    <cellStyle name="检查单元格 12" xfId="8320" xr:uid="{00000000-0005-0000-0000-0000AF200000}"/>
    <cellStyle name="检查单元格 12 2" xfId="8321" xr:uid="{00000000-0005-0000-0000-0000B0200000}"/>
    <cellStyle name="检查单元格 13" xfId="8322" xr:uid="{00000000-0005-0000-0000-0000B1200000}"/>
    <cellStyle name="检查单元格 13 2" xfId="8323" xr:uid="{00000000-0005-0000-0000-0000B2200000}"/>
    <cellStyle name="检查单元格 14" xfId="8324" xr:uid="{00000000-0005-0000-0000-0000B3200000}"/>
    <cellStyle name="检查单元格 14 2" xfId="8325" xr:uid="{00000000-0005-0000-0000-0000B4200000}"/>
    <cellStyle name="检查单元格 15" xfId="1093" xr:uid="{00000000-0005-0000-0000-000074040000}"/>
    <cellStyle name="检查单元格 15 2" xfId="8327" xr:uid="{00000000-0005-0000-0000-0000B6200000}"/>
    <cellStyle name="检查单元格 16" xfId="8329" xr:uid="{00000000-0005-0000-0000-0000B8200000}"/>
    <cellStyle name="检查单元格 16 2" xfId="8331" xr:uid="{00000000-0005-0000-0000-0000BA200000}"/>
    <cellStyle name="检查单元格 17" xfId="8333" xr:uid="{00000000-0005-0000-0000-0000BC200000}"/>
    <cellStyle name="检查单元格 17 2" xfId="8335" xr:uid="{00000000-0005-0000-0000-0000BE200000}"/>
    <cellStyle name="检查单元格 18" xfId="8337" xr:uid="{00000000-0005-0000-0000-0000C0200000}"/>
    <cellStyle name="检查单元格 18 2" xfId="8339" xr:uid="{00000000-0005-0000-0000-0000C2200000}"/>
    <cellStyle name="检查单元格 19" xfId="8341" xr:uid="{00000000-0005-0000-0000-0000C4200000}"/>
    <cellStyle name="检查单元格 19 2" xfId="8343" xr:uid="{00000000-0005-0000-0000-0000C6200000}"/>
    <cellStyle name="检查单元格 2" xfId="8344" xr:uid="{00000000-0005-0000-0000-0000C7200000}"/>
    <cellStyle name="检查单元格 2 2" xfId="8345" xr:uid="{00000000-0005-0000-0000-0000C8200000}"/>
    <cellStyle name="检查单元格 20" xfId="1092" xr:uid="{00000000-0005-0000-0000-000073040000}"/>
    <cellStyle name="检查单元格 20 2" xfId="8326" xr:uid="{00000000-0005-0000-0000-0000B5200000}"/>
    <cellStyle name="检查单元格 21" xfId="8328" xr:uid="{00000000-0005-0000-0000-0000B7200000}"/>
    <cellStyle name="检查单元格 21 2" xfId="8330" xr:uid="{00000000-0005-0000-0000-0000B9200000}"/>
    <cellStyle name="检查单元格 22" xfId="8332" xr:uid="{00000000-0005-0000-0000-0000BB200000}"/>
    <cellStyle name="检查单元格 22 2" xfId="8334" xr:uid="{00000000-0005-0000-0000-0000BD200000}"/>
    <cellStyle name="检查单元格 23" xfId="8336" xr:uid="{00000000-0005-0000-0000-0000BF200000}"/>
    <cellStyle name="检查单元格 23 2" xfId="8338" xr:uid="{00000000-0005-0000-0000-0000C1200000}"/>
    <cellStyle name="检查单元格 24" xfId="8340" xr:uid="{00000000-0005-0000-0000-0000C3200000}"/>
    <cellStyle name="检查单元格 24 2" xfId="8342" xr:uid="{00000000-0005-0000-0000-0000C5200000}"/>
    <cellStyle name="检查单元格 25" xfId="7185" xr:uid="{00000000-0005-0000-0000-0000401C0000}"/>
    <cellStyle name="检查单元格 25 2" xfId="8347" xr:uid="{00000000-0005-0000-0000-0000CA200000}"/>
    <cellStyle name="检查单元格 26" xfId="8349" xr:uid="{00000000-0005-0000-0000-0000CC200000}"/>
    <cellStyle name="检查单元格 26 2" xfId="8351" xr:uid="{00000000-0005-0000-0000-0000CE200000}"/>
    <cellStyle name="检查单元格 27" xfId="8353" xr:uid="{00000000-0005-0000-0000-0000D0200000}"/>
    <cellStyle name="检查单元格 27 2" xfId="8355" xr:uid="{00000000-0005-0000-0000-0000D2200000}"/>
    <cellStyle name="检查单元格 28" xfId="2705" xr:uid="{00000000-0005-0000-0000-0000C00A0000}"/>
    <cellStyle name="检查单元格 28 2" xfId="4447" xr:uid="{00000000-0005-0000-0000-00008E110000}"/>
    <cellStyle name="检查单元格 29" xfId="8357" xr:uid="{00000000-0005-0000-0000-0000D4200000}"/>
    <cellStyle name="检查单元格 29 2" xfId="8359" xr:uid="{00000000-0005-0000-0000-0000D6200000}"/>
    <cellStyle name="检查单元格 3" xfId="3097" xr:uid="{00000000-0005-0000-0000-0000480C0000}"/>
    <cellStyle name="检查单元格 3 2" xfId="8360" xr:uid="{00000000-0005-0000-0000-0000D7200000}"/>
    <cellStyle name="检查单元格 30" xfId="7184" xr:uid="{00000000-0005-0000-0000-00003F1C0000}"/>
    <cellStyle name="检查单元格 30 2" xfId="8346" xr:uid="{00000000-0005-0000-0000-0000C9200000}"/>
    <cellStyle name="检查单元格 31" xfId="8348" xr:uid="{00000000-0005-0000-0000-0000CB200000}"/>
    <cellStyle name="检查单元格 31 2" xfId="8350" xr:uid="{00000000-0005-0000-0000-0000CD200000}"/>
    <cellStyle name="检查单元格 32" xfId="8352" xr:uid="{00000000-0005-0000-0000-0000CF200000}"/>
    <cellStyle name="检查单元格 32 2" xfId="8354" xr:uid="{00000000-0005-0000-0000-0000D1200000}"/>
    <cellStyle name="检查单元格 33" xfId="2704" xr:uid="{00000000-0005-0000-0000-0000BF0A0000}"/>
    <cellStyle name="检查单元格 33 2" xfId="4446" xr:uid="{00000000-0005-0000-0000-00008D110000}"/>
    <cellStyle name="检查单元格 34" xfId="8356" xr:uid="{00000000-0005-0000-0000-0000D3200000}"/>
    <cellStyle name="检查单元格 34 2" xfId="8358" xr:uid="{00000000-0005-0000-0000-0000D5200000}"/>
    <cellStyle name="检查单元格 35" xfId="8362" xr:uid="{00000000-0005-0000-0000-0000D9200000}"/>
    <cellStyle name="检查单元格 35 2" xfId="8364" xr:uid="{00000000-0005-0000-0000-0000DB200000}"/>
    <cellStyle name="检查单元格 36" xfId="8366" xr:uid="{00000000-0005-0000-0000-0000DD200000}"/>
    <cellStyle name="检查单元格 36 2" xfId="8368" xr:uid="{00000000-0005-0000-0000-0000DF200000}"/>
    <cellStyle name="检查单元格 37" xfId="8370" xr:uid="{00000000-0005-0000-0000-0000E1200000}"/>
    <cellStyle name="检查单元格 37 2" xfId="8372" xr:uid="{00000000-0005-0000-0000-0000E3200000}"/>
    <cellStyle name="检查单元格 38" xfId="8374" xr:uid="{00000000-0005-0000-0000-0000E5200000}"/>
    <cellStyle name="检查单元格 38 2" xfId="8376" xr:uid="{00000000-0005-0000-0000-0000E7200000}"/>
    <cellStyle name="检查单元格 39" xfId="8378" xr:uid="{00000000-0005-0000-0000-0000E9200000}"/>
    <cellStyle name="检查单元格 39 2" xfId="8380" xr:uid="{00000000-0005-0000-0000-0000EB200000}"/>
    <cellStyle name="检查单元格 4" xfId="8381" xr:uid="{00000000-0005-0000-0000-0000EC200000}"/>
    <cellStyle name="检查单元格 4 2" xfId="8382" xr:uid="{00000000-0005-0000-0000-0000ED200000}"/>
    <cellStyle name="检查单元格 40" xfId="8361" xr:uid="{00000000-0005-0000-0000-0000D8200000}"/>
    <cellStyle name="检查单元格 40 2" xfId="8363" xr:uid="{00000000-0005-0000-0000-0000DA200000}"/>
    <cellStyle name="检查单元格 41" xfId="8365" xr:uid="{00000000-0005-0000-0000-0000DC200000}"/>
    <cellStyle name="检查单元格 41 2" xfId="8367" xr:uid="{00000000-0005-0000-0000-0000DE200000}"/>
    <cellStyle name="检查单元格 42" xfId="8369" xr:uid="{00000000-0005-0000-0000-0000E0200000}"/>
    <cellStyle name="检查单元格 42 2" xfId="8371" xr:uid="{00000000-0005-0000-0000-0000E2200000}"/>
    <cellStyle name="检查单元格 43" xfId="8373" xr:uid="{00000000-0005-0000-0000-0000E4200000}"/>
    <cellStyle name="检查单元格 43 2" xfId="8375" xr:uid="{00000000-0005-0000-0000-0000E6200000}"/>
    <cellStyle name="检查单元格 44" xfId="8377" xr:uid="{00000000-0005-0000-0000-0000E8200000}"/>
    <cellStyle name="检查单元格 44 2" xfId="8379" xr:uid="{00000000-0005-0000-0000-0000EA200000}"/>
    <cellStyle name="检查单元格 45" xfId="8384" xr:uid="{00000000-0005-0000-0000-0000EF200000}"/>
    <cellStyle name="检查单元格 45 2" xfId="8386" xr:uid="{00000000-0005-0000-0000-0000F1200000}"/>
    <cellStyle name="检查单元格 46" xfId="8388" xr:uid="{00000000-0005-0000-0000-0000F3200000}"/>
    <cellStyle name="检查单元格 46 2" xfId="8390" xr:uid="{00000000-0005-0000-0000-0000F5200000}"/>
    <cellStyle name="检查单元格 47" xfId="8392" xr:uid="{00000000-0005-0000-0000-0000F7200000}"/>
    <cellStyle name="检查单元格 47 2" xfId="8394" xr:uid="{00000000-0005-0000-0000-0000F9200000}"/>
    <cellStyle name="检查单元格 48" xfId="8396" xr:uid="{00000000-0005-0000-0000-0000FB200000}"/>
    <cellStyle name="检查单元格 48 2" xfId="8398" xr:uid="{00000000-0005-0000-0000-0000FD200000}"/>
    <cellStyle name="检查单元格 49" xfId="8400" xr:uid="{00000000-0005-0000-0000-0000FF200000}"/>
    <cellStyle name="检查单元格 49 2" xfId="8402" xr:uid="{00000000-0005-0000-0000-000001210000}"/>
    <cellStyle name="检查单元格 5" xfId="8403" xr:uid="{00000000-0005-0000-0000-000002210000}"/>
    <cellStyle name="检查单元格 5 2" xfId="8404" xr:uid="{00000000-0005-0000-0000-000003210000}"/>
    <cellStyle name="检查单元格 50" xfId="8383" xr:uid="{00000000-0005-0000-0000-0000EE200000}"/>
    <cellStyle name="检查单元格 50 2" xfId="8385" xr:uid="{00000000-0005-0000-0000-0000F0200000}"/>
    <cellStyle name="检查单元格 51" xfId="8387" xr:uid="{00000000-0005-0000-0000-0000F2200000}"/>
    <cellStyle name="检查单元格 51 2" xfId="8389" xr:uid="{00000000-0005-0000-0000-0000F4200000}"/>
    <cellStyle name="检查单元格 52" xfId="8391" xr:uid="{00000000-0005-0000-0000-0000F6200000}"/>
    <cellStyle name="检查单元格 52 2" xfId="8393" xr:uid="{00000000-0005-0000-0000-0000F8200000}"/>
    <cellStyle name="检查单元格 53" xfId="8395" xr:uid="{00000000-0005-0000-0000-0000FA200000}"/>
    <cellStyle name="检查单元格 53 2" xfId="8397" xr:uid="{00000000-0005-0000-0000-0000FC200000}"/>
    <cellStyle name="检查单元格 54" xfId="8399" xr:uid="{00000000-0005-0000-0000-0000FE200000}"/>
    <cellStyle name="检查单元格 54 2" xfId="8401" xr:uid="{00000000-0005-0000-0000-000000210000}"/>
    <cellStyle name="检查单元格 55" xfId="8405" xr:uid="{00000000-0005-0000-0000-000004210000}"/>
    <cellStyle name="检查单元格 55 2" xfId="8406" xr:uid="{00000000-0005-0000-0000-000005210000}"/>
    <cellStyle name="检查单元格 56" xfId="8407" xr:uid="{00000000-0005-0000-0000-000006210000}"/>
    <cellStyle name="检查单元格 56 2" xfId="8408" xr:uid="{00000000-0005-0000-0000-000007210000}"/>
    <cellStyle name="检查单元格 57" xfId="8409" xr:uid="{00000000-0005-0000-0000-000008210000}"/>
    <cellStyle name="检查单元格 57 2" xfId="8410" xr:uid="{00000000-0005-0000-0000-000009210000}"/>
    <cellStyle name="检查单元格 58" xfId="8411" xr:uid="{00000000-0005-0000-0000-00000A210000}"/>
    <cellStyle name="检查单元格 58 2" xfId="8413" xr:uid="{00000000-0005-0000-0000-00000C210000}"/>
    <cellStyle name="检查单元格 6" xfId="8414" xr:uid="{00000000-0005-0000-0000-00000D210000}"/>
    <cellStyle name="检查单元格 6 2" xfId="8415" xr:uid="{00000000-0005-0000-0000-00000E210000}"/>
    <cellStyle name="检查单元格 7" xfId="8416" xr:uid="{00000000-0005-0000-0000-00000F210000}"/>
    <cellStyle name="检查单元格 7 2" xfId="8417" xr:uid="{00000000-0005-0000-0000-000010210000}"/>
    <cellStyle name="检查单元格 8" xfId="8418" xr:uid="{00000000-0005-0000-0000-000011210000}"/>
    <cellStyle name="检查单元格 8 2" xfId="8419" xr:uid="{00000000-0005-0000-0000-000012210000}"/>
    <cellStyle name="检查单元格 9" xfId="8420" xr:uid="{00000000-0005-0000-0000-000013210000}"/>
    <cellStyle name="检查单元格 9 2" xfId="8421" xr:uid="{00000000-0005-0000-0000-000014210000}"/>
    <cellStyle name="解释性文本 10" xfId="8422" xr:uid="{00000000-0005-0000-0000-000015210000}"/>
    <cellStyle name="解释性文本 10 2" xfId="8423" xr:uid="{00000000-0005-0000-0000-000016210000}"/>
    <cellStyle name="解释性文本 11" xfId="8424" xr:uid="{00000000-0005-0000-0000-000017210000}"/>
    <cellStyle name="解释性文本 11 2" xfId="8425" xr:uid="{00000000-0005-0000-0000-000018210000}"/>
    <cellStyle name="解释性文本 12" xfId="8426" xr:uid="{00000000-0005-0000-0000-000019210000}"/>
    <cellStyle name="解释性文本 12 2" xfId="8427" xr:uid="{00000000-0005-0000-0000-00001A210000}"/>
    <cellStyle name="解释性文本 13" xfId="2989" xr:uid="{00000000-0005-0000-0000-0000DC0B0000}"/>
    <cellStyle name="解释性文本 13 2" xfId="8428" xr:uid="{00000000-0005-0000-0000-00001B210000}"/>
    <cellStyle name="解释性文本 14" xfId="8429" xr:uid="{00000000-0005-0000-0000-00001C210000}"/>
    <cellStyle name="解释性文本 14 2" xfId="8430" xr:uid="{00000000-0005-0000-0000-00001D210000}"/>
    <cellStyle name="解释性文本 15" xfId="8432" xr:uid="{00000000-0005-0000-0000-00001F210000}"/>
    <cellStyle name="解释性文本 15 2" xfId="8434" xr:uid="{00000000-0005-0000-0000-000021210000}"/>
    <cellStyle name="解释性文本 16" xfId="8436" xr:uid="{00000000-0005-0000-0000-000023210000}"/>
    <cellStyle name="解释性文本 16 2" xfId="8438" xr:uid="{00000000-0005-0000-0000-000025210000}"/>
    <cellStyle name="解释性文本 17" xfId="8440" xr:uid="{00000000-0005-0000-0000-000027210000}"/>
    <cellStyle name="解释性文本 17 2" xfId="8442" xr:uid="{00000000-0005-0000-0000-000029210000}"/>
    <cellStyle name="解释性文本 18" xfId="8444" xr:uid="{00000000-0005-0000-0000-00002B210000}"/>
    <cellStyle name="解释性文本 18 2" xfId="8446" xr:uid="{00000000-0005-0000-0000-00002D210000}"/>
    <cellStyle name="解释性文本 19" xfId="8448" xr:uid="{00000000-0005-0000-0000-00002F210000}"/>
    <cellStyle name="解释性文本 19 2" xfId="8450" xr:uid="{00000000-0005-0000-0000-000031210000}"/>
    <cellStyle name="解释性文本 2" xfId="8451" xr:uid="{00000000-0005-0000-0000-000032210000}"/>
    <cellStyle name="解释性文本 2 2" xfId="8452" xr:uid="{00000000-0005-0000-0000-000033210000}"/>
    <cellStyle name="解释性文本 20" xfId="8431" xr:uid="{00000000-0005-0000-0000-00001E210000}"/>
    <cellStyle name="解释性文本 20 2" xfId="8433" xr:uid="{00000000-0005-0000-0000-000020210000}"/>
    <cellStyle name="解释性文本 21" xfId="8435" xr:uid="{00000000-0005-0000-0000-000022210000}"/>
    <cellStyle name="解释性文本 21 2" xfId="8437" xr:uid="{00000000-0005-0000-0000-000024210000}"/>
    <cellStyle name="解释性文本 22" xfId="8439" xr:uid="{00000000-0005-0000-0000-000026210000}"/>
    <cellStyle name="解释性文本 22 2" xfId="8441" xr:uid="{00000000-0005-0000-0000-000028210000}"/>
    <cellStyle name="解释性文本 23" xfId="8443" xr:uid="{00000000-0005-0000-0000-00002A210000}"/>
    <cellStyle name="解释性文本 23 2" xfId="8445" xr:uid="{00000000-0005-0000-0000-00002C210000}"/>
    <cellStyle name="解释性文本 24" xfId="8447" xr:uid="{00000000-0005-0000-0000-00002E210000}"/>
    <cellStyle name="解释性文本 24 2" xfId="8449" xr:uid="{00000000-0005-0000-0000-000030210000}"/>
    <cellStyle name="解释性文本 25" xfId="7408" xr:uid="{00000000-0005-0000-0000-00001F1D0000}"/>
    <cellStyle name="解释性文本 25 2" xfId="8454" xr:uid="{00000000-0005-0000-0000-000035210000}"/>
    <cellStyle name="解释性文本 26" xfId="8456" xr:uid="{00000000-0005-0000-0000-000037210000}"/>
    <cellStyle name="解释性文本 26 2" xfId="8458" xr:uid="{00000000-0005-0000-0000-000039210000}"/>
    <cellStyle name="解释性文本 27" xfId="8460" xr:uid="{00000000-0005-0000-0000-00003B210000}"/>
    <cellStyle name="解释性文本 27 2" xfId="8462" xr:uid="{00000000-0005-0000-0000-00003D210000}"/>
    <cellStyle name="解释性文本 28" xfId="6779" xr:uid="{00000000-0005-0000-0000-0000AA1A0000}"/>
    <cellStyle name="解释性文本 28 2" xfId="8464" xr:uid="{00000000-0005-0000-0000-00003F210000}"/>
    <cellStyle name="解释性文本 29" xfId="8466" xr:uid="{00000000-0005-0000-0000-000041210000}"/>
    <cellStyle name="解释性文本 29 2" xfId="8468" xr:uid="{00000000-0005-0000-0000-000043210000}"/>
    <cellStyle name="解释性文本 3" xfId="3170" xr:uid="{00000000-0005-0000-0000-0000910C0000}"/>
    <cellStyle name="解释性文本 3 2" xfId="8469" xr:uid="{00000000-0005-0000-0000-000044210000}"/>
    <cellStyle name="解释性文本 30" xfId="7407" xr:uid="{00000000-0005-0000-0000-00001E1D0000}"/>
    <cellStyle name="解释性文本 30 2" xfId="8453" xr:uid="{00000000-0005-0000-0000-000034210000}"/>
    <cellStyle name="解释性文本 31" xfId="8455" xr:uid="{00000000-0005-0000-0000-000036210000}"/>
    <cellStyle name="解释性文本 31 2" xfId="8457" xr:uid="{00000000-0005-0000-0000-000038210000}"/>
    <cellStyle name="解释性文本 32" xfId="8459" xr:uid="{00000000-0005-0000-0000-00003A210000}"/>
    <cellStyle name="解释性文本 32 2" xfId="8461" xr:uid="{00000000-0005-0000-0000-00003C210000}"/>
    <cellStyle name="解释性文本 33" xfId="6778" xr:uid="{00000000-0005-0000-0000-0000A91A0000}"/>
    <cellStyle name="解释性文本 33 2" xfId="8463" xr:uid="{00000000-0005-0000-0000-00003E210000}"/>
    <cellStyle name="解释性文本 34" xfId="8465" xr:uid="{00000000-0005-0000-0000-000040210000}"/>
    <cellStyle name="解释性文本 34 2" xfId="8467" xr:uid="{00000000-0005-0000-0000-000042210000}"/>
    <cellStyle name="解释性文本 35" xfId="8471" xr:uid="{00000000-0005-0000-0000-000046210000}"/>
    <cellStyle name="解释性文本 35 2" xfId="8473" xr:uid="{00000000-0005-0000-0000-000048210000}"/>
    <cellStyle name="解释性文本 36" xfId="8475" xr:uid="{00000000-0005-0000-0000-00004A210000}"/>
    <cellStyle name="解释性文本 36 2" xfId="8477" xr:uid="{00000000-0005-0000-0000-00004C210000}"/>
    <cellStyle name="解释性文本 37" xfId="8479" xr:uid="{00000000-0005-0000-0000-00004E210000}"/>
    <cellStyle name="解释性文本 37 2" xfId="8481" xr:uid="{00000000-0005-0000-0000-000050210000}"/>
    <cellStyle name="解释性文本 38" xfId="8483" xr:uid="{00000000-0005-0000-0000-000052210000}"/>
    <cellStyle name="解释性文本 38 2" xfId="8485" xr:uid="{00000000-0005-0000-0000-000054210000}"/>
    <cellStyle name="解释性文本 39" xfId="8487" xr:uid="{00000000-0005-0000-0000-000056210000}"/>
    <cellStyle name="解释性文本 39 2" xfId="8489" xr:uid="{00000000-0005-0000-0000-000058210000}"/>
    <cellStyle name="解释性文本 4" xfId="8490" xr:uid="{00000000-0005-0000-0000-000059210000}"/>
    <cellStyle name="解释性文本 4 2" xfId="8491" xr:uid="{00000000-0005-0000-0000-00005A210000}"/>
    <cellStyle name="解释性文本 40" xfId="8470" xr:uid="{00000000-0005-0000-0000-000045210000}"/>
    <cellStyle name="解释性文本 40 2" xfId="8472" xr:uid="{00000000-0005-0000-0000-000047210000}"/>
    <cellStyle name="解释性文本 41" xfId="8474" xr:uid="{00000000-0005-0000-0000-000049210000}"/>
    <cellStyle name="解释性文本 41 2" xfId="8476" xr:uid="{00000000-0005-0000-0000-00004B210000}"/>
    <cellStyle name="解释性文本 42" xfId="8478" xr:uid="{00000000-0005-0000-0000-00004D210000}"/>
    <cellStyle name="解释性文本 42 2" xfId="8480" xr:uid="{00000000-0005-0000-0000-00004F210000}"/>
    <cellStyle name="解释性文本 43" xfId="8482" xr:uid="{00000000-0005-0000-0000-000051210000}"/>
    <cellStyle name="解释性文本 43 2" xfId="8484" xr:uid="{00000000-0005-0000-0000-000053210000}"/>
    <cellStyle name="解释性文本 44" xfId="8486" xr:uid="{00000000-0005-0000-0000-000055210000}"/>
    <cellStyle name="解释性文本 44 2" xfId="8488" xr:uid="{00000000-0005-0000-0000-000057210000}"/>
    <cellStyle name="解释性文本 45" xfId="8493" xr:uid="{00000000-0005-0000-0000-00005C210000}"/>
    <cellStyle name="解释性文本 45 2" xfId="8496" xr:uid="{00000000-0005-0000-0000-00005F210000}"/>
    <cellStyle name="解释性文本 46" xfId="8498" xr:uid="{00000000-0005-0000-0000-000061210000}"/>
    <cellStyle name="解释性文本 46 2" xfId="8501" xr:uid="{00000000-0005-0000-0000-000064210000}"/>
    <cellStyle name="解释性文本 47" xfId="8503" xr:uid="{00000000-0005-0000-0000-000066210000}"/>
    <cellStyle name="解释性文本 47 2" xfId="8505" xr:uid="{00000000-0005-0000-0000-000068210000}"/>
    <cellStyle name="解释性文本 48" xfId="8507" xr:uid="{00000000-0005-0000-0000-00006A210000}"/>
    <cellStyle name="解释性文本 48 2" xfId="8509" xr:uid="{00000000-0005-0000-0000-00006C210000}"/>
    <cellStyle name="解释性文本 49" xfId="8511" xr:uid="{00000000-0005-0000-0000-00006E210000}"/>
    <cellStyle name="解释性文本 49 2" xfId="8513" xr:uid="{00000000-0005-0000-0000-000070210000}"/>
    <cellStyle name="解释性文本 5" xfId="8514" xr:uid="{00000000-0005-0000-0000-000071210000}"/>
    <cellStyle name="解释性文本 5 2" xfId="8515" xr:uid="{00000000-0005-0000-0000-000072210000}"/>
    <cellStyle name="解释性文本 50" xfId="8492" xr:uid="{00000000-0005-0000-0000-00005B210000}"/>
    <cellStyle name="解释性文本 50 2" xfId="8495" xr:uid="{00000000-0005-0000-0000-00005E210000}"/>
    <cellStyle name="解释性文本 51" xfId="8497" xr:uid="{00000000-0005-0000-0000-000060210000}"/>
    <cellStyle name="解释性文本 51 2" xfId="8500" xr:uid="{00000000-0005-0000-0000-000063210000}"/>
    <cellStyle name="解释性文本 52" xfId="8502" xr:uid="{00000000-0005-0000-0000-000065210000}"/>
    <cellStyle name="解释性文本 52 2" xfId="8504" xr:uid="{00000000-0005-0000-0000-000067210000}"/>
    <cellStyle name="解释性文本 53" xfId="8506" xr:uid="{00000000-0005-0000-0000-000069210000}"/>
    <cellStyle name="解释性文本 53 2" xfId="8508" xr:uid="{00000000-0005-0000-0000-00006B210000}"/>
    <cellStyle name="解释性文本 54" xfId="8510" xr:uid="{00000000-0005-0000-0000-00006D210000}"/>
    <cellStyle name="解释性文本 54 2" xfId="8512" xr:uid="{00000000-0005-0000-0000-00006F210000}"/>
    <cellStyle name="解释性文本 55" xfId="8516" xr:uid="{00000000-0005-0000-0000-000073210000}"/>
    <cellStyle name="解释性文本 55 2" xfId="8517" xr:uid="{00000000-0005-0000-0000-000074210000}"/>
    <cellStyle name="解释性文本 56" xfId="8518" xr:uid="{00000000-0005-0000-0000-000075210000}"/>
    <cellStyle name="解释性文本 56 2" xfId="8519" xr:uid="{00000000-0005-0000-0000-000076210000}"/>
    <cellStyle name="解释性文本 57" xfId="8520" xr:uid="{00000000-0005-0000-0000-000077210000}"/>
    <cellStyle name="解释性文本 57 2" xfId="8521" xr:uid="{00000000-0005-0000-0000-000078210000}"/>
    <cellStyle name="解释性文本 58" xfId="4694" xr:uid="{00000000-0005-0000-0000-000085120000}"/>
    <cellStyle name="解释性文本 58 2" xfId="8522" xr:uid="{00000000-0005-0000-0000-000079210000}"/>
    <cellStyle name="解释性文本 6" xfId="8523" xr:uid="{00000000-0005-0000-0000-00007A210000}"/>
    <cellStyle name="解释性文本 6 2" xfId="8524" xr:uid="{00000000-0005-0000-0000-00007B210000}"/>
    <cellStyle name="解释性文本 7" xfId="8525" xr:uid="{00000000-0005-0000-0000-00007C210000}"/>
    <cellStyle name="解释性文本 7 2" xfId="8526" xr:uid="{00000000-0005-0000-0000-00007D210000}"/>
    <cellStyle name="解释性文本 8" xfId="8527" xr:uid="{00000000-0005-0000-0000-00007E210000}"/>
    <cellStyle name="解释性文本 8 2" xfId="8528" xr:uid="{00000000-0005-0000-0000-00007F210000}"/>
    <cellStyle name="解释性文本 9" xfId="8529" xr:uid="{00000000-0005-0000-0000-000080210000}"/>
    <cellStyle name="解释性文本 9 2" xfId="8530" xr:uid="{00000000-0005-0000-0000-000081210000}"/>
    <cellStyle name="警告文本 10" xfId="8531" xr:uid="{00000000-0005-0000-0000-000082210000}"/>
    <cellStyle name="警告文本 10 2" xfId="8532" xr:uid="{00000000-0005-0000-0000-000083210000}"/>
    <cellStyle name="警告文本 11" xfId="8533" xr:uid="{00000000-0005-0000-0000-000084210000}"/>
    <cellStyle name="警告文本 11 2" xfId="8534" xr:uid="{00000000-0005-0000-0000-000085210000}"/>
    <cellStyle name="警告文本 12" xfId="8535" xr:uid="{00000000-0005-0000-0000-000086210000}"/>
    <cellStyle name="警告文本 12 2" xfId="8536" xr:uid="{00000000-0005-0000-0000-000087210000}"/>
    <cellStyle name="警告文本 13" xfId="8537" xr:uid="{00000000-0005-0000-0000-000088210000}"/>
    <cellStyle name="警告文本 13 2" xfId="8538" xr:uid="{00000000-0005-0000-0000-000089210000}"/>
    <cellStyle name="警告文本 14" xfId="8539" xr:uid="{00000000-0005-0000-0000-00008A210000}"/>
    <cellStyle name="警告文本 14 2" xfId="8540" xr:uid="{00000000-0005-0000-0000-00008B210000}"/>
    <cellStyle name="警告文本 15" xfId="8542" xr:uid="{00000000-0005-0000-0000-00008D210000}"/>
    <cellStyle name="警告文本 15 2" xfId="8544" xr:uid="{00000000-0005-0000-0000-00008F210000}"/>
    <cellStyle name="警告文本 16" xfId="8546" xr:uid="{00000000-0005-0000-0000-000091210000}"/>
    <cellStyle name="警告文本 16 2" xfId="8548" xr:uid="{00000000-0005-0000-0000-000093210000}"/>
    <cellStyle name="警告文本 17" xfId="8550" xr:uid="{00000000-0005-0000-0000-000095210000}"/>
    <cellStyle name="警告文本 17 2" xfId="8552" xr:uid="{00000000-0005-0000-0000-000097210000}"/>
    <cellStyle name="警告文本 18" xfId="8554" xr:uid="{00000000-0005-0000-0000-000099210000}"/>
    <cellStyle name="警告文本 18 2" xfId="8556" xr:uid="{00000000-0005-0000-0000-00009B210000}"/>
    <cellStyle name="警告文本 19" xfId="8558" xr:uid="{00000000-0005-0000-0000-00009D210000}"/>
    <cellStyle name="警告文本 19 2" xfId="8560" xr:uid="{00000000-0005-0000-0000-00009F210000}"/>
    <cellStyle name="警告文本 2" xfId="8561" xr:uid="{00000000-0005-0000-0000-0000A0210000}"/>
    <cellStyle name="警告文本 2 2" xfId="8562" xr:uid="{00000000-0005-0000-0000-0000A1210000}"/>
    <cellStyle name="警告文本 20" xfId="8541" xr:uid="{00000000-0005-0000-0000-00008C210000}"/>
    <cellStyle name="警告文本 20 2" xfId="8543" xr:uid="{00000000-0005-0000-0000-00008E210000}"/>
    <cellStyle name="警告文本 21" xfId="8545" xr:uid="{00000000-0005-0000-0000-000090210000}"/>
    <cellStyle name="警告文本 21 2" xfId="8547" xr:uid="{00000000-0005-0000-0000-000092210000}"/>
    <cellStyle name="警告文本 22" xfId="8549" xr:uid="{00000000-0005-0000-0000-000094210000}"/>
    <cellStyle name="警告文本 22 2" xfId="8551" xr:uid="{00000000-0005-0000-0000-000096210000}"/>
    <cellStyle name="警告文本 23" xfId="8553" xr:uid="{00000000-0005-0000-0000-000098210000}"/>
    <cellStyle name="警告文本 23 2" xfId="8555" xr:uid="{00000000-0005-0000-0000-00009A210000}"/>
    <cellStyle name="警告文本 24" xfId="8557" xr:uid="{00000000-0005-0000-0000-00009C210000}"/>
    <cellStyle name="警告文本 24 2" xfId="8559" xr:uid="{00000000-0005-0000-0000-00009E210000}"/>
    <cellStyle name="警告文本 25" xfId="8564" xr:uid="{00000000-0005-0000-0000-0000A3210000}"/>
    <cellStyle name="警告文本 25 2" xfId="8566" xr:uid="{00000000-0005-0000-0000-0000A5210000}"/>
    <cellStyle name="警告文本 26" xfId="8568" xr:uid="{00000000-0005-0000-0000-0000A7210000}"/>
    <cellStyle name="警告文本 26 2" xfId="8570" xr:uid="{00000000-0005-0000-0000-0000A9210000}"/>
    <cellStyle name="警告文本 27" xfId="8572" xr:uid="{00000000-0005-0000-0000-0000AB210000}"/>
    <cellStyle name="警告文本 27 2" xfId="8574" xr:uid="{00000000-0005-0000-0000-0000AD210000}"/>
    <cellStyle name="警告文本 28" xfId="8576" xr:uid="{00000000-0005-0000-0000-0000AF210000}"/>
    <cellStyle name="警告文本 28 2" xfId="8578" xr:uid="{00000000-0005-0000-0000-0000B1210000}"/>
    <cellStyle name="警告文本 29" xfId="8580" xr:uid="{00000000-0005-0000-0000-0000B3210000}"/>
    <cellStyle name="警告文本 29 2" xfId="8582" xr:uid="{00000000-0005-0000-0000-0000B5210000}"/>
    <cellStyle name="警告文本 3" xfId="8583" xr:uid="{00000000-0005-0000-0000-0000B6210000}"/>
    <cellStyle name="警告文本 3 2" xfId="8584" xr:uid="{00000000-0005-0000-0000-0000B7210000}"/>
    <cellStyle name="警告文本 30" xfId="8563" xr:uid="{00000000-0005-0000-0000-0000A2210000}"/>
    <cellStyle name="警告文本 30 2" xfId="8565" xr:uid="{00000000-0005-0000-0000-0000A4210000}"/>
    <cellStyle name="警告文本 31" xfId="8567" xr:uid="{00000000-0005-0000-0000-0000A6210000}"/>
    <cellStyle name="警告文本 31 2" xfId="8569" xr:uid="{00000000-0005-0000-0000-0000A8210000}"/>
    <cellStyle name="警告文本 32" xfId="8571" xr:uid="{00000000-0005-0000-0000-0000AA210000}"/>
    <cellStyle name="警告文本 32 2" xfId="8573" xr:uid="{00000000-0005-0000-0000-0000AC210000}"/>
    <cellStyle name="警告文本 33" xfId="8575" xr:uid="{00000000-0005-0000-0000-0000AE210000}"/>
    <cellStyle name="警告文本 33 2" xfId="8577" xr:uid="{00000000-0005-0000-0000-0000B0210000}"/>
    <cellStyle name="警告文本 34" xfId="8579" xr:uid="{00000000-0005-0000-0000-0000B2210000}"/>
    <cellStyle name="警告文本 34 2" xfId="8581" xr:uid="{00000000-0005-0000-0000-0000B4210000}"/>
    <cellStyle name="警告文本 35" xfId="8586" xr:uid="{00000000-0005-0000-0000-0000B9210000}"/>
    <cellStyle name="警告文本 35 2" xfId="8588" xr:uid="{00000000-0005-0000-0000-0000BB210000}"/>
    <cellStyle name="警告文本 36" xfId="8590" xr:uid="{00000000-0005-0000-0000-0000BD210000}"/>
    <cellStyle name="警告文本 36 2" xfId="8592" xr:uid="{00000000-0005-0000-0000-0000BF210000}"/>
    <cellStyle name="警告文本 37" xfId="8594" xr:uid="{00000000-0005-0000-0000-0000C1210000}"/>
    <cellStyle name="警告文本 37 2" xfId="8596" xr:uid="{00000000-0005-0000-0000-0000C3210000}"/>
    <cellStyle name="警告文本 38" xfId="8598" xr:uid="{00000000-0005-0000-0000-0000C5210000}"/>
    <cellStyle name="警告文本 38 2" xfId="8600" xr:uid="{00000000-0005-0000-0000-0000C7210000}"/>
    <cellStyle name="警告文本 39" xfId="8602" xr:uid="{00000000-0005-0000-0000-0000C9210000}"/>
    <cellStyle name="警告文本 39 2" xfId="8604" xr:uid="{00000000-0005-0000-0000-0000CB210000}"/>
    <cellStyle name="警告文本 4" xfId="8605" xr:uid="{00000000-0005-0000-0000-0000CC210000}"/>
    <cellStyle name="警告文本 4 2" xfId="8606" xr:uid="{00000000-0005-0000-0000-0000CD210000}"/>
    <cellStyle name="警告文本 40" xfId="8585" xr:uid="{00000000-0005-0000-0000-0000B8210000}"/>
    <cellStyle name="警告文本 40 2" xfId="8587" xr:uid="{00000000-0005-0000-0000-0000BA210000}"/>
    <cellStyle name="警告文本 41" xfId="8589" xr:uid="{00000000-0005-0000-0000-0000BC210000}"/>
    <cellStyle name="警告文本 41 2" xfId="8591" xr:uid="{00000000-0005-0000-0000-0000BE210000}"/>
    <cellStyle name="警告文本 42" xfId="8593" xr:uid="{00000000-0005-0000-0000-0000C0210000}"/>
    <cellStyle name="警告文本 42 2" xfId="8595" xr:uid="{00000000-0005-0000-0000-0000C2210000}"/>
    <cellStyle name="警告文本 43" xfId="8597" xr:uid="{00000000-0005-0000-0000-0000C4210000}"/>
    <cellStyle name="警告文本 43 2" xfId="8599" xr:uid="{00000000-0005-0000-0000-0000C6210000}"/>
    <cellStyle name="警告文本 44" xfId="8601" xr:uid="{00000000-0005-0000-0000-0000C8210000}"/>
    <cellStyle name="警告文本 44 2" xfId="8603" xr:uid="{00000000-0005-0000-0000-0000CA210000}"/>
    <cellStyle name="警告文本 45" xfId="8608" xr:uid="{00000000-0005-0000-0000-0000CF210000}"/>
    <cellStyle name="警告文本 45 2" xfId="8610" xr:uid="{00000000-0005-0000-0000-0000D1210000}"/>
    <cellStyle name="警告文本 46" xfId="8612" xr:uid="{00000000-0005-0000-0000-0000D3210000}"/>
    <cellStyle name="警告文本 46 2" xfId="8614" xr:uid="{00000000-0005-0000-0000-0000D5210000}"/>
    <cellStyle name="警告文本 47" xfId="8616" xr:uid="{00000000-0005-0000-0000-0000D7210000}"/>
    <cellStyle name="警告文本 47 2" xfId="8618" xr:uid="{00000000-0005-0000-0000-0000D9210000}"/>
    <cellStyle name="警告文本 48" xfId="8620" xr:uid="{00000000-0005-0000-0000-0000DB210000}"/>
    <cellStyle name="警告文本 48 2" xfId="8622" xr:uid="{00000000-0005-0000-0000-0000DD210000}"/>
    <cellStyle name="警告文本 49" xfId="8624" xr:uid="{00000000-0005-0000-0000-0000DF210000}"/>
    <cellStyle name="警告文本 49 2" xfId="8626" xr:uid="{00000000-0005-0000-0000-0000E1210000}"/>
    <cellStyle name="警告文本 5" xfId="8627" xr:uid="{00000000-0005-0000-0000-0000E2210000}"/>
    <cellStyle name="警告文本 5 2" xfId="8628" xr:uid="{00000000-0005-0000-0000-0000E3210000}"/>
    <cellStyle name="警告文本 50" xfId="8607" xr:uid="{00000000-0005-0000-0000-0000CE210000}"/>
    <cellStyle name="警告文本 50 2" xfId="8609" xr:uid="{00000000-0005-0000-0000-0000D0210000}"/>
    <cellStyle name="警告文本 51" xfId="8611" xr:uid="{00000000-0005-0000-0000-0000D2210000}"/>
    <cellStyle name="警告文本 51 2" xfId="8613" xr:uid="{00000000-0005-0000-0000-0000D4210000}"/>
    <cellStyle name="警告文本 52" xfId="8615" xr:uid="{00000000-0005-0000-0000-0000D6210000}"/>
    <cellStyle name="警告文本 52 2" xfId="8617" xr:uid="{00000000-0005-0000-0000-0000D8210000}"/>
    <cellStyle name="警告文本 53" xfId="8619" xr:uid="{00000000-0005-0000-0000-0000DA210000}"/>
    <cellStyle name="警告文本 53 2" xfId="8621" xr:uid="{00000000-0005-0000-0000-0000DC210000}"/>
    <cellStyle name="警告文本 54" xfId="8623" xr:uid="{00000000-0005-0000-0000-0000DE210000}"/>
    <cellStyle name="警告文本 54 2" xfId="8625" xr:uid="{00000000-0005-0000-0000-0000E0210000}"/>
    <cellStyle name="警告文本 55" xfId="8629" xr:uid="{00000000-0005-0000-0000-0000E4210000}"/>
    <cellStyle name="警告文本 55 2" xfId="8630" xr:uid="{00000000-0005-0000-0000-0000E5210000}"/>
    <cellStyle name="警告文本 56" xfId="8631" xr:uid="{00000000-0005-0000-0000-0000E6210000}"/>
    <cellStyle name="警告文本 56 2" xfId="8632" xr:uid="{00000000-0005-0000-0000-0000E7210000}"/>
    <cellStyle name="警告文本 57" xfId="8633" xr:uid="{00000000-0005-0000-0000-0000E8210000}"/>
    <cellStyle name="警告文本 57 2" xfId="8634" xr:uid="{00000000-0005-0000-0000-0000E9210000}"/>
    <cellStyle name="警告文本 58" xfId="8635" xr:uid="{00000000-0005-0000-0000-0000EA210000}"/>
    <cellStyle name="警告文本 58 2" xfId="8636" xr:uid="{00000000-0005-0000-0000-0000EB210000}"/>
    <cellStyle name="警告文本 6" xfId="8637" xr:uid="{00000000-0005-0000-0000-0000EC210000}"/>
    <cellStyle name="警告文本 6 2" xfId="8638" xr:uid="{00000000-0005-0000-0000-0000ED210000}"/>
    <cellStyle name="警告文本 7" xfId="8639" xr:uid="{00000000-0005-0000-0000-0000EE210000}"/>
    <cellStyle name="警告文本 7 2" xfId="8640" xr:uid="{00000000-0005-0000-0000-0000EF210000}"/>
    <cellStyle name="警告文本 8" xfId="8641" xr:uid="{00000000-0005-0000-0000-0000F0210000}"/>
    <cellStyle name="警告文本 8 2" xfId="8642" xr:uid="{00000000-0005-0000-0000-0000F1210000}"/>
    <cellStyle name="警告文本 9" xfId="8643" xr:uid="{00000000-0005-0000-0000-0000F2210000}"/>
    <cellStyle name="警告文本 9 2" xfId="8644" xr:uid="{00000000-0005-0000-0000-0000F3210000}"/>
    <cellStyle name="链接单元格 10" xfId="4180" xr:uid="{00000000-0005-0000-0000-000083100000}"/>
    <cellStyle name="链接单元格 10 2" xfId="8645" xr:uid="{00000000-0005-0000-0000-0000F4210000}"/>
    <cellStyle name="链接单元格 11" xfId="2640" xr:uid="{00000000-0005-0000-0000-00007F0A0000}"/>
    <cellStyle name="链接单元格 11 2" xfId="8646" xr:uid="{00000000-0005-0000-0000-0000F5210000}"/>
    <cellStyle name="链接单元格 12" xfId="8647" xr:uid="{00000000-0005-0000-0000-0000F6210000}"/>
    <cellStyle name="链接单元格 12 2" xfId="8648" xr:uid="{00000000-0005-0000-0000-0000F7210000}"/>
    <cellStyle name="链接单元格 13" xfId="8649" xr:uid="{00000000-0005-0000-0000-0000F8210000}"/>
    <cellStyle name="链接单元格 13 2" xfId="8650" xr:uid="{00000000-0005-0000-0000-0000F9210000}"/>
    <cellStyle name="链接单元格 14" xfId="8651" xr:uid="{00000000-0005-0000-0000-0000FA210000}"/>
    <cellStyle name="链接单元格 14 2" xfId="8652" xr:uid="{00000000-0005-0000-0000-0000FB210000}"/>
    <cellStyle name="链接单元格 15" xfId="8654" xr:uid="{00000000-0005-0000-0000-0000FD210000}"/>
    <cellStyle name="链接单元格 15 2" xfId="8656" xr:uid="{00000000-0005-0000-0000-0000FF210000}"/>
    <cellStyle name="链接单元格 16" xfId="8658" xr:uid="{00000000-0005-0000-0000-000001220000}"/>
    <cellStyle name="链接单元格 16 2" xfId="8660" xr:uid="{00000000-0005-0000-0000-000003220000}"/>
    <cellStyle name="链接单元格 17" xfId="8662" xr:uid="{00000000-0005-0000-0000-000005220000}"/>
    <cellStyle name="链接单元格 17 2" xfId="8664" xr:uid="{00000000-0005-0000-0000-000007220000}"/>
    <cellStyle name="链接单元格 18" xfId="8666" xr:uid="{00000000-0005-0000-0000-000009220000}"/>
    <cellStyle name="链接单元格 18 2" xfId="8668" xr:uid="{00000000-0005-0000-0000-00000B220000}"/>
    <cellStyle name="链接单元格 19" xfId="8670" xr:uid="{00000000-0005-0000-0000-00000D220000}"/>
    <cellStyle name="链接单元格 19 2" xfId="8672" xr:uid="{00000000-0005-0000-0000-00000F220000}"/>
    <cellStyle name="链接单元格 2" xfId="8673" xr:uid="{00000000-0005-0000-0000-000010220000}"/>
    <cellStyle name="链接单元格 2 2" xfId="8674" xr:uid="{00000000-0005-0000-0000-000011220000}"/>
    <cellStyle name="链接单元格 20" xfId="8653" xr:uid="{00000000-0005-0000-0000-0000FC210000}"/>
    <cellStyle name="链接单元格 20 2" xfId="8655" xr:uid="{00000000-0005-0000-0000-0000FE210000}"/>
    <cellStyle name="链接单元格 21" xfId="8657" xr:uid="{00000000-0005-0000-0000-000000220000}"/>
    <cellStyle name="链接单元格 21 2" xfId="8659" xr:uid="{00000000-0005-0000-0000-000002220000}"/>
    <cellStyle name="链接单元格 22" xfId="8661" xr:uid="{00000000-0005-0000-0000-000004220000}"/>
    <cellStyle name="链接单元格 22 2" xfId="8663" xr:uid="{00000000-0005-0000-0000-000006220000}"/>
    <cellStyle name="链接单元格 23" xfId="8665" xr:uid="{00000000-0005-0000-0000-000008220000}"/>
    <cellStyle name="链接单元格 23 2" xfId="8667" xr:uid="{00000000-0005-0000-0000-00000A220000}"/>
    <cellStyle name="链接单元格 24" xfId="8669" xr:uid="{00000000-0005-0000-0000-00000C220000}"/>
    <cellStyle name="链接单元格 24 2" xfId="8671" xr:uid="{00000000-0005-0000-0000-00000E220000}"/>
    <cellStyle name="链接单元格 25" xfId="8676" xr:uid="{00000000-0005-0000-0000-000013220000}"/>
    <cellStyle name="链接单元格 25 2" xfId="8678" xr:uid="{00000000-0005-0000-0000-000015220000}"/>
    <cellStyle name="链接单元格 26" xfId="8680" xr:uid="{00000000-0005-0000-0000-000017220000}"/>
    <cellStyle name="链接单元格 26 2" xfId="8682" xr:uid="{00000000-0005-0000-0000-000019220000}"/>
    <cellStyle name="链接单元格 27" xfId="8684" xr:uid="{00000000-0005-0000-0000-00001B220000}"/>
    <cellStyle name="链接单元格 27 2" xfId="8686" xr:uid="{00000000-0005-0000-0000-00001D220000}"/>
    <cellStyle name="链接单元格 28" xfId="8688" xr:uid="{00000000-0005-0000-0000-00001F220000}"/>
    <cellStyle name="链接单元格 28 2" xfId="8690" xr:uid="{00000000-0005-0000-0000-000021220000}"/>
    <cellStyle name="链接单元格 29" xfId="8692" xr:uid="{00000000-0005-0000-0000-000023220000}"/>
    <cellStyle name="链接单元格 29 2" xfId="8694" xr:uid="{00000000-0005-0000-0000-000025220000}"/>
    <cellStyle name="链接单元格 3" xfId="8695" xr:uid="{00000000-0005-0000-0000-000026220000}"/>
    <cellStyle name="链接单元格 3 2" xfId="8696" xr:uid="{00000000-0005-0000-0000-000027220000}"/>
    <cellStyle name="链接单元格 30" xfId="8675" xr:uid="{00000000-0005-0000-0000-000012220000}"/>
    <cellStyle name="链接单元格 30 2" xfId="8677" xr:uid="{00000000-0005-0000-0000-000014220000}"/>
    <cellStyle name="链接单元格 31" xfId="8679" xr:uid="{00000000-0005-0000-0000-000016220000}"/>
    <cellStyle name="链接单元格 31 2" xfId="8681" xr:uid="{00000000-0005-0000-0000-000018220000}"/>
    <cellStyle name="链接单元格 32" xfId="8683" xr:uid="{00000000-0005-0000-0000-00001A220000}"/>
    <cellStyle name="链接单元格 32 2" xfId="8685" xr:uid="{00000000-0005-0000-0000-00001C220000}"/>
    <cellStyle name="链接单元格 33" xfId="8687" xr:uid="{00000000-0005-0000-0000-00001E220000}"/>
    <cellStyle name="链接单元格 33 2" xfId="8689" xr:uid="{00000000-0005-0000-0000-000020220000}"/>
    <cellStyle name="链接单元格 34" xfId="8691" xr:uid="{00000000-0005-0000-0000-000022220000}"/>
    <cellStyle name="链接单元格 34 2" xfId="8693" xr:uid="{00000000-0005-0000-0000-000024220000}"/>
    <cellStyle name="链接单元格 35" xfId="8698" xr:uid="{00000000-0005-0000-0000-000029220000}"/>
    <cellStyle name="链接单元格 35 2" xfId="8700" xr:uid="{00000000-0005-0000-0000-00002B220000}"/>
    <cellStyle name="链接单元格 36" xfId="8702" xr:uid="{00000000-0005-0000-0000-00002D220000}"/>
    <cellStyle name="链接单元格 36 2" xfId="8704" xr:uid="{00000000-0005-0000-0000-00002F220000}"/>
    <cellStyle name="链接单元格 37" xfId="8706" xr:uid="{00000000-0005-0000-0000-000031220000}"/>
    <cellStyle name="链接单元格 37 2" xfId="8708" xr:uid="{00000000-0005-0000-0000-000033220000}"/>
    <cellStyle name="链接单元格 38" xfId="8710" xr:uid="{00000000-0005-0000-0000-000035220000}"/>
    <cellStyle name="链接单元格 38 2" xfId="8712" xr:uid="{00000000-0005-0000-0000-000037220000}"/>
    <cellStyle name="链接单元格 39" xfId="8714" xr:uid="{00000000-0005-0000-0000-000039220000}"/>
    <cellStyle name="链接单元格 39 2" xfId="8716" xr:uid="{00000000-0005-0000-0000-00003B220000}"/>
    <cellStyle name="链接单元格 4" xfId="8717" xr:uid="{00000000-0005-0000-0000-00003C220000}"/>
    <cellStyle name="链接单元格 4 2" xfId="8718" xr:uid="{00000000-0005-0000-0000-00003D220000}"/>
    <cellStyle name="链接单元格 40" xfId="8697" xr:uid="{00000000-0005-0000-0000-000028220000}"/>
    <cellStyle name="链接单元格 40 2" xfId="8699" xr:uid="{00000000-0005-0000-0000-00002A220000}"/>
    <cellStyle name="链接单元格 41" xfId="8701" xr:uid="{00000000-0005-0000-0000-00002C220000}"/>
    <cellStyle name="链接单元格 41 2" xfId="8703" xr:uid="{00000000-0005-0000-0000-00002E220000}"/>
    <cellStyle name="链接单元格 42" xfId="8705" xr:uid="{00000000-0005-0000-0000-000030220000}"/>
    <cellStyle name="链接单元格 42 2" xfId="8707" xr:uid="{00000000-0005-0000-0000-000032220000}"/>
    <cellStyle name="链接单元格 43" xfId="8709" xr:uid="{00000000-0005-0000-0000-000034220000}"/>
    <cellStyle name="链接单元格 43 2" xfId="8711" xr:uid="{00000000-0005-0000-0000-000036220000}"/>
    <cellStyle name="链接单元格 44" xfId="8713" xr:uid="{00000000-0005-0000-0000-000038220000}"/>
    <cellStyle name="链接单元格 44 2" xfId="8715" xr:uid="{00000000-0005-0000-0000-00003A220000}"/>
    <cellStyle name="链接单元格 45" xfId="8720" xr:uid="{00000000-0005-0000-0000-00003F220000}"/>
    <cellStyle name="链接单元格 45 2" xfId="8722" xr:uid="{00000000-0005-0000-0000-000041220000}"/>
    <cellStyle name="链接单元格 46" xfId="8724" xr:uid="{00000000-0005-0000-0000-000043220000}"/>
    <cellStyle name="链接单元格 46 2" xfId="8726" xr:uid="{00000000-0005-0000-0000-000045220000}"/>
    <cellStyle name="链接单元格 47" xfId="8728" xr:uid="{00000000-0005-0000-0000-000047220000}"/>
    <cellStyle name="链接单元格 47 2" xfId="8730" xr:uid="{00000000-0005-0000-0000-000049220000}"/>
    <cellStyle name="链接单元格 48" xfId="8732" xr:uid="{00000000-0005-0000-0000-00004B220000}"/>
    <cellStyle name="链接单元格 48 2" xfId="8734" xr:uid="{00000000-0005-0000-0000-00004D220000}"/>
    <cellStyle name="链接单元格 49" xfId="8736" xr:uid="{00000000-0005-0000-0000-00004F220000}"/>
    <cellStyle name="链接单元格 49 2" xfId="8738" xr:uid="{00000000-0005-0000-0000-000051220000}"/>
    <cellStyle name="链接单元格 5" xfId="8739" xr:uid="{00000000-0005-0000-0000-000052220000}"/>
    <cellStyle name="链接单元格 5 2" xfId="8740" xr:uid="{00000000-0005-0000-0000-000053220000}"/>
    <cellStyle name="链接单元格 50" xfId="8719" xr:uid="{00000000-0005-0000-0000-00003E220000}"/>
    <cellStyle name="链接单元格 50 2" xfId="8721" xr:uid="{00000000-0005-0000-0000-000040220000}"/>
    <cellStyle name="链接单元格 51" xfId="8723" xr:uid="{00000000-0005-0000-0000-000042220000}"/>
    <cellStyle name="链接单元格 51 2" xfId="8725" xr:uid="{00000000-0005-0000-0000-000044220000}"/>
    <cellStyle name="链接单元格 52" xfId="8727" xr:uid="{00000000-0005-0000-0000-000046220000}"/>
    <cellStyle name="链接单元格 52 2" xfId="8729" xr:uid="{00000000-0005-0000-0000-000048220000}"/>
    <cellStyle name="链接单元格 53" xfId="8731" xr:uid="{00000000-0005-0000-0000-00004A220000}"/>
    <cellStyle name="链接单元格 53 2" xfId="8733" xr:uid="{00000000-0005-0000-0000-00004C220000}"/>
    <cellStyle name="链接单元格 54" xfId="8735" xr:uid="{00000000-0005-0000-0000-00004E220000}"/>
    <cellStyle name="链接单元格 54 2" xfId="8737" xr:uid="{00000000-0005-0000-0000-000050220000}"/>
    <cellStyle name="链接单元格 55" xfId="2480" xr:uid="{00000000-0005-0000-0000-0000DF090000}"/>
    <cellStyle name="链接单元格 55 2" xfId="8741" xr:uid="{00000000-0005-0000-0000-000054220000}"/>
    <cellStyle name="链接单元格 56" xfId="2325" xr:uid="{00000000-0005-0000-0000-000044090000}"/>
    <cellStyle name="链接单元格 56 2" xfId="8742" xr:uid="{00000000-0005-0000-0000-000055220000}"/>
    <cellStyle name="链接单元格 57" xfId="8743" xr:uid="{00000000-0005-0000-0000-000056220000}"/>
    <cellStyle name="链接单元格 57 2" xfId="8744" xr:uid="{00000000-0005-0000-0000-000057220000}"/>
    <cellStyle name="链接单元格 58" xfId="8745" xr:uid="{00000000-0005-0000-0000-000058220000}"/>
    <cellStyle name="链接单元格 58 2" xfId="8746" xr:uid="{00000000-0005-0000-0000-000059220000}"/>
    <cellStyle name="链接单元格 6" xfId="8747" xr:uid="{00000000-0005-0000-0000-00005A220000}"/>
    <cellStyle name="链接单元格 6 2" xfId="8748" xr:uid="{00000000-0005-0000-0000-00005B220000}"/>
    <cellStyle name="链接单元格 7" xfId="8749" xr:uid="{00000000-0005-0000-0000-00005C220000}"/>
    <cellStyle name="链接单元格 7 2" xfId="8750" xr:uid="{00000000-0005-0000-0000-00005D220000}"/>
    <cellStyle name="链接单元格 8" xfId="8751" xr:uid="{00000000-0005-0000-0000-00005E220000}"/>
    <cellStyle name="链接单元格 8 2" xfId="8752" xr:uid="{00000000-0005-0000-0000-00005F220000}"/>
    <cellStyle name="链接单元格 9" xfId="3880" xr:uid="{00000000-0005-0000-0000-0000570F0000}"/>
    <cellStyle name="链接单元格 9 2" xfId="8753" xr:uid="{00000000-0005-0000-0000-000060220000}"/>
    <cellStyle name="普通_laroux" xfId="8754" xr:uid="{00000000-0005-0000-0000-000061220000}"/>
    <cellStyle name="千位[0]_laroux" xfId="8755" xr:uid="{00000000-0005-0000-0000-000062220000}"/>
    <cellStyle name="千位_laroux" xfId="8756" xr:uid="{00000000-0005-0000-0000-000063220000}"/>
    <cellStyle name="强调文字颜色 1 10" xfId="4432" xr:uid="{00000000-0005-0000-0000-00007F110000}"/>
    <cellStyle name="强调文字颜色 1 10 2" xfId="8757" xr:uid="{00000000-0005-0000-0000-000064220000}"/>
    <cellStyle name="强调文字颜色 1 11" xfId="8758" xr:uid="{00000000-0005-0000-0000-000065220000}"/>
    <cellStyle name="强调文字颜色 1 11 2" xfId="8759" xr:uid="{00000000-0005-0000-0000-000066220000}"/>
    <cellStyle name="强调文字颜色 1 12" xfId="8760" xr:uid="{00000000-0005-0000-0000-000067220000}"/>
    <cellStyle name="强调文字颜色 1 12 2" xfId="8761" xr:uid="{00000000-0005-0000-0000-000068220000}"/>
    <cellStyle name="强调文字颜色 1 13" xfId="8762" xr:uid="{00000000-0005-0000-0000-000069220000}"/>
    <cellStyle name="强调文字颜色 1 13 2" xfId="8763" xr:uid="{00000000-0005-0000-0000-00006A220000}"/>
    <cellStyle name="强调文字颜色 1 14" xfId="8764" xr:uid="{00000000-0005-0000-0000-00006B220000}"/>
    <cellStyle name="强调文字颜色 1 14 2" xfId="8765" xr:uid="{00000000-0005-0000-0000-00006C220000}"/>
    <cellStyle name="强调文字颜色 1 15" xfId="8767" xr:uid="{00000000-0005-0000-0000-00006E220000}"/>
    <cellStyle name="强调文字颜色 1 15 2" xfId="8769" xr:uid="{00000000-0005-0000-0000-000070220000}"/>
    <cellStyle name="强调文字颜色 1 16" xfId="8771" xr:uid="{00000000-0005-0000-0000-000072220000}"/>
    <cellStyle name="强调文字颜色 1 16 2" xfId="8773" xr:uid="{00000000-0005-0000-0000-000074220000}"/>
    <cellStyle name="强调文字颜色 1 17" xfId="8775" xr:uid="{00000000-0005-0000-0000-000076220000}"/>
    <cellStyle name="强调文字颜色 1 17 2" xfId="7697" xr:uid="{00000000-0005-0000-0000-0000401E0000}"/>
    <cellStyle name="强调文字颜色 1 18" xfId="8777" xr:uid="{00000000-0005-0000-0000-000078220000}"/>
    <cellStyle name="强调文字颜色 1 18 2" xfId="7711" xr:uid="{00000000-0005-0000-0000-00004E1E0000}"/>
    <cellStyle name="强调文字颜色 1 19" xfId="8779" xr:uid="{00000000-0005-0000-0000-00007A220000}"/>
    <cellStyle name="强调文字颜色 1 19 2" xfId="8781" xr:uid="{00000000-0005-0000-0000-00007C220000}"/>
    <cellStyle name="强调文字颜色 1 2" xfId="8782" xr:uid="{00000000-0005-0000-0000-00007D220000}"/>
    <cellStyle name="强调文字颜色 1 2 2" xfId="8783" xr:uid="{00000000-0005-0000-0000-00007E220000}"/>
    <cellStyle name="强调文字颜色 1 20" xfId="8766" xr:uid="{00000000-0005-0000-0000-00006D220000}"/>
    <cellStyle name="强调文字颜色 1 20 2" xfId="8768" xr:uid="{00000000-0005-0000-0000-00006F220000}"/>
    <cellStyle name="强调文字颜色 1 21" xfId="8770" xr:uid="{00000000-0005-0000-0000-000071220000}"/>
    <cellStyle name="强调文字颜色 1 21 2" xfId="8772" xr:uid="{00000000-0005-0000-0000-000073220000}"/>
    <cellStyle name="强调文字颜色 1 22" xfId="8774" xr:uid="{00000000-0005-0000-0000-000075220000}"/>
    <cellStyle name="强调文字颜色 1 22 2" xfId="7696" xr:uid="{00000000-0005-0000-0000-00003F1E0000}"/>
    <cellStyle name="强调文字颜色 1 23" xfId="8776" xr:uid="{00000000-0005-0000-0000-000077220000}"/>
    <cellStyle name="强调文字颜色 1 23 2" xfId="7710" xr:uid="{00000000-0005-0000-0000-00004D1E0000}"/>
    <cellStyle name="强调文字颜色 1 24" xfId="8778" xr:uid="{00000000-0005-0000-0000-000079220000}"/>
    <cellStyle name="强调文字颜色 1 24 2" xfId="8780" xr:uid="{00000000-0005-0000-0000-00007B220000}"/>
    <cellStyle name="强调文字颜色 1 25" xfId="8785" xr:uid="{00000000-0005-0000-0000-000080220000}"/>
    <cellStyle name="强调文字颜色 1 25 2" xfId="8787" xr:uid="{00000000-0005-0000-0000-000082220000}"/>
    <cellStyle name="强调文字颜色 1 26" xfId="8789" xr:uid="{00000000-0005-0000-0000-000084220000}"/>
    <cellStyle name="强调文字颜色 1 26 2" xfId="8791" xr:uid="{00000000-0005-0000-0000-000086220000}"/>
    <cellStyle name="强调文字颜色 1 27" xfId="8793" xr:uid="{00000000-0005-0000-0000-000088220000}"/>
    <cellStyle name="强调文字颜色 1 27 2" xfId="8795" xr:uid="{00000000-0005-0000-0000-00008A220000}"/>
    <cellStyle name="强调文字颜色 1 28" xfId="8797" xr:uid="{00000000-0005-0000-0000-00008C220000}"/>
    <cellStyle name="强调文字颜色 1 28 2" xfId="8799" xr:uid="{00000000-0005-0000-0000-00008E220000}"/>
    <cellStyle name="强调文字颜色 1 29" xfId="8801" xr:uid="{00000000-0005-0000-0000-000090220000}"/>
    <cellStyle name="强调文字颜色 1 29 2" xfId="8803" xr:uid="{00000000-0005-0000-0000-000092220000}"/>
    <cellStyle name="强调文字颜色 1 3" xfId="8804" xr:uid="{00000000-0005-0000-0000-000093220000}"/>
    <cellStyle name="强调文字颜色 1 3 2" xfId="7714" xr:uid="{00000000-0005-0000-0000-0000511E0000}"/>
    <cellStyle name="强调文字颜色 1 30" xfId="8784" xr:uid="{00000000-0005-0000-0000-00007F220000}"/>
    <cellStyle name="强调文字颜色 1 30 2" xfId="8786" xr:uid="{00000000-0005-0000-0000-000081220000}"/>
    <cellStyle name="强调文字颜色 1 31" xfId="8788" xr:uid="{00000000-0005-0000-0000-000083220000}"/>
    <cellStyle name="强调文字颜色 1 31 2" xfId="8790" xr:uid="{00000000-0005-0000-0000-000085220000}"/>
    <cellStyle name="强调文字颜色 1 32" xfId="8792" xr:uid="{00000000-0005-0000-0000-000087220000}"/>
    <cellStyle name="强调文字颜色 1 32 2" xfId="8794" xr:uid="{00000000-0005-0000-0000-000089220000}"/>
    <cellStyle name="强调文字颜色 1 33" xfId="8796" xr:uid="{00000000-0005-0000-0000-00008B220000}"/>
    <cellStyle name="强调文字颜色 1 33 2" xfId="8798" xr:uid="{00000000-0005-0000-0000-00008D220000}"/>
    <cellStyle name="强调文字颜色 1 34" xfId="8800" xr:uid="{00000000-0005-0000-0000-00008F220000}"/>
    <cellStyle name="强调文字颜色 1 34 2" xfId="8802" xr:uid="{00000000-0005-0000-0000-000091220000}"/>
    <cellStyle name="强调文字颜色 1 35" xfId="8806" xr:uid="{00000000-0005-0000-0000-000095220000}"/>
    <cellStyle name="强调文字颜色 1 35 2" xfId="8808" xr:uid="{00000000-0005-0000-0000-000097220000}"/>
    <cellStyle name="强调文字颜色 1 36" xfId="2225" xr:uid="{00000000-0005-0000-0000-0000E0080000}"/>
    <cellStyle name="强调文字颜色 1 36 2" xfId="8810" xr:uid="{00000000-0005-0000-0000-000099220000}"/>
    <cellStyle name="强调文字颜色 1 37" xfId="8812" xr:uid="{00000000-0005-0000-0000-00009B220000}"/>
    <cellStyle name="强调文字颜色 1 37 2" xfId="8814" xr:uid="{00000000-0005-0000-0000-00009D220000}"/>
    <cellStyle name="强调文字颜色 1 38" xfId="8816" xr:uid="{00000000-0005-0000-0000-00009F220000}"/>
    <cellStyle name="强调文字颜色 1 38 2" xfId="8818" xr:uid="{00000000-0005-0000-0000-0000A1220000}"/>
    <cellStyle name="强调文字颜色 1 39" xfId="8820" xr:uid="{00000000-0005-0000-0000-0000A3220000}"/>
    <cellStyle name="强调文字颜色 1 39 2" xfId="8822" xr:uid="{00000000-0005-0000-0000-0000A5220000}"/>
    <cellStyle name="强调文字颜色 1 4" xfId="8823" xr:uid="{00000000-0005-0000-0000-0000A6220000}"/>
    <cellStyle name="强调文字颜色 1 4 2" xfId="8824" xr:uid="{00000000-0005-0000-0000-0000A7220000}"/>
    <cellStyle name="强调文字颜色 1 40" xfId="8805" xr:uid="{00000000-0005-0000-0000-000094220000}"/>
    <cellStyle name="强调文字颜色 1 40 2" xfId="8807" xr:uid="{00000000-0005-0000-0000-000096220000}"/>
    <cellStyle name="强调文字颜色 1 41" xfId="2224" xr:uid="{00000000-0005-0000-0000-0000DF080000}"/>
    <cellStyle name="强调文字颜色 1 41 2" xfId="8809" xr:uid="{00000000-0005-0000-0000-000098220000}"/>
    <cellStyle name="强调文字颜色 1 42" xfId="8811" xr:uid="{00000000-0005-0000-0000-00009A220000}"/>
    <cellStyle name="强调文字颜色 1 42 2" xfId="8813" xr:uid="{00000000-0005-0000-0000-00009C220000}"/>
    <cellStyle name="强调文字颜色 1 43" xfId="8815" xr:uid="{00000000-0005-0000-0000-00009E220000}"/>
    <cellStyle name="强调文字颜色 1 43 2" xfId="8817" xr:uid="{00000000-0005-0000-0000-0000A0220000}"/>
    <cellStyle name="强调文字颜色 1 44" xfId="8819" xr:uid="{00000000-0005-0000-0000-0000A2220000}"/>
    <cellStyle name="强调文字颜色 1 44 2" xfId="8821" xr:uid="{00000000-0005-0000-0000-0000A4220000}"/>
    <cellStyle name="强调文字颜色 1 45" xfId="8826" xr:uid="{00000000-0005-0000-0000-0000A9220000}"/>
    <cellStyle name="强调文字颜色 1 45 2" xfId="8828" xr:uid="{00000000-0005-0000-0000-0000AB220000}"/>
    <cellStyle name="强调文字颜色 1 46" xfId="8830" xr:uid="{00000000-0005-0000-0000-0000AD220000}"/>
    <cellStyle name="强调文字颜色 1 46 2" xfId="8832" xr:uid="{00000000-0005-0000-0000-0000AF220000}"/>
    <cellStyle name="强调文字颜色 1 47" xfId="8834" xr:uid="{00000000-0005-0000-0000-0000B1220000}"/>
    <cellStyle name="强调文字颜色 1 47 2" xfId="8836" xr:uid="{00000000-0005-0000-0000-0000B3220000}"/>
    <cellStyle name="强调文字颜色 1 48" xfId="4087" xr:uid="{00000000-0005-0000-0000-000026100000}"/>
    <cellStyle name="强调文字颜色 1 48 2" xfId="8838" xr:uid="{00000000-0005-0000-0000-0000B5220000}"/>
    <cellStyle name="强调文字颜色 1 49" xfId="8840" xr:uid="{00000000-0005-0000-0000-0000B7220000}"/>
    <cellStyle name="强调文字颜色 1 49 2" xfId="8842" xr:uid="{00000000-0005-0000-0000-0000B9220000}"/>
    <cellStyle name="强调文字颜色 1 5" xfId="8843" xr:uid="{00000000-0005-0000-0000-0000BA220000}"/>
    <cellStyle name="强调文字颜色 1 5 2" xfId="8844" xr:uid="{00000000-0005-0000-0000-0000BB220000}"/>
    <cellStyle name="强调文字颜色 1 50" xfId="8825" xr:uid="{00000000-0005-0000-0000-0000A8220000}"/>
    <cellStyle name="强调文字颜色 1 50 2" xfId="8827" xr:uid="{00000000-0005-0000-0000-0000AA220000}"/>
    <cellStyle name="强调文字颜色 1 51" xfId="8829" xr:uid="{00000000-0005-0000-0000-0000AC220000}"/>
    <cellStyle name="强调文字颜色 1 51 2" xfId="8831" xr:uid="{00000000-0005-0000-0000-0000AE220000}"/>
    <cellStyle name="强调文字颜色 1 52" xfId="8833" xr:uid="{00000000-0005-0000-0000-0000B0220000}"/>
    <cellStyle name="强调文字颜色 1 52 2" xfId="8835" xr:uid="{00000000-0005-0000-0000-0000B2220000}"/>
    <cellStyle name="强调文字颜色 1 53" xfId="4086" xr:uid="{00000000-0005-0000-0000-000025100000}"/>
    <cellStyle name="强调文字颜色 1 53 2" xfId="8837" xr:uid="{00000000-0005-0000-0000-0000B4220000}"/>
    <cellStyle name="强调文字颜色 1 54" xfId="8839" xr:uid="{00000000-0005-0000-0000-0000B6220000}"/>
    <cellStyle name="强调文字颜色 1 54 2" xfId="8841" xr:uid="{00000000-0005-0000-0000-0000B8220000}"/>
    <cellStyle name="强调文字颜色 1 55" xfId="4660" xr:uid="{00000000-0005-0000-0000-000063120000}"/>
    <cellStyle name="强调文字颜色 1 55 2" xfId="8845" xr:uid="{00000000-0005-0000-0000-0000BC220000}"/>
    <cellStyle name="强调文字颜色 1 56" xfId="8846" xr:uid="{00000000-0005-0000-0000-0000BD220000}"/>
    <cellStyle name="强调文字颜色 1 56 2" xfId="8847" xr:uid="{00000000-0005-0000-0000-0000BE220000}"/>
    <cellStyle name="强调文字颜色 1 57" xfId="8848" xr:uid="{00000000-0005-0000-0000-0000BF220000}"/>
    <cellStyle name="强调文字颜色 1 57 2" xfId="8849" xr:uid="{00000000-0005-0000-0000-0000C0220000}"/>
    <cellStyle name="强调文字颜色 1 58" xfId="8850" xr:uid="{00000000-0005-0000-0000-0000C1220000}"/>
    <cellStyle name="强调文字颜色 1 58 2" xfId="8851" xr:uid="{00000000-0005-0000-0000-0000C2220000}"/>
    <cellStyle name="强调文字颜色 1 6" xfId="8852" xr:uid="{00000000-0005-0000-0000-0000C3220000}"/>
    <cellStyle name="强调文字颜色 1 6 2" xfId="8853" xr:uid="{00000000-0005-0000-0000-0000C4220000}"/>
    <cellStyle name="强调文字颜色 1 7" xfId="3757" xr:uid="{00000000-0005-0000-0000-0000DC0E0000}"/>
    <cellStyle name="强调文字颜色 1 7 2" xfId="8854" xr:uid="{00000000-0005-0000-0000-0000C5220000}"/>
    <cellStyle name="强调文字颜色 1 8" xfId="8855" xr:uid="{00000000-0005-0000-0000-0000C6220000}"/>
    <cellStyle name="强调文字颜色 1 8 2" xfId="7767" xr:uid="{00000000-0005-0000-0000-0000861E0000}"/>
    <cellStyle name="强调文字颜色 1 9" xfId="8856" xr:uid="{00000000-0005-0000-0000-0000C7220000}"/>
    <cellStyle name="强调文字颜色 1 9 2" xfId="7975" xr:uid="{00000000-0005-0000-0000-0000561F0000}"/>
    <cellStyle name="强调文字颜色 2 10" xfId="4666" xr:uid="{00000000-0005-0000-0000-000069120000}"/>
    <cellStyle name="强调文字颜色 2 10 2" xfId="680" xr:uid="{00000000-0005-0000-0000-0000D7020000}"/>
    <cellStyle name="强调文字颜色 2 11" xfId="8857" xr:uid="{00000000-0005-0000-0000-0000C8220000}"/>
    <cellStyle name="强调文字颜色 2 11 2" xfId="8858" xr:uid="{00000000-0005-0000-0000-0000C9220000}"/>
    <cellStyle name="强调文字颜色 2 12" xfId="8859" xr:uid="{00000000-0005-0000-0000-0000CA220000}"/>
    <cellStyle name="强调文字颜色 2 12 2" xfId="8860" xr:uid="{00000000-0005-0000-0000-0000CB220000}"/>
    <cellStyle name="强调文字颜色 2 13" xfId="8861" xr:uid="{00000000-0005-0000-0000-0000CC220000}"/>
    <cellStyle name="强调文字颜色 2 13 2" xfId="8862" xr:uid="{00000000-0005-0000-0000-0000CD220000}"/>
    <cellStyle name="强调文字颜色 2 14" xfId="8863" xr:uid="{00000000-0005-0000-0000-0000CE220000}"/>
    <cellStyle name="强调文字颜色 2 14 2" xfId="8864" xr:uid="{00000000-0005-0000-0000-0000CF220000}"/>
    <cellStyle name="强调文字颜色 2 15" xfId="8866" xr:uid="{00000000-0005-0000-0000-0000D1220000}"/>
    <cellStyle name="强调文字颜色 2 15 2" xfId="1003" xr:uid="{00000000-0005-0000-0000-00001A040000}"/>
    <cellStyle name="强调文字颜色 2 16" xfId="8868" xr:uid="{00000000-0005-0000-0000-0000D3220000}"/>
    <cellStyle name="强调文字颜色 2 16 2" xfId="8870" xr:uid="{00000000-0005-0000-0000-0000D5220000}"/>
    <cellStyle name="强调文字颜色 2 17" xfId="8872" xr:uid="{00000000-0005-0000-0000-0000D7220000}"/>
    <cellStyle name="强调文字颜色 2 17 2" xfId="7757" xr:uid="{00000000-0005-0000-0000-00007C1E0000}"/>
    <cellStyle name="强调文字颜色 2 18" xfId="8874" xr:uid="{00000000-0005-0000-0000-0000D9220000}"/>
    <cellStyle name="强调文字颜色 2 18 2" xfId="7765" xr:uid="{00000000-0005-0000-0000-0000841E0000}"/>
    <cellStyle name="强调文字颜色 2 19" xfId="8876" xr:uid="{00000000-0005-0000-0000-0000DB220000}"/>
    <cellStyle name="强调文字颜色 2 19 2" xfId="8878" xr:uid="{00000000-0005-0000-0000-0000DD220000}"/>
    <cellStyle name="强调文字颜色 2 2" xfId="8879" xr:uid="{00000000-0005-0000-0000-0000DE220000}"/>
    <cellStyle name="强调文字颜色 2 2 2" xfId="8880" xr:uid="{00000000-0005-0000-0000-0000DF220000}"/>
    <cellStyle name="强调文字颜色 2 20" xfId="8865" xr:uid="{00000000-0005-0000-0000-0000D0220000}"/>
    <cellStyle name="强调文字颜色 2 20 2" xfId="1002" xr:uid="{00000000-0005-0000-0000-000019040000}"/>
    <cellStyle name="强调文字颜色 2 21" xfId="8867" xr:uid="{00000000-0005-0000-0000-0000D2220000}"/>
    <cellStyle name="强调文字颜色 2 21 2" xfId="8869" xr:uid="{00000000-0005-0000-0000-0000D4220000}"/>
    <cellStyle name="强调文字颜色 2 22" xfId="8871" xr:uid="{00000000-0005-0000-0000-0000D6220000}"/>
    <cellStyle name="强调文字颜色 2 22 2" xfId="7756" xr:uid="{00000000-0005-0000-0000-00007B1E0000}"/>
    <cellStyle name="强调文字颜色 2 23" xfId="8873" xr:uid="{00000000-0005-0000-0000-0000D8220000}"/>
    <cellStyle name="强调文字颜色 2 23 2" xfId="7764" xr:uid="{00000000-0005-0000-0000-0000831E0000}"/>
    <cellStyle name="强调文字颜色 2 24" xfId="8875" xr:uid="{00000000-0005-0000-0000-0000DA220000}"/>
    <cellStyle name="强调文字颜色 2 24 2" xfId="8877" xr:uid="{00000000-0005-0000-0000-0000DC220000}"/>
    <cellStyle name="强调文字颜色 2 25" xfId="8882" xr:uid="{00000000-0005-0000-0000-0000E1220000}"/>
    <cellStyle name="强调文字颜色 2 25 2" xfId="120" xr:uid="{00000000-0005-0000-0000-00008F000000}"/>
    <cellStyle name="强调文字颜色 2 26" xfId="8884" xr:uid="{00000000-0005-0000-0000-0000E3220000}"/>
    <cellStyle name="强调文字颜色 2 26 2" xfId="8886" xr:uid="{00000000-0005-0000-0000-0000E5220000}"/>
    <cellStyle name="强调文字颜色 2 27" xfId="8888" xr:uid="{00000000-0005-0000-0000-0000E7220000}"/>
    <cellStyle name="强调文字颜色 2 27 2" xfId="8890" xr:uid="{00000000-0005-0000-0000-0000E9220000}"/>
    <cellStyle name="强调文字颜色 2 28" xfId="8892" xr:uid="{00000000-0005-0000-0000-0000EB220000}"/>
    <cellStyle name="强调文字颜色 2 28 2" xfId="8894" xr:uid="{00000000-0005-0000-0000-0000ED220000}"/>
    <cellStyle name="强调文字颜色 2 29" xfId="8896" xr:uid="{00000000-0005-0000-0000-0000EF220000}"/>
    <cellStyle name="强调文字颜色 2 29 2" xfId="8898" xr:uid="{00000000-0005-0000-0000-0000F1220000}"/>
    <cellStyle name="强调文字颜色 2 3" xfId="8899" xr:uid="{00000000-0005-0000-0000-0000F2220000}"/>
    <cellStyle name="强调文字颜色 2 3 2" xfId="8900" xr:uid="{00000000-0005-0000-0000-0000F3220000}"/>
    <cellStyle name="强调文字颜色 2 30" xfId="8881" xr:uid="{00000000-0005-0000-0000-0000E0220000}"/>
    <cellStyle name="强调文字颜色 2 30 2" xfId="119" xr:uid="{00000000-0005-0000-0000-00008E000000}"/>
    <cellStyle name="强调文字颜色 2 31" xfId="8883" xr:uid="{00000000-0005-0000-0000-0000E2220000}"/>
    <cellStyle name="强调文字颜色 2 31 2" xfId="8885" xr:uid="{00000000-0005-0000-0000-0000E4220000}"/>
    <cellStyle name="强调文字颜色 2 32" xfId="8887" xr:uid="{00000000-0005-0000-0000-0000E6220000}"/>
    <cellStyle name="强调文字颜色 2 32 2" xfId="8889" xr:uid="{00000000-0005-0000-0000-0000E8220000}"/>
    <cellStyle name="强调文字颜色 2 33" xfId="8891" xr:uid="{00000000-0005-0000-0000-0000EA220000}"/>
    <cellStyle name="强调文字颜色 2 33 2" xfId="8893" xr:uid="{00000000-0005-0000-0000-0000EC220000}"/>
    <cellStyle name="强调文字颜色 2 34" xfId="8895" xr:uid="{00000000-0005-0000-0000-0000EE220000}"/>
    <cellStyle name="强调文字颜色 2 34 2" xfId="8897" xr:uid="{00000000-0005-0000-0000-0000F0220000}"/>
    <cellStyle name="强调文字颜色 2 35" xfId="8902" xr:uid="{00000000-0005-0000-0000-0000F5220000}"/>
    <cellStyle name="强调文字颜色 2 35 2" xfId="1603" xr:uid="{00000000-0005-0000-0000-000072060000}"/>
    <cellStyle name="强调文字颜色 2 36" xfId="8904" xr:uid="{00000000-0005-0000-0000-0000F7220000}"/>
    <cellStyle name="强调文字颜色 2 36 2" xfId="8906" xr:uid="{00000000-0005-0000-0000-0000F9220000}"/>
    <cellStyle name="强调文字颜色 2 37" xfId="8908" xr:uid="{00000000-0005-0000-0000-0000FB220000}"/>
    <cellStyle name="强调文字颜色 2 37 2" xfId="8910" xr:uid="{00000000-0005-0000-0000-0000FD220000}"/>
    <cellStyle name="强调文字颜色 2 38" xfId="8912" xr:uid="{00000000-0005-0000-0000-0000FF220000}"/>
    <cellStyle name="强调文字颜色 2 38 2" xfId="8914" xr:uid="{00000000-0005-0000-0000-000001230000}"/>
    <cellStyle name="强调文字颜色 2 39" xfId="8916" xr:uid="{00000000-0005-0000-0000-000003230000}"/>
    <cellStyle name="强调文字颜色 2 39 2" xfId="8918" xr:uid="{00000000-0005-0000-0000-000005230000}"/>
    <cellStyle name="强调文字颜色 2 4" xfId="8919" xr:uid="{00000000-0005-0000-0000-000006230000}"/>
    <cellStyle name="强调文字颜色 2 4 2" xfId="8920" xr:uid="{00000000-0005-0000-0000-000007230000}"/>
    <cellStyle name="强调文字颜色 2 40" xfId="8901" xr:uid="{00000000-0005-0000-0000-0000F4220000}"/>
    <cellStyle name="强调文字颜色 2 40 2" xfId="1602" xr:uid="{00000000-0005-0000-0000-000071060000}"/>
    <cellStyle name="强调文字颜色 2 41" xfId="8903" xr:uid="{00000000-0005-0000-0000-0000F6220000}"/>
    <cellStyle name="强调文字颜色 2 41 2" xfId="8905" xr:uid="{00000000-0005-0000-0000-0000F8220000}"/>
    <cellStyle name="强调文字颜色 2 42" xfId="8907" xr:uid="{00000000-0005-0000-0000-0000FA220000}"/>
    <cellStyle name="强调文字颜色 2 42 2" xfId="8909" xr:uid="{00000000-0005-0000-0000-0000FC220000}"/>
    <cellStyle name="强调文字颜色 2 43" xfId="8911" xr:uid="{00000000-0005-0000-0000-0000FE220000}"/>
    <cellStyle name="强调文字颜色 2 43 2" xfId="8913" xr:uid="{00000000-0005-0000-0000-000000230000}"/>
    <cellStyle name="强调文字颜色 2 44" xfId="8915" xr:uid="{00000000-0005-0000-0000-000002230000}"/>
    <cellStyle name="强调文字颜色 2 44 2" xfId="8917" xr:uid="{00000000-0005-0000-0000-000004230000}"/>
    <cellStyle name="强调文字颜色 2 45" xfId="8922" xr:uid="{00000000-0005-0000-0000-000009230000}"/>
    <cellStyle name="强调文字颜色 2 45 2" xfId="1865" xr:uid="{00000000-0005-0000-0000-000078070000}"/>
    <cellStyle name="强调文字颜色 2 46" xfId="8924" xr:uid="{00000000-0005-0000-0000-00000B230000}"/>
    <cellStyle name="强调文字颜色 2 46 2" xfId="8926" xr:uid="{00000000-0005-0000-0000-00000D230000}"/>
    <cellStyle name="强调文字颜色 2 47" xfId="8928" xr:uid="{00000000-0005-0000-0000-00000F230000}"/>
    <cellStyle name="强调文字颜色 2 47 2" xfId="8930" xr:uid="{00000000-0005-0000-0000-000011230000}"/>
    <cellStyle name="强调文字颜色 2 48" xfId="140" xr:uid="{00000000-0005-0000-0000-0000A8000000}"/>
    <cellStyle name="强调文字颜色 2 48 2" xfId="8932" xr:uid="{00000000-0005-0000-0000-000013230000}"/>
    <cellStyle name="强调文字颜色 2 49" xfId="4103" xr:uid="{00000000-0005-0000-0000-000036100000}"/>
    <cellStyle name="强调文字颜色 2 49 2" xfId="8934" xr:uid="{00000000-0005-0000-0000-000015230000}"/>
    <cellStyle name="强调文字颜色 2 5" xfId="8935" xr:uid="{00000000-0005-0000-0000-000016230000}"/>
    <cellStyle name="强调文字颜色 2 5 2" xfId="8936" xr:uid="{00000000-0005-0000-0000-000017230000}"/>
    <cellStyle name="强调文字颜色 2 50" xfId="8921" xr:uid="{00000000-0005-0000-0000-000008230000}"/>
    <cellStyle name="强调文字颜色 2 50 2" xfId="1864" xr:uid="{00000000-0005-0000-0000-000077070000}"/>
    <cellStyle name="强调文字颜色 2 51" xfId="8923" xr:uid="{00000000-0005-0000-0000-00000A230000}"/>
    <cellStyle name="强调文字颜色 2 51 2" xfId="8925" xr:uid="{00000000-0005-0000-0000-00000C230000}"/>
    <cellStyle name="强调文字颜色 2 52" xfId="8927" xr:uid="{00000000-0005-0000-0000-00000E230000}"/>
    <cellStyle name="强调文字颜色 2 52 2" xfId="8929" xr:uid="{00000000-0005-0000-0000-000010230000}"/>
    <cellStyle name="强调文字颜色 2 53" xfId="139" xr:uid="{00000000-0005-0000-0000-0000A7000000}"/>
    <cellStyle name="强调文字颜色 2 53 2" xfId="8931" xr:uid="{00000000-0005-0000-0000-000012230000}"/>
    <cellStyle name="强调文字颜色 2 54" xfId="4102" xr:uid="{00000000-0005-0000-0000-000035100000}"/>
    <cellStyle name="强调文字颜色 2 54 2" xfId="8933" xr:uid="{00000000-0005-0000-0000-000014230000}"/>
    <cellStyle name="强调文字颜色 2 55" xfId="4671" xr:uid="{00000000-0005-0000-0000-00006E120000}"/>
    <cellStyle name="强调文字颜色 2 55 2" xfId="8937" xr:uid="{00000000-0005-0000-0000-000018230000}"/>
    <cellStyle name="强调文字颜色 2 56" xfId="8938" xr:uid="{00000000-0005-0000-0000-000019230000}"/>
    <cellStyle name="强调文字颜色 2 56 2" xfId="8939" xr:uid="{00000000-0005-0000-0000-00001A230000}"/>
    <cellStyle name="强调文字颜色 2 57" xfId="8940" xr:uid="{00000000-0005-0000-0000-00001B230000}"/>
    <cellStyle name="强调文字颜色 2 57 2" xfId="8941" xr:uid="{00000000-0005-0000-0000-00001C230000}"/>
    <cellStyle name="强调文字颜色 2 58" xfId="8942" xr:uid="{00000000-0005-0000-0000-00001D230000}"/>
    <cellStyle name="强调文字颜色 2 58 2" xfId="8943" xr:uid="{00000000-0005-0000-0000-00001E230000}"/>
    <cellStyle name="强调文字颜色 2 6" xfId="8944" xr:uid="{00000000-0005-0000-0000-00001F230000}"/>
    <cellStyle name="强调文字颜色 2 6 2" xfId="8945" xr:uid="{00000000-0005-0000-0000-000020230000}"/>
    <cellStyle name="强调文字颜色 2 7" xfId="3763" xr:uid="{00000000-0005-0000-0000-0000E20E0000}"/>
    <cellStyle name="强调文字颜色 2 7 2" xfId="8946" xr:uid="{00000000-0005-0000-0000-000021230000}"/>
    <cellStyle name="强调文字颜色 2 8" xfId="8947" xr:uid="{00000000-0005-0000-0000-000022230000}"/>
    <cellStyle name="强调文字颜色 2 8 2" xfId="4566" xr:uid="{00000000-0005-0000-0000-000005120000}"/>
    <cellStyle name="强调文字颜色 2 9" xfId="8948" xr:uid="{00000000-0005-0000-0000-000023230000}"/>
    <cellStyle name="强调文字颜色 2 9 2" xfId="7739" xr:uid="{00000000-0005-0000-0000-00006A1E0000}"/>
    <cellStyle name="强调文字颜色 3 10" xfId="8949" xr:uid="{00000000-0005-0000-0000-000024230000}"/>
    <cellStyle name="强调文字颜色 3 10 2" xfId="8950" xr:uid="{00000000-0005-0000-0000-000025230000}"/>
    <cellStyle name="强调文字颜色 3 11" xfId="8951" xr:uid="{00000000-0005-0000-0000-000026230000}"/>
    <cellStyle name="强调文字颜色 3 11 2" xfId="8952" xr:uid="{00000000-0005-0000-0000-000027230000}"/>
    <cellStyle name="强调文字颜色 3 12" xfId="8953" xr:uid="{00000000-0005-0000-0000-000028230000}"/>
    <cellStyle name="强调文字颜色 3 12 2" xfId="8954" xr:uid="{00000000-0005-0000-0000-000029230000}"/>
    <cellStyle name="强调文字颜色 3 13" xfId="8955" xr:uid="{00000000-0005-0000-0000-00002A230000}"/>
    <cellStyle name="强调文字颜色 3 13 2" xfId="8956" xr:uid="{00000000-0005-0000-0000-00002B230000}"/>
    <cellStyle name="强调文字颜色 3 14" xfId="8957" xr:uid="{00000000-0005-0000-0000-00002C230000}"/>
    <cellStyle name="强调文字颜色 3 14 2" xfId="8958" xr:uid="{00000000-0005-0000-0000-00002D230000}"/>
    <cellStyle name="强调文字颜色 3 15" xfId="8960" xr:uid="{00000000-0005-0000-0000-00002F230000}"/>
    <cellStyle name="强调文字颜色 3 15 2" xfId="8962" xr:uid="{00000000-0005-0000-0000-000031230000}"/>
    <cellStyle name="强调文字颜色 3 16" xfId="8964" xr:uid="{00000000-0005-0000-0000-000033230000}"/>
    <cellStyle name="强调文字颜色 3 16 2" xfId="8966" xr:uid="{00000000-0005-0000-0000-000035230000}"/>
    <cellStyle name="强调文字颜色 3 17" xfId="8968" xr:uid="{00000000-0005-0000-0000-000037230000}"/>
    <cellStyle name="强调文字颜色 3 17 2" xfId="8970" xr:uid="{00000000-0005-0000-0000-000039230000}"/>
    <cellStyle name="强调文字颜色 3 18" xfId="8972" xr:uid="{00000000-0005-0000-0000-00003B230000}"/>
    <cellStyle name="强调文字颜色 3 18 2" xfId="8974" xr:uid="{00000000-0005-0000-0000-00003D230000}"/>
    <cellStyle name="强调文字颜色 3 19" xfId="8976" xr:uid="{00000000-0005-0000-0000-00003F230000}"/>
    <cellStyle name="强调文字颜色 3 19 2" xfId="8978" xr:uid="{00000000-0005-0000-0000-000041230000}"/>
    <cellStyle name="强调文字颜色 3 2" xfId="8979" xr:uid="{00000000-0005-0000-0000-000042230000}"/>
    <cellStyle name="强调文字颜色 3 2 2" xfId="8980" xr:uid="{00000000-0005-0000-0000-000043230000}"/>
    <cellStyle name="强调文字颜色 3 20" xfId="8959" xr:uid="{00000000-0005-0000-0000-00002E230000}"/>
    <cellStyle name="强调文字颜色 3 20 2" xfId="8961" xr:uid="{00000000-0005-0000-0000-000030230000}"/>
    <cellStyle name="强调文字颜色 3 21" xfId="8963" xr:uid="{00000000-0005-0000-0000-000032230000}"/>
    <cellStyle name="强调文字颜色 3 21 2" xfId="8965" xr:uid="{00000000-0005-0000-0000-000034230000}"/>
    <cellStyle name="强调文字颜色 3 22" xfId="8967" xr:uid="{00000000-0005-0000-0000-000036230000}"/>
    <cellStyle name="强调文字颜色 3 22 2" xfId="8969" xr:uid="{00000000-0005-0000-0000-000038230000}"/>
    <cellStyle name="强调文字颜色 3 23" xfId="8971" xr:uid="{00000000-0005-0000-0000-00003A230000}"/>
    <cellStyle name="强调文字颜色 3 23 2" xfId="8973" xr:uid="{00000000-0005-0000-0000-00003C230000}"/>
    <cellStyle name="强调文字颜色 3 24" xfId="8975" xr:uid="{00000000-0005-0000-0000-00003E230000}"/>
    <cellStyle name="强调文字颜色 3 24 2" xfId="8977" xr:uid="{00000000-0005-0000-0000-000040230000}"/>
    <cellStyle name="强调文字颜色 3 25" xfId="8982" xr:uid="{00000000-0005-0000-0000-000045230000}"/>
    <cellStyle name="强调文字颜色 3 25 2" xfId="8984" xr:uid="{00000000-0005-0000-0000-000047230000}"/>
    <cellStyle name="强调文字颜色 3 26" xfId="8986" xr:uid="{00000000-0005-0000-0000-000049230000}"/>
    <cellStyle name="强调文字颜色 3 26 2" xfId="8988" xr:uid="{00000000-0005-0000-0000-00004B230000}"/>
    <cellStyle name="强调文字颜色 3 27" xfId="8990" xr:uid="{00000000-0005-0000-0000-00004D230000}"/>
    <cellStyle name="强调文字颜色 3 27 2" xfId="8992" xr:uid="{00000000-0005-0000-0000-00004F230000}"/>
    <cellStyle name="强调文字颜色 3 28" xfId="8994" xr:uid="{00000000-0005-0000-0000-000051230000}"/>
    <cellStyle name="强调文字颜色 3 28 2" xfId="8996" xr:uid="{00000000-0005-0000-0000-000053230000}"/>
    <cellStyle name="强调文字颜色 3 29" xfId="8998" xr:uid="{00000000-0005-0000-0000-000055230000}"/>
    <cellStyle name="强调文字颜色 3 29 2" xfId="9000" xr:uid="{00000000-0005-0000-0000-000057230000}"/>
    <cellStyle name="强调文字颜色 3 3" xfId="9001" xr:uid="{00000000-0005-0000-0000-000058230000}"/>
    <cellStyle name="强调文字颜色 3 3 2" xfId="9002" xr:uid="{00000000-0005-0000-0000-000059230000}"/>
    <cellStyle name="强调文字颜色 3 30" xfId="8981" xr:uid="{00000000-0005-0000-0000-000044230000}"/>
    <cellStyle name="强调文字颜色 3 30 2" xfId="8983" xr:uid="{00000000-0005-0000-0000-000046230000}"/>
    <cellStyle name="强调文字颜色 3 31" xfId="8985" xr:uid="{00000000-0005-0000-0000-000048230000}"/>
    <cellStyle name="强调文字颜色 3 31 2" xfId="8987" xr:uid="{00000000-0005-0000-0000-00004A230000}"/>
    <cellStyle name="强调文字颜色 3 32" xfId="8989" xr:uid="{00000000-0005-0000-0000-00004C230000}"/>
    <cellStyle name="强调文字颜色 3 32 2" xfId="8991" xr:uid="{00000000-0005-0000-0000-00004E230000}"/>
    <cellStyle name="强调文字颜色 3 33" xfId="8993" xr:uid="{00000000-0005-0000-0000-000050230000}"/>
    <cellStyle name="强调文字颜色 3 33 2" xfId="8995" xr:uid="{00000000-0005-0000-0000-000052230000}"/>
    <cellStyle name="强调文字颜色 3 34" xfId="8997" xr:uid="{00000000-0005-0000-0000-000054230000}"/>
    <cellStyle name="强调文字颜色 3 34 2" xfId="8999" xr:uid="{00000000-0005-0000-0000-000056230000}"/>
    <cellStyle name="强调文字颜色 3 35" xfId="9004" xr:uid="{00000000-0005-0000-0000-00005B230000}"/>
    <cellStyle name="强调文字颜色 3 35 2" xfId="9006" xr:uid="{00000000-0005-0000-0000-00005D230000}"/>
    <cellStyle name="强调文字颜色 3 36" xfId="9008" xr:uid="{00000000-0005-0000-0000-00005F230000}"/>
    <cellStyle name="强调文字颜色 3 36 2" xfId="9010" xr:uid="{00000000-0005-0000-0000-000061230000}"/>
    <cellStyle name="强调文字颜色 3 37" xfId="9012" xr:uid="{00000000-0005-0000-0000-000063230000}"/>
    <cellStyle name="强调文字颜色 3 37 2" xfId="9014" xr:uid="{00000000-0005-0000-0000-000065230000}"/>
    <cellStyle name="强调文字颜色 3 38" xfId="9016" xr:uid="{00000000-0005-0000-0000-000067230000}"/>
    <cellStyle name="强调文字颜色 3 38 2" xfId="9018" xr:uid="{00000000-0005-0000-0000-000069230000}"/>
    <cellStyle name="强调文字颜色 3 39" xfId="9020" xr:uid="{00000000-0005-0000-0000-00006B230000}"/>
    <cellStyle name="强调文字颜色 3 39 2" xfId="9022" xr:uid="{00000000-0005-0000-0000-00006D230000}"/>
    <cellStyle name="强调文字颜色 3 4" xfId="9023" xr:uid="{00000000-0005-0000-0000-00006E230000}"/>
    <cellStyle name="强调文字颜色 3 4 2" xfId="9024" xr:uid="{00000000-0005-0000-0000-00006F230000}"/>
    <cellStyle name="强调文字颜色 3 40" xfId="9003" xr:uid="{00000000-0005-0000-0000-00005A230000}"/>
    <cellStyle name="强调文字颜色 3 40 2" xfId="9005" xr:uid="{00000000-0005-0000-0000-00005C230000}"/>
    <cellStyle name="强调文字颜色 3 41" xfId="9007" xr:uid="{00000000-0005-0000-0000-00005E230000}"/>
    <cellStyle name="强调文字颜色 3 41 2" xfId="9009" xr:uid="{00000000-0005-0000-0000-000060230000}"/>
    <cellStyle name="强调文字颜色 3 42" xfId="9011" xr:uid="{00000000-0005-0000-0000-000062230000}"/>
    <cellStyle name="强调文字颜色 3 42 2" xfId="9013" xr:uid="{00000000-0005-0000-0000-000064230000}"/>
    <cellStyle name="强调文字颜色 3 43" xfId="9015" xr:uid="{00000000-0005-0000-0000-000066230000}"/>
    <cellStyle name="强调文字颜色 3 43 2" xfId="9017" xr:uid="{00000000-0005-0000-0000-000068230000}"/>
    <cellStyle name="强调文字颜色 3 44" xfId="9019" xr:uid="{00000000-0005-0000-0000-00006A230000}"/>
    <cellStyle name="强调文字颜色 3 44 2" xfId="9021" xr:uid="{00000000-0005-0000-0000-00006C230000}"/>
    <cellStyle name="强调文字颜色 3 45" xfId="9026" xr:uid="{00000000-0005-0000-0000-000071230000}"/>
    <cellStyle name="强调文字颜色 3 45 2" xfId="9028" xr:uid="{00000000-0005-0000-0000-000073230000}"/>
    <cellStyle name="强调文字颜色 3 46" xfId="9030" xr:uid="{00000000-0005-0000-0000-000075230000}"/>
    <cellStyle name="强调文字颜色 3 46 2" xfId="9032" xr:uid="{00000000-0005-0000-0000-000077230000}"/>
    <cellStyle name="强调文字颜色 3 47" xfId="9034" xr:uid="{00000000-0005-0000-0000-000079230000}"/>
    <cellStyle name="强调文字颜色 3 47 2" xfId="9036" xr:uid="{00000000-0005-0000-0000-00007B230000}"/>
    <cellStyle name="强调文字颜色 3 48" xfId="4126" xr:uid="{00000000-0005-0000-0000-00004D100000}"/>
    <cellStyle name="强调文字颜色 3 48 2" xfId="9038" xr:uid="{00000000-0005-0000-0000-00007D230000}"/>
    <cellStyle name="强调文字颜色 3 49" xfId="9040" xr:uid="{00000000-0005-0000-0000-00007F230000}"/>
    <cellStyle name="强调文字颜色 3 49 2" xfId="9042" xr:uid="{00000000-0005-0000-0000-000081230000}"/>
    <cellStyle name="强调文字颜色 3 5" xfId="9043" xr:uid="{00000000-0005-0000-0000-000082230000}"/>
    <cellStyle name="强调文字颜色 3 5 2" xfId="9044" xr:uid="{00000000-0005-0000-0000-000083230000}"/>
    <cellStyle name="强调文字颜色 3 50" xfId="9025" xr:uid="{00000000-0005-0000-0000-000070230000}"/>
    <cellStyle name="强调文字颜色 3 50 2" xfId="9027" xr:uid="{00000000-0005-0000-0000-000072230000}"/>
    <cellStyle name="强调文字颜色 3 51" xfId="9029" xr:uid="{00000000-0005-0000-0000-000074230000}"/>
    <cellStyle name="强调文字颜色 3 51 2" xfId="9031" xr:uid="{00000000-0005-0000-0000-000076230000}"/>
    <cellStyle name="强调文字颜色 3 52" xfId="9033" xr:uid="{00000000-0005-0000-0000-000078230000}"/>
    <cellStyle name="强调文字颜色 3 52 2" xfId="9035" xr:uid="{00000000-0005-0000-0000-00007A230000}"/>
    <cellStyle name="强调文字颜色 3 53" xfId="4125" xr:uid="{00000000-0005-0000-0000-00004C100000}"/>
    <cellStyle name="强调文字颜色 3 53 2" xfId="9037" xr:uid="{00000000-0005-0000-0000-00007C230000}"/>
    <cellStyle name="强调文字颜色 3 54" xfId="9039" xr:uid="{00000000-0005-0000-0000-00007E230000}"/>
    <cellStyle name="强调文字颜色 3 54 2" xfId="9041" xr:uid="{00000000-0005-0000-0000-000080230000}"/>
    <cellStyle name="强调文字颜色 3 55" xfId="9045" xr:uid="{00000000-0005-0000-0000-000084230000}"/>
    <cellStyle name="强调文字颜色 3 55 2" xfId="9046" xr:uid="{00000000-0005-0000-0000-000085230000}"/>
    <cellStyle name="强调文字颜色 3 56" xfId="9047" xr:uid="{00000000-0005-0000-0000-000086230000}"/>
    <cellStyle name="强调文字颜色 3 56 2" xfId="9048" xr:uid="{00000000-0005-0000-0000-000087230000}"/>
    <cellStyle name="强调文字颜色 3 57" xfId="9049" xr:uid="{00000000-0005-0000-0000-000088230000}"/>
    <cellStyle name="强调文字颜色 3 57 2" xfId="9050" xr:uid="{00000000-0005-0000-0000-000089230000}"/>
    <cellStyle name="强调文字颜色 3 58" xfId="9051" xr:uid="{00000000-0005-0000-0000-00008A230000}"/>
    <cellStyle name="强调文字颜色 3 58 2" xfId="9052" xr:uid="{00000000-0005-0000-0000-00008B230000}"/>
    <cellStyle name="强调文字颜色 3 6" xfId="9053" xr:uid="{00000000-0005-0000-0000-00008C230000}"/>
    <cellStyle name="强调文字颜色 3 6 2" xfId="9054" xr:uid="{00000000-0005-0000-0000-00008D230000}"/>
    <cellStyle name="强调文字颜色 3 7" xfId="3767" xr:uid="{00000000-0005-0000-0000-0000E60E0000}"/>
    <cellStyle name="强调文字颜色 3 7 2" xfId="9055" xr:uid="{00000000-0005-0000-0000-00008E230000}"/>
    <cellStyle name="强调文字颜色 3 8" xfId="9056" xr:uid="{00000000-0005-0000-0000-00008F230000}"/>
    <cellStyle name="强调文字颜色 3 8 2" xfId="9057" xr:uid="{00000000-0005-0000-0000-000090230000}"/>
    <cellStyle name="强调文字颜色 3 9" xfId="9058" xr:uid="{00000000-0005-0000-0000-000091230000}"/>
    <cellStyle name="强调文字颜色 3 9 2" xfId="9059" xr:uid="{00000000-0005-0000-0000-000092230000}"/>
    <cellStyle name="强调文字颜色 4 10" xfId="9060" xr:uid="{00000000-0005-0000-0000-000093230000}"/>
    <cellStyle name="强调文字颜色 4 10 2" xfId="9061" xr:uid="{00000000-0005-0000-0000-000094230000}"/>
    <cellStyle name="强调文字颜色 4 11" xfId="9062" xr:uid="{00000000-0005-0000-0000-000095230000}"/>
    <cellStyle name="强调文字颜色 4 11 2" xfId="9063" xr:uid="{00000000-0005-0000-0000-000096230000}"/>
    <cellStyle name="强调文字颜色 4 12" xfId="9064" xr:uid="{00000000-0005-0000-0000-000097230000}"/>
    <cellStyle name="强调文字颜色 4 12 2" xfId="9065" xr:uid="{00000000-0005-0000-0000-000098230000}"/>
    <cellStyle name="强调文字颜色 4 13" xfId="9066" xr:uid="{00000000-0005-0000-0000-000099230000}"/>
    <cellStyle name="强调文字颜色 4 13 2" xfId="9067" xr:uid="{00000000-0005-0000-0000-00009A230000}"/>
    <cellStyle name="强调文字颜色 4 14" xfId="9068" xr:uid="{00000000-0005-0000-0000-00009B230000}"/>
    <cellStyle name="强调文字颜色 4 14 2" xfId="9069" xr:uid="{00000000-0005-0000-0000-00009C230000}"/>
    <cellStyle name="强调文字颜色 4 15" xfId="9071" xr:uid="{00000000-0005-0000-0000-00009E230000}"/>
    <cellStyle name="强调文字颜色 4 15 2" xfId="9073" xr:uid="{00000000-0005-0000-0000-0000A0230000}"/>
    <cellStyle name="强调文字颜色 4 16" xfId="9075" xr:uid="{00000000-0005-0000-0000-0000A2230000}"/>
    <cellStyle name="强调文字颜色 4 16 2" xfId="9077" xr:uid="{00000000-0005-0000-0000-0000A4230000}"/>
    <cellStyle name="强调文字颜色 4 17" xfId="9079" xr:uid="{00000000-0005-0000-0000-0000A6230000}"/>
    <cellStyle name="强调文字颜色 4 17 2" xfId="9081" xr:uid="{00000000-0005-0000-0000-0000A8230000}"/>
    <cellStyle name="强调文字颜色 4 18" xfId="9083" xr:uid="{00000000-0005-0000-0000-0000AA230000}"/>
    <cellStyle name="强调文字颜色 4 18 2" xfId="9085" xr:uid="{00000000-0005-0000-0000-0000AC230000}"/>
    <cellStyle name="强调文字颜色 4 19" xfId="9087" xr:uid="{00000000-0005-0000-0000-0000AE230000}"/>
    <cellStyle name="强调文字颜色 4 19 2" xfId="9089" xr:uid="{00000000-0005-0000-0000-0000B0230000}"/>
    <cellStyle name="强调文字颜色 4 2" xfId="9090" xr:uid="{00000000-0005-0000-0000-0000B1230000}"/>
    <cellStyle name="强调文字颜色 4 2 2" xfId="9091" xr:uid="{00000000-0005-0000-0000-0000B2230000}"/>
    <cellStyle name="强调文字颜色 4 20" xfId="9070" xr:uid="{00000000-0005-0000-0000-00009D230000}"/>
    <cellStyle name="强调文字颜色 4 20 2" xfId="9072" xr:uid="{00000000-0005-0000-0000-00009F230000}"/>
    <cellStyle name="强调文字颜色 4 21" xfId="9074" xr:uid="{00000000-0005-0000-0000-0000A1230000}"/>
    <cellStyle name="强调文字颜色 4 21 2" xfId="9076" xr:uid="{00000000-0005-0000-0000-0000A3230000}"/>
    <cellStyle name="强调文字颜色 4 22" xfId="9078" xr:uid="{00000000-0005-0000-0000-0000A5230000}"/>
    <cellStyle name="强调文字颜色 4 22 2" xfId="9080" xr:uid="{00000000-0005-0000-0000-0000A7230000}"/>
    <cellStyle name="强调文字颜色 4 23" xfId="9082" xr:uid="{00000000-0005-0000-0000-0000A9230000}"/>
    <cellStyle name="强调文字颜色 4 23 2" xfId="9084" xr:uid="{00000000-0005-0000-0000-0000AB230000}"/>
    <cellStyle name="强调文字颜色 4 24" xfId="9086" xr:uid="{00000000-0005-0000-0000-0000AD230000}"/>
    <cellStyle name="强调文字颜色 4 24 2" xfId="9088" xr:uid="{00000000-0005-0000-0000-0000AF230000}"/>
    <cellStyle name="强调文字颜色 4 25" xfId="9093" xr:uid="{00000000-0005-0000-0000-0000B4230000}"/>
    <cellStyle name="强调文字颜色 4 25 2" xfId="9095" xr:uid="{00000000-0005-0000-0000-0000B6230000}"/>
    <cellStyle name="强调文字颜色 4 26" xfId="9097" xr:uid="{00000000-0005-0000-0000-0000B8230000}"/>
    <cellStyle name="强调文字颜色 4 26 2" xfId="9099" xr:uid="{00000000-0005-0000-0000-0000BA230000}"/>
    <cellStyle name="强调文字颜色 4 27" xfId="9101" xr:uid="{00000000-0005-0000-0000-0000BC230000}"/>
    <cellStyle name="强调文字颜色 4 27 2" xfId="9103" xr:uid="{00000000-0005-0000-0000-0000BE230000}"/>
    <cellStyle name="强调文字颜色 4 28" xfId="9105" xr:uid="{00000000-0005-0000-0000-0000C0230000}"/>
    <cellStyle name="强调文字颜色 4 28 2" xfId="9107" xr:uid="{00000000-0005-0000-0000-0000C2230000}"/>
    <cellStyle name="强调文字颜色 4 29" xfId="9109" xr:uid="{00000000-0005-0000-0000-0000C4230000}"/>
    <cellStyle name="强调文字颜色 4 29 2" xfId="9111" xr:uid="{00000000-0005-0000-0000-0000C6230000}"/>
    <cellStyle name="强调文字颜色 4 3" xfId="9112" xr:uid="{00000000-0005-0000-0000-0000C7230000}"/>
    <cellStyle name="强调文字颜色 4 3 2" xfId="9113" xr:uid="{00000000-0005-0000-0000-0000C8230000}"/>
    <cellStyle name="强调文字颜色 4 30" xfId="9092" xr:uid="{00000000-0005-0000-0000-0000B3230000}"/>
    <cellStyle name="强调文字颜色 4 30 2" xfId="9094" xr:uid="{00000000-0005-0000-0000-0000B5230000}"/>
    <cellStyle name="强调文字颜色 4 31" xfId="9096" xr:uid="{00000000-0005-0000-0000-0000B7230000}"/>
    <cellStyle name="强调文字颜色 4 31 2" xfId="9098" xr:uid="{00000000-0005-0000-0000-0000B9230000}"/>
    <cellStyle name="强调文字颜色 4 32" xfId="9100" xr:uid="{00000000-0005-0000-0000-0000BB230000}"/>
    <cellStyle name="强调文字颜色 4 32 2" xfId="9102" xr:uid="{00000000-0005-0000-0000-0000BD230000}"/>
    <cellStyle name="强调文字颜色 4 33" xfId="9104" xr:uid="{00000000-0005-0000-0000-0000BF230000}"/>
    <cellStyle name="强调文字颜色 4 33 2" xfId="9106" xr:uid="{00000000-0005-0000-0000-0000C1230000}"/>
    <cellStyle name="强调文字颜色 4 34" xfId="9108" xr:uid="{00000000-0005-0000-0000-0000C3230000}"/>
    <cellStyle name="强调文字颜色 4 34 2" xfId="9110" xr:uid="{00000000-0005-0000-0000-0000C5230000}"/>
    <cellStyle name="强调文字颜色 4 35" xfId="9115" xr:uid="{00000000-0005-0000-0000-0000CA230000}"/>
    <cellStyle name="强调文字颜色 4 35 2" xfId="9117" xr:uid="{00000000-0005-0000-0000-0000CC230000}"/>
    <cellStyle name="强调文字颜色 4 36" xfId="9119" xr:uid="{00000000-0005-0000-0000-0000CE230000}"/>
    <cellStyle name="强调文字颜色 4 36 2" xfId="9121" xr:uid="{00000000-0005-0000-0000-0000D0230000}"/>
    <cellStyle name="强调文字颜色 4 37" xfId="9123" xr:uid="{00000000-0005-0000-0000-0000D2230000}"/>
    <cellStyle name="强调文字颜色 4 37 2" xfId="9125" xr:uid="{00000000-0005-0000-0000-0000D4230000}"/>
    <cellStyle name="强调文字颜色 4 38" xfId="9127" xr:uid="{00000000-0005-0000-0000-0000D6230000}"/>
    <cellStyle name="强调文字颜色 4 38 2" xfId="9129" xr:uid="{00000000-0005-0000-0000-0000D8230000}"/>
    <cellStyle name="强调文字颜色 4 39" xfId="9131" xr:uid="{00000000-0005-0000-0000-0000DA230000}"/>
    <cellStyle name="强调文字颜色 4 39 2" xfId="9133" xr:uid="{00000000-0005-0000-0000-0000DC230000}"/>
    <cellStyle name="强调文字颜色 4 4" xfId="9134" xr:uid="{00000000-0005-0000-0000-0000DD230000}"/>
    <cellStyle name="强调文字颜色 4 4 2" xfId="9135" xr:uid="{00000000-0005-0000-0000-0000DE230000}"/>
    <cellStyle name="强调文字颜色 4 40" xfId="9114" xr:uid="{00000000-0005-0000-0000-0000C9230000}"/>
    <cellStyle name="强调文字颜色 4 40 2" xfId="9116" xr:uid="{00000000-0005-0000-0000-0000CB230000}"/>
    <cellStyle name="强调文字颜色 4 41" xfId="9118" xr:uid="{00000000-0005-0000-0000-0000CD230000}"/>
    <cellStyle name="强调文字颜色 4 41 2" xfId="9120" xr:uid="{00000000-0005-0000-0000-0000CF230000}"/>
    <cellStyle name="强调文字颜色 4 42" xfId="9122" xr:uid="{00000000-0005-0000-0000-0000D1230000}"/>
    <cellStyle name="强调文字颜色 4 42 2" xfId="9124" xr:uid="{00000000-0005-0000-0000-0000D3230000}"/>
    <cellStyle name="强调文字颜色 4 43" xfId="9126" xr:uid="{00000000-0005-0000-0000-0000D5230000}"/>
    <cellStyle name="强调文字颜色 4 43 2" xfId="9128" xr:uid="{00000000-0005-0000-0000-0000D7230000}"/>
    <cellStyle name="强调文字颜色 4 44" xfId="9130" xr:uid="{00000000-0005-0000-0000-0000D9230000}"/>
    <cellStyle name="强调文字颜色 4 44 2" xfId="9132" xr:uid="{00000000-0005-0000-0000-0000DB230000}"/>
    <cellStyle name="强调文字颜色 4 45" xfId="9137" xr:uid="{00000000-0005-0000-0000-0000E0230000}"/>
    <cellStyle name="强调文字颜色 4 45 2" xfId="9139" xr:uid="{00000000-0005-0000-0000-0000E2230000}"/>
    <cellStyle name="强调文字颜色 4 46" xfId="9141" xr:uid="{00000000-0005-0000-0000-0000E4230000}"/>
    <cellStyle name="强调文字颜色 4 46 2" xfId="9143" xr:uid="{00000000-0005-0000-0000-0000E6230000}"/>
    <cellStyle name="强调文字颜色 4 47" xfId="9145" xr:uid="{00000000-0005-0000-0000-0000E8230000}"/>
    <cellStyle name="强调文字颜色 4 47 2" xfId="9147" xr:uid="{00000000-0005-0000-0000-0000EA230000}"/>
    <cellStyle name="强调文字颜色 4 48" xfId="4150" xr:uid="{00000000-0005-0000-0000-000065100000}"/>
    <cellStyle name="强调文字颜色 4 48 2" xfId="9149" xr:uid="{00000000-0005-0000-0000-0000EC230000}"/>
    <cellStyle name="强调文字颜色 4 49" xfId="9151" xr:uid="{00000000-0005-0000-0000-0000EE230000}"/>
    <cellStyle name="强调文字颜色 4 49 2" xfId="9153" xr:uid="{00000000-0005-0000-0000-0000F0230000}"/>
    <cellStyle name="强调文字颜色 4 5" xfId="9154" xr:uid="{00000000-0005-0000-0000-0000F1230000}"/>
    <cellStyle name="强调文字颜色 4 5 2" xfId="9155" xr:uid="{00000000-0005-0000-0000-0000F2230000}"/>
    <cellStyle name="强调文字颜色 4 50" xfId="9136" xr:uid="{00000000-0005-0000-0000-0000DF230000}"/>
    <cellStyle name="强调文字颜色 4 50 2" xfId="9138" xr:uid="{00000000-0005-0000-0000-0000E1230000}"/>
    <cellStyle name="强调文字颜色 4 51" xfId="9140" xr:uid="{00000000-0005-0000-0000-0000E3230000}"/>
    <cellStyle name="强调文字颜色 4 51 2" xfId="9142" xr:uid="{00000000-0005-0000-0000-0000E5230000}"/>
    <cellStyle name="强调文字颜色 4 52" xfId="9144" xr:uid="{00000000-0005-0000-0000-0000E7230000}"/>
    <cellStyle name="强调文字颜色 4 52 2" xfId="9146" xr:uid="{00000000-0005-0000-0000-0000E9230000}"/>
    <cellStyle name="强调文字颜色 4 53" xfId="4149" xr:uid="{00000000-0005-0000-0000-000064100000}"/>
    <cellStyle name="强调文字颜色 4 53 2" xfId="9148" xr:uid="{00000000-0005-0000-0000-0000EB230000}"/>
    <cellStyle name="强调文字颜色 4 54" xfId="9150" xr:uid="{00000000-0005-0000-0000-0000ED230000}"/>
    <cellStyle name="强调文字颜色 4 54 2" xfId="9152" xr:uid="{00000000-0005-0000-0000-0000EF230000}"/>
    <cellStyle name="强调文字颜色 4 55" xfId="9156" xr:uid="{00000000-0005-0000-0000-0000F3230000}"/>
    <cellStyle name="强调文字颜色 4 55 2" xfId="9157" xr:uid="{00000000-0005-0000-0000-0000F4230000}"/>
    <cellStyle name="强调文字颜色 4 56" xfId="9158" xr:uid="{00000000-0005-0000-0000-0000F5230000}"/>
    <cellStyle name="强调文字颜色 4 56 2" xfId="9159" xr:uid="{00000000-0005-0000-0000-0000F6230000}"/>
    <cellStyle name="强调文字颜色 4 57" xfId="9160" xr:uid="{00000000-0005-0000-0000-0000F7230000}"/>
    <cellStyle name="强调文字颜色 4 57 2" xfId="9161" xr:uid="{00000000-0005-0000-0000-0000F8230000}"/>
    <cellStyle name="强调文字颜色 4 58" xfId="9162" xr:uid="{00000000-0005-0000-0000-0000F9230000}"/>
    <cellStyle name="强调文字颜色 4 58 2" xfId="9163" xr:uid="{00000000-0005-0000-0000-0000FA230000}"/>
    <cellStyle name="强调文字颜色 4 6" xfId="9164" xr:uid="{00000000-0005-0000-0000-0000FB230000}"/>
    <cellStyle name="强调文字颜色 4 6 2" xfId="9165" xr:uid="{00000000-0005-0000-0000-0000FC230000}"/>
    <cellStyle name="强调文字颜色 4 7" xfId="3770" xr:uid="{00000000-0005-0000-0000-0000E90E0000}"/>
    <cellStyle name="强调文字颜色 4 7 2" xfId="9166" xr:uid="{00000000-0005-0000-0000-0000FD230000}"/>
    <cellStyle name="强调文字颜色 4 8" xfId="9167" xr:uid="{00000000-0005-0000-0000-0000FE230000}"/>
    <cellStyle name="强调文字颜色 4 8 2" xfId="9168" xr:uid="{00000000-0005-0000-0000-0000FF230000}"/>
    <cellStyle name="强调文字颜色 4 9" xfId="9169" xr:uid="{00000000-0005-0000-0000-000000240000}"/>
    <cellStyle name="强调文字颜色 4 9 2" xfId="9170" xr:uid="{00000000-0005-0000-0000-000001240000}"/>
    <cellStyle name="强调文字颜色 5 10" xfId="9171" xr:uid="{00000000-0005-0000-0000-000002240000}"/>
    <cellStyle name="强调文字颜色 5 10 2" xfId="9172" xr:uid="{00000000-0005-0000-0000-000003240000}"/>
    <cellStyle name="强调文字颜色 5 11" xfId="9173" xr:uid="{00000000-0005-0000-0000-000004240000}"/>
    <cellStyle name="强调文字颜色 5 11 2" xfId="9174" xr:uid="{00000000-0005-0000-0000-000005240000}"/>
    <cellStyle name="强调文字颜色 5 12" xfId="9175" xr:uid="{00000000-0005-0000-0000-000006240000}"/>
    <cellStyle name="强调文字颜色 5 12 2" xfId="9176" xr:uid="{00000000-0005-0000-0000-000007240000}"/>
    <cellStyle name="强调文字颜色 5 13" xfId="9177" xr:uid="{00000000-0005-0000-0000-000008240000}"/>
    <cellStyle name="强调文字颜色 5 13 2" xfId="9178" xr:uid="{00000000-0005-0000-0000-000009240000}"/>
    <cellStyle name="强调文字颜色 5 14" xfId="9179" xr:uid="{00000000-0005-0000-0000-00000A240000}"/>
    <cellStyle name="强调文字颜色 5 14 2" xfId="9180" xr:uid="{00000000-0005-0000-0000-00000B240000}"/>
    <cellStyle name="强调文字颜色 5 15" xfId="9182" xr:uid="{00000000-0005-0000-0000-00000D240000}"/>
    <cellStyle name="强调文字颜色 5 15 2" xfId="9184" xr:uid="{00000000-0005-0000-0000-00000F240000}"/>
    <cellStyle name="强调文字颜色 5 16" xfId="9186" xr:uid="{00000000-0005-0000-0000-000011240000}"/>
    <cellStyle name="强调文字颜色 5 16 2" xfId="9188" xr:uid="{00000000-0005-0000-0000-000013240000}"/>
    <cellStyle name="强调文字颜色 5 17" xfId="9190" xr:uid="{00000000-0005-0000-0000-000015240000}"/>
    <cellStyle name="强调文字颜色 5 17 2" xfId="9192" xr:uid="{00000000-0005-0000-0000-000017240000}"/>
    <cellStyle name="强调文字颜色 5 18" xfId="9194" xr:uid="{00000000-0005-0000-0000-000019240000}"/>
    <cellStyle name="强调文字颜色 5 18 2" xfId="9196" xr:uid="{00000000-0005-0000-0000-00001B240000}"/>
    <cellStyle name="强调文字颜色 5 19" xfId="9198" xr:uid="{00000000-0005-0000-0000-00001D240000}"/>
    <cellStyle name="强调文字颜色 5 19 2" xfId="9200" xr:uid="{00000000-0005-0000-0000-00001F240000}"/>
    <cellStyle name="强调文字颜色 5 2" xfId="9201" xr:uid="{00000000-0005-0000-0000-000020240000}"/>
    <cellStyle name="强调文字颜色 5 2 2" xfId="9202" xr:uid="{00000000-0005-0000-0000-000021240000}"/>
    <cellStyle name="强调文字颜色 5 20" xfId="9181" xr:uid="{00000000-0005-0000-0000-00000C240000}"/>
    <cellStyle name="强调文字颜色 5 20 2" xfId="9183" xr:uid="{00000000-0005-0000-0000-00000E240000}"/>
    <cellStyle name="强调文字颜色 5 21" xfId="9185" xr:uid="{00000000-0005-0000-0000-000010240000}"/>
    <cellStyle name="强调文字颜色 5 21 2" xfId="9187" xr:uid="{00000000-0005-0000-0000-000012240000}"/>
    <cellStyle name="强调文字颜色 5 22" xfId="9189" xr:uid="{00000000-0005-0000-0000-000014240000}"/>
    <cellStyle name="强调文字颜色 5 22 2" xfId="9191" xr:uid="{00000000-0005-0000-0000-000016240000}"/>
    <cellStyle name="强调文字颜色 5 23" xfId="9193" xr:uid="{00000000-0005-0000-0000-000018240000}"/>
    <cellStyle name="强调文字颜色 5 23 2" xfId="9195" xr:uid="{00000000-0005-0000-0000-00001A240000}"/>
    <cellStyle name="强调文字颜色 5 24" xfId="9197" xr:uid="{00000000-0005-0000-0000-00001C240000}"/>
    <cellStyle name="强调文字颜色 5 24 2" xfId="9199" xr:uid="{00000000-0005-0000-0000-00001E240000}"/>
    <cellStyle name="强调文字颜色 5 25" xfId="9204" xr:uid="{00000000-0005-0000-0000-000023240000}"/>
    <cellStyle name="强调文字颜色 5 25 2" xfId="9206" xr:uid="{00000000-0005-0000-0000-000025240000}"/>
    <cellStyle name="强调文字颜色 5 26" xfId="9208" xr:uid="{00000000-0005-0000-0000-000027240000}"/>
    <cellStyle name="强调文字颜色 5 26 2" xfId="9210" xr:uid="{00000000-0005-0000-0000-000029240000}"/>
    <cellStyle name="强调文字颜色 5 27" xfId="9212" xr:uid="{00000000-0005-0000-0000-00002B240000}"/>
    <cellStyle name="强调文字颜色 5 27 2" xfId="9214" xr:uid="{00000000-0005-0000-0000-00002D240000}"/>
    <cellStyle name="强调文字颜色 5 28" xfId="9216" xr:uid="{00000000-0005-0000-0000-00002F240000}"/>
    <cellStyle name="强调文字颜色 5 28 2" xfId="9218" xr:uid="{00000000-0005-0000-0000-000031240000}"/>
    <cellStyle name="强调文字颜色 5 29" xfId="9220" xr:uid="{00000000-0005-0000-0000-000033240000}"/>
    <cellStyle name="强调文字颜色 5 29 2" xfId="9222" xr:uid="{00000000-0005-0000-0000-000035240000}"/>
    <cellStyle name="强调文字颜色 5 3" xfId="9223" xr:uid="{00000000-0005-0000-0000-000036240000}"/>
    <cellStyle name="强调文字颜色 5 3 2" xfId="9224" xr:uid="{00000000-0005-0000-0000-000037240000}"/>
    <cellStyle name="强调文字颜色 5 30" xfId="9203" xr:uid="{00000000-0005-0000-0000-000022240000}"/>
    <cellStyle name="强调文字颜色 5 30 2" xfId="9205" xr:uid="{00000000-0005-0000-0000-000024240000}"/>
    <cellStyle name="强调文字颜色 5 31" xfId="9207" xr:uid="{00000000-0005-0000-0000-000026240000}"/>
    <cellStyle name="强调文字颜色 5 31 2" xfId="9209" xr:uid="{00000000-0005-0000-0000-000028240000}"/>
    <cellStyle name="强调文字颜色 5 32" xfId="9211" xr:uid="{00000000-0005-0000-0000-00002A240000}"/>
    <cellStyle name="强调文字颜色 5 32 2" xfId="9213" xr:uid="{00000000-0005-0000-0000-00002C240000}"/>
    <cellStyle name="强调文字颜色 5 33" xfId="9215" xr:uid="{00000000-0005-0000-0000-00002E240000}"/>
    <cellStyle name="强调文字颜色 5 33 2" xfId="9217" xr:uid="{00000000-0005-0000-0000-000030240000}"/>
    <cellStyle name="强调文字颜色 5 34" xfId="9219" xr:uid="{00000000-0005-0000-0000-000032240000}"/>
    <cellStyle name="强调文字颜色 5 34 2" xfId="9221" xr:uid="{00000000-0005-0000-0000-000034240000}"/>
    <cellStyle name="强调文字颜色 5 35" xfId="9226" xr:uid="{00000000-0005-0000-0000-000039240000}"/>
    <cellStyle name="强调文字颜色 5 35 2" xfId="9228" xr:uid="{00000000-0005-0000-0000-00003B240000}"/>
    <cellStyle name="强调文字颜色 5 36" xfId="9230" xr:uid="{00000000-0005-0000-0000-00003D240000}"/>
    <cellStyle name="强调文字颜色 5 36 2" xfId="9232" xr:uid="{00000000-0005-0000-0000-00003F240000}"/>
    <cellStyle name="强调文字颜色 5 37" xfId="9234" xr:uid="{00000000-0005-0000-0000-000041240000}"/>
    <cellStyle name="强调文字颜色 5 37 2" xfId="9236" xr:uid="{00000000-0005-0000-0000-000043240000}"/>
    <cellStyle name="强调文字颜色 5 38" xfId="9238" xr:uid="{00000000-0005-0000-0000-000045240000}"/>
    <cellStyle name="强调文字颜色 5 38 2" xfId="9240" xr:uid="{00000000-0005-0000-0000-000047240000}"/>
    <cellStyle name="强调文字颜色 5 39" xfId="9242" xr:uid="{00000000-0005-0000-0000-000049240000}"/>
    <cellStyle name="强调文字颜色 5 39 2" xfId="9244" xr:uid="{00000000-0005-0000-0000-00004B240000}"/>
    <cellStyle name="强调文字颜色 5 4" xfId="9245" xr:uid="{00000000-0005-0000-0000-00004C240000}"/>
    <cellStyle name="强调文字颜色 5 4 2" xfId="9246" xr:uid="{00000000-0005-0000-0000-00004D240000}"/>
    <cellStyle name="强调文字颜色 5 40" xfId="9225" xr:uid="{00000000-0005-0000-0000-000038240000}"/>
    <cellStyle name="强调文字颜色 5 40 2" xfId="9227" xr:uid="{00000000-0005-0000-0000-00003A240000}"/>
    <cellStyle name="强调文字颜色 5 41" xfId="9229" xr:uid="{00000000-0005-0000-0000-00003C240000}"/>
    <cellStyle name="强调文字颜色 5 41 2" xfId="9231" xr:uid="{00000000-0005-0000-0000-00003E240000}"/>
    <cellStyle name="强调文字颜色 5 42" xfId="9233" xr:uid="{00000000-0005-0000-0000-000040240000}"/>
    <cellStyle name="强调文字颜色 5 42 2" xfId="9235" xr:uid="{00000000-0005-0000-0000-000042240000}"/>
    <cellStyle name="强调文字颜色 5 43" xfId="9237" xr:uid="{00000000-0005-0000-0000-000044240000}"/>
    <cellStyle name="强调文字颜色 5 43 2" xfId="9239" xr:uid="{00000000-0005-0000-0000-000046240000}"/>
    <cellStyle name="强调文字颜色 5 44" xfId="9241" xr:uid="{00000000-0005-0000-0000-000048240000}"/>
    <cellStyle name="强调文字颜色 5 44 2" xfId="9243" xr:uid="{00000000-0005-0000-0000-00004A240000}"/>
    <cellStyle name="强调文字颜色 5 45" xfId="9248" xr:uid="{00000000-0005-0000-0000-00004F240000}"/>
    <cellStyle name="强调文字颜色 5 45 2" xfId="9250" xr:uid="{00000000-0005-0000-0000-000051240000}"/>
    <cellStyle name="强调文字颜色 5 46" xfId="9252" xr:uid="{00000000-0005-0000-0000-000053240000}"/>
    <cellStyle name="强调文字颜色 5 46 2" xfId="9254" xr:uid="{00000000-0005-0000-0000-000055240000}"/>
    <cellStyle name="强调文字颜色 5 47" xfId="9256" xr:uid="{00000000-0005-0000-0000-000057240000}"/>
    <cellStyle name="强调文字颜色 5 47 2" xfId="9258" xr:uid="{00000000-0005-0000-0000-000059240000}"/>
    <cellStyle name="强调文字颜色 5 48" xfId="4172" xr:uid="{00000000-0005-0000-0000-00007B100000}"/>
    <cellStyle name="强调文字颜色 5 48 2" xfId="9260" xr:uid="{00000000-0005-0000-0000-00005B240000}"/>
    <cellStyle name="强调文字颜色 5 49" xfId="9262" xr:uid="{00000000-0005-0000-0000-00005D240000}"/>
    <cellStyle name="强调文字颜色 5 49 2" xfId="9264" xr:uid="{00000000-0005-0000-0000-00005F240000}"/>
    <cellStyle name="强调文字颜色 5 5" xfId="9265" xr:uid="{00000000-0005-0000-0000-000060240000}"/>
    <cellStyle name="强调文字颜色 5 5 2" xfId="9266" xr:uid="{00000000-0005-0000-0000-000061240000}"/>
    <cellStyle name="强调文字颜色 5 50" xfId="9247" xr:uid="{00000000-0005-0000-0000-00004E240000}"/>
    <cellStyle name="强调文字颜色 5 50 2" xfId="9249" xr:uid="{00000000-0005-0000-0000-000050240000}"/>
    <cellStyle name="强调文字颜色 5 51" xfId="9251" xr:uid="{00000000-0005-0000-0000-000052240000}"/>
    <cellStyle name="强调文字颜色 5 51 2" xfId="9253" xr:uid="{00000000-0005-0000-0000-000054240000}"/>
    <cellStyle name="强调文字颜色 5 52" xfId="9255" xr:uid="{00000000-0005-0000-0000-000056240000}"/>
    <cellStyle name="强调文字颜色 5 52 2" xfId="9257" xr:uid="{00000000-0005-0000-0000-000058240000}"/>
    <cellStyle name="强调文字颜色 5 53" xfId="4171" xr:uid="{00000000-0005-0000-0000-00007A100000}"/>
    <cellStyle name="强调文字颜色 5 53 2" xfId="9259" xr:uid="{00000000-0005-0000-0000-00005A240000}"/>
    <cellStyle name="强调文字颜色 5 54" xfId="9261" xr:uid="{00000000-0005-0000-0000-00005C240000}"/>
    <cellStyle name="强调文字颜色 5 54 2" xfId="9263" xr:uid="{00000000-0005-0000-0000-00005E240000}"/>
    <cellStyle name="强调文字颜色 5 55" xfId="9267" xr:uid="{00000000-0005-0000-0000-000062240000}"/>
    <cellStyle name="强调文字颜色 5 55 2" xfId="9268" xr:uid="{00000000-0005-0000-0000-000063240000}"/>
    <cellStyle name="强调文字颜色 5 56" xfId="9269" xr:uid="{00000000-0005-0000-0000-000064240000}"/>
    <cellStyle name="强调文字颜色 5 56 2" xfId="9270" xr:uid="{00000000-0005-0000-0000-000065240000}"/>
    <cellStyle name="强调文字颜色 5 57" xfId="9271" xr:uid="{00000000-0005-0000-0000-000066240000}"/>
    <cellStyle name="强调文字颜色 5 57 2" xfId="9272" xr:uid="{00000000-0005-0000-0000-000067240000}"/>
    <cellStyle name="强调文字颜色 5 58" xfId="9273" xr:uid="{00000000-0005-0000-0000-000068240000}"/>
    <cellStyle name="强调文字颜色 5 58 2" xfId="9274" xr:uid="{00000000-0005-0000-0000-000069240000}"/>
    <cellStyle name="强调文字颜色 5 6" xfId="9275" xr:uid="{00000000-0005-0000-0000-00006A240000}"/>
    <cellStyle name="强调文字颜色 5 6 2" xfId="9276" xr:uid="{00000000-0005-0000-0000-00006B240000}"/>
    <cellStyle name="强调文字颜色 5 7" xfId="3774" xr:uid="{00000000-0005-0000-0000-0000ED0E0000}"/>
    <cellStyle name="强调文字颜色 5 7 2" xfId="9277" xr:uid="{00000000-0005-0000-0000-00006C240000}"/>
    <cellStyle name="强调文字颜色 5 8" xfId="9278" xr:uid="{00000000-0005-0000-0000-00006D240000}"/>
    <cellStyle name="强调文字颜色 5 8 2" xfId="9282" xr:uid="{00000000-0005-0000-0000-000071240000}"/>
    <cellStyle name="强调文字颜色 5 9" xfId="9283" xr:uid="{00000000-0005-0000-0000-000072240000}"/>
    <cellStyle name="强调文字颜色 5 9 2" xfId="9284" xr:uid="{00000000-0005-0000-0000-000073240000}"/>
    <cellStyle name="强调文字颜色 6 10" xfId="9285" xr:uid="{00000000-0005-0000-0000-000074240000}"/>
    <cellStyle name="强调文字颜色 6 10 2" xfId="9286" xr:uid="{00000000-0005-0000-0000-000075240000}"/>
    <cellStyle name="强调文字颜色 6 11" xfId="9287" xr:uid="{00000000-0005-0000-0000-000076240000}"/>
    <cellStyle name="强调文字颜色 6 11 2" xfId="9288" xr:uid="{00000000-0005-0000-0000-000077240000}"/>
    <cellStyle name="强调文字颜色 6 12" xfId="9289" xr:uid="{00000000-0005-0000-0000-000078240000}"/>
    <cellStyle name="强调文字颜色 6 12 2" xfId="9290" xr:uid="{00000000-0005-0000-0000-000079240000}"/>
    <cellStyle name="强调文字颜色 6 13" xfId="9291" xr:uid="{00000000-0005-0000-0000-00007A240000}"/>
    <cellStyle name="强调文字颜色 6 13 2" xfId="9292" xr:uid="{00000000-0005-0000-0000-00007B240000}"/>
    <cellStyle name="强调文字颜色 6 14" xfId="9293" xr:uid="{00000000-0005-0000-0000-00007C240000}"/>
    <cellStyle name="强调文字颜色 6 14 2" xfId="9294" xr:uid="{00000000-0005-0000-0000-00007D240000}"/>
    <cellStyle name="强调文字颜色 6 15" xfId="9296" xr:uid="{00000000-0005-0000-0000-00007F240000}"/>
    <cellStyle name="强调文字颜色 6 15 2" xfId="9298" xr:uid="{00000000-0005-0000-0000-000081240000}"/>
    <cellStyle name="强调文字颜色 6 16" xfId="9300" xr:uid="{00000000-0005-0000-0000-000083240000}"/>
    <cellStyle name="强调文字颜色 6 16 2" xfId="9302" xr:uid="{00000000-0005-0000-0000-000085240000}"/>
    <cellStyle name="强调文字颜色 6 17" xfId="9304" xr:uid="{00000000-0005-0000-0000-000087240000}"/>
    <cellStyle name="强调文字颜色 6 17 2" xfId="9306" xr:uid="{00000000-0005-0000-0000-000089240000}"/>
    <cellStyle name="强调文字颜色 6 18" xfId="9308" xr:uid="{00000000-0005-0000-0000-00008B240000}"/>
    <cellStyle name="强调文字颜色 6 18 2" xfId="9310" xr:uid="{00000000-0005-0000-0000-00008D240000}"/>
    <cellStyle name="强调文字颜色 6 19" xfId="9312" xr:uid="{00000000-0005-0000-0000-00008F240000}"/>
    <cellStyle name="强调文字颜色 6 19 2" xfId="9314" xr:uid="{00000000-0005-0000-0000-000091240000}"/>
    <cellStyle name="强调文字颜色 6 2" xfId="9315" xr:uid="{00000000-0005-0000-0000-000092240000}"/>
    <cellStyle name="强调文字颜色 6 2 2" xfId="9316" xr:uid="{00000000-0005-0000-0000-000093240000}"/>
    <cellStyle name="强调文字颜色 6 20" xfId="9295" xr:uid="{00000000-0005-0000-0000-00007E240000}"/>
    <cellStyle name="强调文字颜色 6 20 2" xfId="9297" xr:uid="{00000000-0005-0000-0000-000080240000}"/>
    <cellStyle name="强调文字颜色 6 21" xfId="9299" xr:uid="{00000000-0005-0000-0000-000082240000}"/>
    <cellStyle name="强调文字颜色 6 21 2" xfId="9301" xr:uid="{00000000-0005-0000-0000-000084240000}"/>
    <cellStyle name="强调文字颜色 6 22" xfId="9303" xr:uid="{00000000-0005-0000-0000-000086240000}"/>
    <cellStyle name="强调文字颜色 6 22 2" xfId="9305" xr:uid="{00000000-0005-0000-0000-000088240000}"/>
    <cellStyle name="强调文字颜色 6 23" xfId="9307" xr:uid="{00000000-0005-0000-0000-00008A240000}"/>
    <cellStyle name="强调文字颜色 6 23 2" xfId="9309" xr:uid="{00000000-0005-0000-0000-00008C240000}"/>
    <cellStyle name="强调文字颜色 6 24" xfId="9311" xr:uid="{00000000-0005-0000-0000-00008E240000}"/>
    <cellStyle name="强调文字颜色 6 24 2" xfId="9313" xr:uid="{00000000-0005-0000-0000-000090240000}"/>
    <cellStyle name="强调文字颜色 6 25" xfId="9318" xr:uid="{00000000-0005-0000-0000-000095240000}"/>
    <cellStyle name="强调文字颜色 6 25 2" xfId="9320" xr:uid="{00000000-0005-0000-0000-000097240000}"/>
    <cellStyle name="强调文字颜色 6 26" xfId="9322" xr:uid="{00000000-0005-0000-0000-000099240000}"/>
    <cellStyle name="强调文字颜色 6 26 2" xfId="9324" xr:uid="{00000000-0005-0000-0000-00009B240000}"/>
    <cellStyle name="强调文字颜色 6 27" xfId="9326" xr:uid="{00000000-0005-0000-0000-00009D240000}"/>
    <cellStyle name="强调文字颜色 6 27 2" xfId="9328" xr:uid="{00000000-0005-0000-0000-00009F240000}"/>
    <cellStyle name="强调文字颜色 6 28" xfId="5254" xr:uid="{00000000-0005-0000-0000-0000B5140000}"/>
    <cellStyle name="强调文字颜色 6 28 2" xfId="7661" xr:uid="{00000000-0005-0000-0000-00001C1E0000}"/>
    <cellStyle name="强调文字颜色 6 29" xfId="7664" xr:uid="{00000000-0005-0000-0000-00001F1E0000}"/>
    <cellStyle name="强调文字颜色 6 29 2" xfId="9330" xr:uid="{00000000-0005-0000-0000-0000A1240000}"/>
    <cellStyle name="强调文字颜色 6 3" xfId="9331" xr:uid="{00000000-0005-0000-0000-0000A2240000}"/>
    <cellStyle name="强调文字颜色 6 3 2" xfId="9332" xr:uid="{00000000-0005-0000-0000-0000A3240000}"/>
    <cellStyle name="强调文字颜色 6 30" xfId="9317" xr:uid="{00000000-0005-0000-0000-000094240000}"/>
    <cellStyle name="强调文字颜色 6 30 2" xfId="9319" xr:uid="{00000000-0005-0000-0000-000096240000}"/>
    <cellStyle name="强调文字颜色 6 31" xfId="9321" xr:uid="{00000000-0005-0000-0000-000098240000}"/>
    <cellStyle name="强调文字颜色 6 31 2" xfId="9323" xr:uid="{00000000-0005-0000-0000-00009A240000}"/>
    <cellStyle name="强调文字颜色 6 32" xfId="9325" xr:uid="{00000000-0005-0000-0000-00009C240000}"/>
    <cellStyle name="强调文字颜色 6 32 2" xfId="9327" xr:uid="{00000000-0005-0000-0000-00009E240000}"/>
    <cellStyle name="强调文字颜色 6 33" xfId="5253" xr:uid="{00000000-0005-0000-0000-0000B4140000}"/>
    <cellStyle name="强调文字颜色 6 33 2" xfId="7660" xr:uid="{00000000-0005-0000-0000-00001B1E0000}"/>
    <cellStyle name="强调文字颜色 6 34" xfId="7663" xr:uid="{00000000-0005-0000-0000-00001E1E0000}"/>
    <cellStyle name="强调文字颜色 6 34 2" xfId="9329" xr:uid="{00000000-0005-0000-0000-0000A0240000}"/>
    <cellStyle name="强调文字颜色 6 35" xfId="9334" xr:uid="{00000000-0005-0000-0000-0000A5240000}"/>
    <cellStyle name="强调文字颜色 6 35 2" xfId="9336" xr:uid="{00000000-0005-0000-0000-0000A7240000}"/>
    <cellStyle name="强调文字颜色 6 36" xfId="9338" xr:uid="{00000000-0005-0000-0000-0000A9240000}"/>
    <cellStyle name="强调文字颜色 6 36 2" xfId="9340" xr:uid="{00000000-0005-0000-0000-0000AB240000}"/>
    <cellStyle name="强调文字颜色 6 37" xfId="9342" xr:uid="{00000000-0005-0000-0000-0000AD240000}"/>
    <cellStyle name="强调文字颜色 6 37 2" xfId="9344" xr:uid="{00000000-0005-0000-0000-0000AF240000}"/>
    <cellStyle name="强调文字颜色 6 38" xfId="9346" xr:uid="{00000000-0005-0000-0000-0000B1240000}"/>
    <cellStyle name="强调文字颜色 6 38 2" xfId="9348" xr:uid="{00000000-0005-0000-0000-0000B3240000}"/>
    <cellStyle name="强调文字颜色 6 39" xfId="9350" xr:uid="{00000000-0005-0000-0000-0000B5240000}"/>
    <cellStyle name="强调文字颜色 6 39 2" xfId="9352" xr:uid="{00000000-0005-0000-0000-0000B7240000}"/>
    <cellStyle name="强调文字颜色 6 4" xfId="9353" xr:uid="{00000000-0005-0000-0000-0000B8240000}"/>
    <cellStyle name="强调文字颜色 6 4 2" xfId="9354" xr:uid="{00000000-0005-0000-0000-0000B9240000}"/>
    <cellStyle name="强调文字颜色 6 40" xfId="9333" xr:uid="{00000000-0005-0000-0000-0000A4240000}"/>
    <cellStyle name="强调文字颜色 6 40 2" xfId="9335" xr:uid="{00000000-0005-0000-0000-0000A6240000}"/>
    <cellStyle name="强调文字颜色 6 41" xfId="9337" xr:uid="{00000000-0005-0000-0000-0000A8240000}"/>
    <cellStyle name="强调文字颜色 6 41 2" xfId="9339" xr:uid="{00000000-0005-0000-0000-0000AA240000}"/>
    <cellStyle name="强调文字颜色 6 42" xfId="9341" xr:uid="{00000000-0005-0000-0000-0000AC240000}"/>
    <cellStyle name="强调文字颜色 6 42 2" xfId="9343" xr:uid="{00000000-0005-0000-0000-0000AE240000}"/>
    <cellStyle name="强调文字颜色 6 43" xfId="9345" xr:uid="{00000000-0005-0000-0000-0000B0240000}"/>
    <cellStyle name="强调文字颜色 6 43 2" xfId="9347" xr:uid="{00000000-0005-0000-0000-0000B2240000}"/>
    <cellStyle name="强调文字颜色 6 44" xfId="9349" xr:uid="{00000000-0005-0000-0000-0000B4240000}"/>
    <cellStyle name="强调文字颜色 6 44 2" xfId="9351" xr:uid="{00000000-0005-0000-0000-0000B6240000}"/>
    <cellStyle name="强调文字颜色 6 45" xfId="9356" xr:uid="{00000000-0005-0000-0000-0000BB240000}"/>
    <cellStyle name="强调文字颜色 6 45 2" xfId="9358" xr:uid="{00000000-0005-0000-0000-0000BD240000}"/>
    <cellStyle name="强调文字颜色 6 46" xfId="9360" xr:uid="{00000000-0005-0000-0000-0000BF240000}"/>
    <cellStyle name="强调文字颜色 6 46 2" xfId="9362" xr:uid="{00000000-0005-0000-0000-0000C1240000}"/>
    <cellStyle name="强调文字颜色 6 47" xfId="9364" xr:uid="{00000000-0005-0000-0000-0000C3240000}"/>
    <cellStyle name="强调文字颜色 6 47 2" xfId="9366" xr:uid="{00000000-0005-0000-0000-0000C5240000}"/>
    <cellStyle name="强调文字颜色 6 48" xfId="4190" xr:uid="{00000000-0005-0000-0000-00008D100000}"/>
    <cellStyle name="强调文字颜色 6 48 2" xfId="9368" xr:uid="{00000000-0005-0000-0000-0000C7240000}"/>
    <cellStyle name="强调文字颜色 6 49" xfId="938" xr:uid="{00000000-0005-0000-0000-0000D9030000}"/>
    <cellStyle name="强调文字颜色 6 49 2" xfId="9370" xr:uid="{00000000-0005-0000-0000-0000C9240000}"/>
    <cellStyle name="强调文字颜色 6 5" xfId="9371" xr:uid="{00000000-0005-0000-0000-0000CA240000}"/>
    <cellStyle name="强调文字颜色 6 5 2" xfId="9372" xr:uid="{00000000-0005-0000-0000-0000CB240000}"/>
    <cellStyle name="强调文字颜色 6 50" xfId="9355" xr:uid="{00000000-0005-0000-0000-0000BA240000}"/>
    <cellStyle name="强调文字颜色 6 50 2" xfId="9357" xr:uid="{00000000-0005-0000-0000-0000BC240000}"/>
    <cellStyle name="强调文字颜色 6 51" xfId="9359" xr:uid="{00000000-0005-0000-0000-0000BE240000}"/>
    <cellStyle name="强调文字颜色 6 51 2" xfId="9361" xr:uid="{00000000-0005-0000-0000-0000C0240000}"/>
    <cellStyle name="强调文字颜色 6 52" xfId="9363" xr:uid="{00000000-0005-0000-0000-0000C2240000}"/>
    <cellStyle name="强调文字颜色 6 52 2" xfId="9365" xr:uid="{00000000-0005-0000-0000-0000C4240000}"/>
    <cellStyle name="强调文字颜色 6 53" xfId="4189" xr:uid="{00000000-0005-0000-0000-00008C100000}"/>
    <cellStyle name="强调文字颜色 6 53 2" xfId="9367" xr:uid="{00000000-0005-0000-0000-0000C6240000}"/>
    <cellStyle name="强调文字颜色 6 54" xfId="937" xr:uid="{00000000-0005-0000-0000-0000D8030000}"/>
    <cellStyle name="强调文字颜色 6 54 2" xfId="9369" xr:uid="{00000000-0005-0000-0000-0000C8240000}"/>
    <cellStyle name="强调文字颜色 6 55" xfId="9373" xr:uid="{00000000-0005-0000-0000-0000CC240000}"/>
    <cellStyle name="强调文字颜色 6 55 2" xfId="9374" xr:uid="{00000000-0005-0000-0000-0000CD240000}"/>
    <cellStyle name="强调文字颜色 6 56" xfId="9375" xr:uid="{00000000-0005-0000-0000-0000CE240000}"/>
    <cellStyle name="强调文字颜色 6 56 2" xfId="9376" xr:uid="{00000000-0005-0000-0000-0000CF240000}"/>
    <cellStyle name="强调文字颜色 6 57" xfId="9377" xr:uid="{00000000-0005-0000-0000-0000D0240000}"/>
    <cellStyle name="强调文字颜色 6 57 2" xfId="9378" xr:uid="{00000000-0005-0000-0000-0000D1240000}"/>
    <cellStyle name="强调文字颜色 6 58" xfId="9379" xr:uid="{00000000-0005-0000-0000-0000D2240000}"/>
    <cellStyle name="强调文字颜色 6 58 2" xfId="9380" xr:uid="{00000000-0005-0000-0000-0000D3240000}"/>
    <cellStyle name="强调文字颜色 6 6" xfId="9381" xr:uid="{00000000-0005-0000-0000-0000D4240000}"/>
    <cellStyle name="强调文字颜色 6 6 2" xfId="9382" xr:uid="{00000000-0005-0000-0000-0000D5240000}"/>
    <cellStyle name="强调文字颜色 6 7" xfId="9383" xr:uid="{00000000-0005-0000-0000-0000D6240000}"/>
    <cellStyle name="强调文字颜色 6 7 2" xfId="9384" xr:uid="{00000000-0005-0000-0000-0000D7240000}"/>
    <cellStyle name="强调文字颜色 6 8" xfId="9385" xr:uid="{00000000-0005-0000-0000-0000D8240000}"/>
    <cellStyle name="强调文字颜色 6 8 2" xfId="9386" xr:uid="{00000000-0005-0000-0000-0000D9240000}"/>
    <cellStyle name="强调文字颜色 6 9" xfId="9387" xr:uid="{00000000-0005-0000-0000-0000DA240000}"/>
    <cellStyle name="强调文字颜色 6 9 2" xfId="9388" xr:uid="{00000000-0005-0000-0000-0000DB240000}"/>
    <cellStyle name="适中 10" xfId="6115" xr:uid="{00000000-0005-0000-0000-000012180000}"/>
    <cellStyle name="适中 10 2" xfId="9389" xr:uid="{00000000-0005-0000-0000-0000DC240000}"/>
    <cellStyle name="适中 11" xfId="9390" xr:uid="{00000000-0005-0000-0000-0000DD240000}"/>
    <cellStyle name="适中 11 2" xfId="9391" xr:uid="{00000000-0005-0000-0000-0000DE240000}"/>
    <cellStyle name="适中 12" xfId="9392" xr:uid="{00000000-0005-0000-0000-0000DF240000}"/>
    <cellStyle name="适中 12 2" xfId="8269" xr:uid="{00000000-0005-0000-0000-00007C200000}"/>
    <cellStyle name="适中 13" xfId="9393" xr:uid="{00000000-0005-0000-0000-0000E0240000}"/>
    <cellStyle name="适中 13 2" xfId="9394" xr:uid="{00000000-0005-0000-0000-0000E1240000}"/>
    <cellStyle name="适中 14" xfId="9395" xr:uid="{00000000-0005-0000-0000-0000E2240000}"/>
    <cellStyle name="适中 14 2" xfId="110" xr:uid="{00000000-0005-0000-0000-000081000000}"/>
    <cellStyle name="适中 15" xfId="9397" xr:uid="{00000000-0005-0000-0000-0000E4240000}"/>
    <cellStyle name="适中 15 2" xfId="9399" xr:uid="{00000000-0005-0000-0000-0000E6240000}"/>
    <cellStyle name="适中 16" xfId="9401" xr:uid="{00000000-0005-0000-0000-0000E8240000}"/>
    <cellStyle name="适中 16 2" xfId="9403" xr:uid="{00000000-0005-0000-0000-0000EA240000}"/>
    <cellStyle name="适中 17" xfId="9405" xr:uid="{00000000-0005-0000-0000-0000EC240000}"/>
    <cellStyle name="适中 17 2" xfId="9407" xr:uid="{00000000-0005-0000-0000-0000EE240000}"/>
    <cellStyle name="适中 18" xfId="9409" xr:uid="{00000000-0005-0000-0000-0000F0240000}"/>
    <cellStyle name="适中 18 2" xfId="9411" xr:uid="{00000000-0005-0000-0000-0000F2240000}"/>
    <cellStyle name="适中 19" xfId="9413" xr:uid="{00000000-0005-0000-0000-0000F4240000}"/>
    <cellStyle name="适中 19 2" xfId="9415" xr:uid="{00000000-0005-0000-0000-0000F6240000}"/>
    <cellStyle name="适中 2" xfId="9416" xr:uid="{00000000-0005-0000-0000-0000F7240000}"/>
    <cellStyle name="适中 2 2" xfId="9417" xr:uid="{00000000-0005-0000-0000-0000F8240000}"/>
    <cellStyle name="适中 20" xfId="9396" xr:uid="{00000000-0005-0000-0000-0000E3240000}"/>
    <cellStyle name="适中 20 2" xfId="9398" xr:uid="{00000000-0005-0000-0000-0000E5240000}"/>
    <cellStyle name="适中 21" xfId="9400" xr:uid="{00000000-0005-0000-0000-0000E7240000}"/>
    <cellStyle name="适中 21 2" xfId="9402" xr:uid="{00000000-0005-0000-0000-0000E9240000}"/>
    <cellStyle name="适中 22" xfId="9404" xr:uid="{00000000-0005-0000-0000-0000EB240000}"/>
    <cellStyle name="适中 22 2" xfId="9406" xr:uid="{00000000-0005-0000-0000-0000ED240000}"/>
    <cellStyle name="适中 23" xfId="9408" xr:uid="{00000000-0005-0000-0000-0000EF240000}"/>
    <cellStyle name="适中 23 2" xfId="9410" xr:uid="{00000000-0005-0000-0000-0000F1240000}"/>
    <cellStyle name="适中 24" xfId="9412" xr:uid="{00000000-0005-0000-0000-0000F3240000}"/>
    <cellStyle name="适中 24 2" xfId="9414" xr:uid="{00000000-0005-0000-0000-0000F5240000}"/>
    <cellStyle name="适中 25" xfId="9419" xr:uid="{00000000-0005-0000-0000-0000FA240000}"/>
    <cellStyle name="适中 25 2" xfId="9421" xr:uid="{00000000-0005-0000-0000-0000FC240000}"/>
    <cellStyle name="适中 26" xfId="9423" xr:uid="{00000000-0005-0000-0000-0000FE240000}"/>
    <cellStyle name="适中 26 2" xfId="9425" xr:uid="{00000000-0005-0000-0000-000000250000}"/>
    <cellStyle name="适中 27" xfId="7538" xr:uid="{00000000-0005-0000-0000-0000A11D0000}"/>
    <cellStyle name="适中 27 2" xfId="9427" xr:uid="{00000000-0005-0000-0000-000002250000}"/>
    <cellStyle name="适中 28" xfId="9429" xr:uid="{00000000-0005-0000-0000-000004250000}"/>
    <cellStyle name="适中 28 2" xfId="9431" xr:uid="{00000000-0005-0000-0000-000006250000}"/>
    <cellStyle name="适中 29" xfId="9433" xr:uid="{00000000-0005-0000-0000-000008250000}"/>
    <cellStyle name="适中 29 2" xfId="9435" xr:uid="{00000000-0005-0000-0000-00000A250000}"/>
    <cellStyle name="适中 3" xfId="9436" xr:uid="{00000000-0005-0000-0000-00000B250000}"/>
    <cellStyle name="适中 3 2" xfId="9437" xr:uid="{00000000-0005-0000-0000-00000C250000}"/>
    <cellStyle name="适中 30" xfId="9418" xr:uid="{00000000-0005-0000-0000-0000F9240000}"/>
    <cellStyle name="适中 30 2" xfId="9420" xr:uid="{00000000-0005-0000-0000-0000FB240000}"/>
    <cellStyle name="适中 31" xfId="9422" xr:uid="{00000000-0005-0000-0000-0000FD240000}"/>
    <cellStyle name="适中 31 2" xfId="9424" xr:uid="{00000000-0005-0000-0000-0000FF240000}"/>
    <cellStyle name="适中 32" xfId="7537" xr:uid="{00000000-0005-0000-0000-0000A01D0000}"/>
    <cellStyle name="适中 32 2" xfId="9426" xr:uid="{00000000-0005-0000-0000-000001250000}"/>
    <cellStyle name="适中 33" xfId="9428" xr:uid="{00000000-0005-0000-0000-000003250000}"/>
    <cellStyle name="适中 33 2" xfId="9430" xr:uid="{00000000-0005-0000-0000-000005250000}"/>
    <cellStyle name="适中 34" xfId="9432" xr:uid="{00000000-0005-0000-0000-000007250000}"/>
    <cellStyle name="适中 34 2" xfId="9434" xr:uid="{00000000-0005-0000-0000-000009250000}"/>
    <cellStyle name="适中 35" xfId="9439" xr:uid="{00000000-0005-0000-0000-00000E250000}"/>
    <cellStyle name="适中 35 2" xfId="9441" xr:uid="{00000000-0005-0000-0000-000010250000}"/>
    <cellStyle name="适中 36" xfId="9443" xr:uid="{00000000-0005-0000-0000-000012250000}"/>
    <cellStyle name="适中 36 2" xfId="9445" xr:uid="{00000000-0005-0000-0000-000014250000}"/>
    <cellStyle name="适中 37" xfId="9447" xr:uid="{00000000-0005-0000-0000-000016250000}"/>
    <cellStyle name="适中 37 2" xfId="9449" xr:uid="{00000000-0005-0000-0000-000018250000}"/>
    <cellStyle name="适中 38" xfId="9451" xr:uid="{00000000-0005-0000-0000-00001A250000}"/>
    <cellStyle name="适中 38 2" xfId="9453" xr:uid="{00000000-0005-0000-0000-00001C250000}"/>
    <cellStyle name="适中 39" xfId="2390" xr:uid="{00000000-0005-0000-0000-000085090000}"/>
    <cellStyle name="适中 39 2" xfId="9455" xr:uid="{00000000-0005-0000-0000-00001E250000}"/>
    <cellStyle name="适中 4" xfId="9456" xr:uid="{00000000-0005-0000-0000-00001F250000}"/>
    <cellStyle name="适中 4 2" xfId="9457" xr:uid="{00000000-0005-0000-0000-000020250000}"/>
    <cellStyle name="适中 40" xfId="9438" xr:uid="{00000000-0005-0000-0000-00000D250000}"/>
    <cellStyle name="适中 40 2" xfId="9440" xr:uid="{00000000-0005-0000-0000-00000F250000}"/>
    <cellStyle name="适中 41" xfId="9442" xr:uid="{00000000-0005-0000-0000-000011250000}"/>
    <cellStyle name="适中 41 2" xfId="9444" xr:uid="{00000000-0005-0000-0000-000013250000}"/>
    <cellStyle name="适中 42" xfId="9446" xr:uid="{00000000-0005-0000-0000-000015250000}"/>
    <cellStyle name="适中 42 2" xfId="9448" xr:uid="{00000000-0005-0000-0000-000017250000}"/>
    <cellStyle name="适中 43" xfId="9450" xr:uid="{00000000-0005-0000-0000-000019250000}"/>
    <cellStyle name="适中 43 2" xfId="9452" xr:uid="{00000000-0005-0000-0000-00001B250000}"/>
    <cellStyle name="适中 44" xfId="2389" xr:uid="{00000000-0005-0000-0000-000084090000}"/>
    <cellStyle name="适中 44 2" xfId="9454" xr:uid="{00000000-0005-0000-0000-00001D250000}"/>
    <cellStyle name="适中 45" xfId="9459" xr:uid="{00000000-0005-0000-0000-000022250000}"/>
    <cellStyle name="适中 45 2" xfId="9461" xr:uid="{00000000-0005-0000-0000-000024250000}"/>
    <cellStyle name="适中 46" xfId="9463" xr:uid="{00000000-0005-0000-0000-000026250000}"/>
    <cellStyle name="适中 46 2" xfId="9465" xr:uid="{00000000-0005-0000-0000-000028250000}"/>
    <cellStyle name="适中 47" xfId="9467" xr:uid="{00000000-0005-0000-0000-00002A250000}"/>
    <cellStyle name="适中 47 2" xfId="9469" xr:uid="{00000000-0005-0000-0000-00002C250000}"/>
    <cellStyle name="适中 48" xfId="9471" xr:uid="{00000000-0005-0000-0000-00002E250000}"/>
    <cellStyle name="适中 48 2" xfId="9473" xr:uid="{00000000-0005-0000-0000-000030250000}"/>
    <cellStyle name="适中 49" xfId="9475" xr:uid="{00000000-0005-0000-0000-000032250000}"/>
    <cellStyle name="适中 49 2" xfId="9477" xr:uid="{00000000-0005-0000-0000-000034250000}"/>
    <cellStyle name="适中 5" xfId="9478" xr:uid="{00000000-0005-0000-0000-000035250000}"/>
    <cellStyle name="适中 5 2" xfId="9479" xr:uid="{00000000-0005-0000-0000-000036250000}"/>
    <cellStyle name="适中 50" xfId="9458" xr:uid="{00000000-0005-0000-0000-000021250000}"/>
    <cellStyle name="适中 50 2" xfId="9460" xr:uid="{00000000-0005-0000-0000-000023250000}"/>
    <cellStyle name="适中 51" xfId="9462" xr:uid="{00000000-0005-0000-0000-000025250000}"/>
    <cellStyle name="适中 51 2" xfId="9464" xr:uid="{00000000-0005-0000-0000-000027250000}"/>
    <cellStyle name="适中 52" xfId="9466" xr:uid="{00000000-0005-0000-0000-000029250000}"/>
    <cellStyle name="适中 52 2" xfId="9468" xr:uid="{00000000-0005-0000-0000-00002B250000}"/>
    <cellStyle name="适中 53" xfId="9470" xr:uid="{00000000-0005-0000-0000-00002D250000}"/>
    <cellStyle name="适中 53 2" xfId="9472" xr:uid="{00000000-0005-0000-0000-00002F250000}"/>
    <cellStyle name="适中 54" xfId="9474" xr:uid="{00000000-0005-0000-0000-000031250000}"/>
    <cellStyle name="适中 54 2" xfId="9476" xr:uid="{00000000-0005-0000-0000-000033250000}"/>
    <cellStyle name="适中 55" xfId="6122" xr:uid="{00000000-0005-0000-0000-000019180000}"/>
    <cellStyle name="适中 55 2" xfId="9480" xr:uid="{00000000-0005-0000-0000-000037250000}"/>
    <cellStyle name="适中 56" xfId="9481" xr:uid="{00000000-0005-0000-0000-000038250000}"/>
    <cellStyle name="适中 56 2" xfId="9482" xr:uid="{00000000-0005-0000-0000-000039250000}"/>
    <cellStyle name="适中 57" xfId="9483" xr:uid="{00000000-0005-0000-0000-00003A250000}"/>
    <cellStyle name="适中 57 2" xfId="9484" xr:uid="{00000000-0005-0000-0000-00003B250000}"/>
    <cellStyle name="适中 58" xfId="9485" xr:uid="{00000000-0005-0000-0000-00003C250000}"/>
    <cellStyle name="适中 58 2" xfId="9486" xr:uid="{00000000-0005-0000-0000-00003D250000}"/>
    <cellStyle name="适中 6" xfId="7605" xr:uid="{00000000-0005-0000-0000-0000E41D0000}"/>
    <cellStyle name="适中 6 2" xfId="9487" xr:uid="{00000000-0005-0000-0000-00003E250000}"/>
    <cellStyle name="适中 7" xfId="9488" xr:uid="{00000000-0005-0000-0000-00003F250000}"/>
    <cellStyle name="适中 7 2" xfId="9489" xr:uid="{00000000-0005-0000-0000-000040250000}"/>
    <cellStyle name="适中 8" xfId="9490" xr:uid="{00000000-0005-0000-0000-000041250000}"/>
    <cellStyle name="适中 8 2" xfId="209" xr:uid="{00000000-0005-0000-0000-0000FE000000}"/>
    <cellStyle name="适中 9" xfId="9491" xr:uid="{00000000-0005-0000-0000-000042250000}"/>
    <cellStyle name="适中 9 2" xfId="9492" xr:uid="{00000000-0005-0000-0000-000043250000}"/>
    <cellStyle name="输出 10" xfId="9493" xr:uid="{00000000-0005-0000-0000-000044250000}"/>
    <cellStyle name="输出 10 2" xfId="9494" xr:uid="{00000000-0005-0000-0000-000045250000}"/>
    <cellStyle name="输出 11" xfId="6267" xr:uid="{00000000-0005-0000-0000-0000AA180000}"/>
    <cellStyle name="输出 11 2" xfId="9495" xr:uid="{00000000-0005-0000-0000-000046250000}"/>
    <cellStyle name="输出 12" xfId="9496" xr:uid="{00000000-0005-0000-0000-000047250000}"/>
    <cellStyle name="输出 12 2" xfId="9497" xr:uid="{00000000-0005-0000-0000-000048250000}"/>
    <cellStyle name="输出 13" xfId="9498" xr:uid="{00000000-0005-0000-0000-000049250000}"/>
    <cellStyle name="输出 13 2" xfId="9499" xr:uid="{00000000-0005-0000-0000-00004A250000}"/>
    <cellStyle name="输出 14" xfId="9500" xr:uid="{00000000-0005-0000-0000-00004B250000}"/>
    <cellStyle name="输出 14 2" xfId="9501" xr:uid="{00000000-0005-0000-0000-00004C250000}"/>
    <cellStyle name="输出 15" xfId="9503" xr:uid="{00000000-0005-0000-0000-00004E250000}"/>
    <cellStyle name="输出 15 2" xfId="9505" xr:uid="{00000000-0005-0000-0000-000050250000}"/>
    <cellStyle name="输出 16" xfId="9507" xr:uid="{00000000-0005-0000-0000-000052250000}"/>
    <cellStyle name="输出 16 2" xfId="9509" xr:uid="{00000000-0005-0000-0000-000054250000}"/>
    <cellStyle name="输出 17" xfId="9511" xr:uid="{00000000-0005-0000-0000-000056250000}"/>
    <cellStyle name="输出 17 2" xfId="9513" xr:uid="{00000000-0005-0000-0000-000058250000}"/>
    <cellStyle name="输出 18" xfId="9515" xr:uid="{00000000-0005-0000-0000-00005A250000}"/>
    <cellStyle name="输出 18 2" xfId="9517" xr:uid="{00000000-0005-0000-0000-00005C250000}"/>
    <cellStyle name="输出 19" xfId="9519" xr:uid="{00000000-0005-0000-0000-00005E250000}"/>
    <cellStyle name="输出 19 2" xfId="9521" xr:uid="{00000000-0005-0000-0000-000060250000}"/>
    <cellStyle name="输出 2" xfId="9522" xr:uid="{00000000-0005-0000-0000-000061250000}"/>
    <cellStyle name="输出 2 2" xfId="9523" xr:uid="{00000000-0005-0000-0000-000062250000}"/>
    <cellStyle name="输出 20" xfId="9502" xr:uid="{00000000-0005-0000-0000-00004D250000}"/>
    <cellStyle name="输出 20 2" xfId="9504" xr:uid="{00000000-0005-0000-0000-00004F250000}"/>
    <cellStyle name="输出 21" xfId="9506" xr:uid="{00000000-0005-0000-0000-000051250000}"/>
    <cellStyle name="输出 21 2" xfId="9508" xr:uid="{00000000-0005-0000-0000-000053250000}"/>
    <cellStyle name="输出 22" xfId="9510" xr:uid="{00000000-0005-0000-0000-000055250000}"/>
    <cellStyle name="输出 22 2" xfId="9512" xr:uid="{00000000-0005-0000-0000-000057250000}"/>
    <cellStyle name="输出 23" xfId="9514" xr:uid="{00000000-0005-0000-0000-000059250000}"/>
    <cellStyle name="输出 23 2" xfId="9516" xr:uid="{00000000-0005-0000-0000-00005B250000}"/>
    <cellStyle name="输出 24" xfId="9518" xr:uid="{00000000-0005-0000-0000-00005D250000}"/>
    <cellStyle name="输出 24 2" xfId="9520" xr:uid="{00000000-0005-0000-0000-00005F250000}"/>
    <cellStyle name="输出 25" xfId="9525" xr:uid="{00000000-0005-0000-0000-000064250000}"/>
    <cellStyle name="输出 25 2" xfId="9527" xr:uid="{00000000-0005-0000-0000-000066250000}"/>
    <cellStyle name="输出 26" xfId="9529" xr:uid="{00000000-0005-0000-0000-000068250000}"/>
    <cellStyle name="输出 26 2" xfId="9531" xr:uid="{00000000-0005-0000-0000-00006A250000}"/>
    <cellStyle name="输出 27" xfId="9533" xr:uid="{00000000-0005-0000-0000-00006C250000}"/>
    <cellStyle name="输出 27 2" xfId="9535" xr:uid="{00000000-0005-0000-0000-00006E250000}"/>
    <cellStyle name="输出 28" xfId="1913" xr:uid="{00000000-0005-0000-0000-0000A8070000}"/>
    <cellStyle name="输出 28 2" xfId="9537" xr:uid="{00000000-0005-0000-0000-000070250000}"/>
    <cellStyle name="输出 29" xfId="9539" xr:uid="{00000000-0005-0000-0000-000072250000}"/>
    <cellStyle name="输出 29 2" xfId="9541" xr:uid="{00000000-0005-0000-0000-000074250000}"/>
    <cellStyle name="输出 3" xfId="9542" xr:uid="{00000000-0005-0000-0000-000075250000}"/>
    <cellStyle name="输出 3 2" xfId="9543" xr:uid="{00000000-0005-0000-0000-000076250000}"/>
    <cellStyle name="输出 30" xfId="9524" xr:uid="{00000000-0005-0000-0000-000063250000}"/>
    <cellStyle name="输出 30 2" xfId="9526" xr:uid="{00000000-0005-0000-0000-000065250000}"/>
    <cellStyle name="输出 31" xfId="9528" xr:uid="{00000000-0005-0000-0000-000067250000}"/>
    <cellStyle name="输出 31 2" xfId="9530" xr:uid="{00000000-0005-0000-0000-000069250000}"/>
    <cellStyle name="输出 32" xfId="9532" xr:uid="{00000000-0005-0000-0000-00006B250000}"/>
    <cellStyle name="输出 32 2" xfId="9534" xr:uid="{00000000-0005-0000-0000-00006D250000}"/>
    <cellStyle name="输出 33" xfId="1912" xr:uid="{00000000-0005-0000-0000-0000A7070000}"/>
    <cellStyle name="输出 33 2" xfId="9536" xr:uid="{00000000-0005-0000-0000-00006F250000}"/>
    <cellStyle name="输出 34" xfId="9538" xr:uid="{00000000-0005-0000-0000-000071250000}"/>
    <cellStyle name="输出 34 2" xfId="9540" xr:uid="{00000000-0005-0000-0000-000073250000}"/>
    <cellStyle name="输出 35" xfId="9545" xr:uid="{00000000-0005-0000-0000-000078250000}"/>
    <cellStyle name="输出 35 2" xfId="9547" xr:uid="{00000000-0005-0000-0000-00007A250000}"/>
    <cellStyle name="输出 36" xfId="9549" xr:uid="{00000000-0005-0000-0000-00007C250000}"/>
    <cellStyle name="输出 36 2" xfId="9551" xr:uid="{00000000-0005-0000-0000-00007E250000}"/>
    <cellStyle name="输出 37" xfId="9553" xr:uid="{00000000-0005-0000-0000-000080250000}"/>
    <cellStyle name="输出 37 2" xfId="9555" xr:uid="{00000000-0005-0000-0000-000082250000}"/>
    <cellStyle name="输出 38" xfId="9557" xr:uid="{00000000-0005-0000-0000-000084250000}"/>
    <cellStyle name="输出 38 2" xfId="9559" xr:uid="{00000000-0005-0000-0000-000086250000}"/>
    <cellStyle name="输出 39" xfId="9561" xr:uid="{00000000-0005-0000-0000-000088250000}"/>
    <cellStyle name="输出 39 2" xfId="9563" xr:uid="{00000000-0005-0000-0000-00008A250000}"/>
    <cellStyle name="输出 4" xfId="9564" xr:uid="{00000000-0005-0000-0000-00008B250000}"/>
    <cellStyle name="输出 4 2" xfId="9565" xr:uid="{00000000-0005-0000-0000-00008C250000}"/>
    <cellStyle name="输出 40" xfId="9544" xr:uid="{00000000-0005-0000-0000-000077250000}"/>
    <cellStyle name="输出 40 2" xfId="9546" xr:uid="{00000000-0005-0000-0000-000079250000}"/>
    <cellStyle name="输出 41" xfId="9548" xr:uid="{00000000-0005-0000-0000-00007B250000}"/>
    <cellStyle name="输出 41 2" xfId="9550" xr:uid="{00000000-0005-0000-0000-00007D250000}"/>
    <cellStyle name="输出 42" xfId="9552" xr:uid="{00000000-0005-0000-0000-00007F250000}"/>
    <cellStyle name="输出 42 2" xfId="9554" xr:uid="{00000000-0005-0000-0000-000081250000}"/>
    <cellStyle name="输出 43" xfId="9556" xr:uid="{00000000-0005-0000-0000-000083250000}"/>
    <cellStyle name="输出 43 2" xfId="9558" xr:uid="{00000000-0005-0000-0000-000085250000}"/>
    <cellStyle name="输出 44" xfId="9560" xr:uid="{00000000-0005-0000-0000-000087250000}"/>
    <cellStyle name="输出 44 2" xfId="9562" xr:uid="{00000000-0005-0000-0000-000089250000}"/>
    <cellStyle name="输出 45" xfId="9567" xr:uid="{00000000-0005-0000-0000-00008E250000}"/>
    <cellStyle name="输出 45 2" xfId="9569" xr:uid="{00000000-0005-0000-0000-000090250000}"/>
    <cellStyle name="输出 46" xfId="9571" xr:uid="{00000000-0005-0000-0000-000092250000}"/>
    <cellStyle name="输出 46 2" xfId="9573" xr:uid="{00000000-0005-0000-0000-000094250000}"/>
    <cellStyle name="输出 47" xfId="2691" xr:uid="{00000000-0005-0000-0000-0000B20A0000}"/>
    <cellStyle name="输出 47 2" xfId="9575" xr:uid="{00000000-0005-0000-0000-000096250000}"/>
    <cellStyle name="输出 48" xfId="9577" xr:uid="{00000000-0005-0000-0000-000098250000}"/>
    <cellStyle name="输出 48 2" xfId="9579" xr:uid="{00000000-0005-0000-0000-00009A250000}"/>
    <cellStyle name="输出 49" xfId="9581" xr:uid="{00000000-0005-0000-0000-00009C250000}"/>
    <cellStyle name="输出 49 2" xfId="9583" xr:uid="{00000000-0005-0000-0000-00009E250000}"/>
    <cellStyle name="输出 5" xfId="9584" xr:uid="{00000000-0005-0000-0000-00009F250000}"/>
    <cellStyle name="输出 5 2" xfId="9585" xr:uid="{00000000-0005-0000-0000-0000A0250000}"/>
    <cellStyle name="输出 50" xfId="9566" xr:uid="{00000000-0005-0000-0000-00008D250000}"/>
    <cellStyle name="输出 50 2" xfId="9568" xr:uid="{00000000-0005-0000-0000-00008F250000}"/>
    <cellStyle name="输出 51" xfId="9570" xr:uid="{00000000-0005-0000-0000-000091250000}"/>
    <cellStyle name="输出 51 2" xfId="9572" xr:uid="{00000000-0005-0000-0000-000093250000}"/>
    <cellStyle name="输出 52" xfId="2690" xr:uid="{00000000-0005-0000-0000-0000B10A0000}"/>
    <cellStyle name="输出 52 2" xfId="9574" xr:uid="{00000000-0005-0000-0000-000095250000}"/>
    <cellStyle name="输出 53" xfId="9576" xr:uid="{00000000-0005-0000-0000-000097250000}"/>
    <cellStyle name="输出 53 2" xfId="9578" xr:uid="{00000000-0005-0000-0000-000099250000}"/>
    <cellStyle name="输出 54" xfId="9580" xr:uid="{00000000-0005-0000-0000-00009B250000}"/>
    <cellStyle name="输出 54 2" xfId="9582" xr:uid="{00000000-0005-0000-0000-00009D250000}"/>
    <cellStyle name="输出 55" xfId="9586" xr:uid="{00000000-0005-0000-0000-0000A1250000}"/>
    <cellStyle name="输出 55 2" xfId="9587" xr:uid="{00000000-0005-0000-0000-0000A2250000}"/>
    <cellStyle name="输出 56" xfId="6272" xr:uid="{00000000-0005-0000-0000-0000AF180000}"/>
    <cellStyle name="输出 56 2" xfId="9588" xr:uid="{00000000-0005-0000-0000-0000A3250000}"/>
    <cellStyle name="输出 57" xfId="9589" xr:uid="{00000000-0005-0000-0000-0000A4250000}"/>
    <cellStyle name="输出 57 2" xfId="9590" xr:uid="{00000000-0005-0000-0000-0000A5250000}"/>
    <cellStyle name="输出 58" xfId="9591" xr:uid="{00000000-0005-0000-0000-0000A6250000}"/>
    <cellStyle name="输出 58 2" xfId="9592" xr:uid="{00000000-0005-0000-0000-0000A7250000}"/>
    <cellStyle name="输出 6" xfId="9593" xr:uid="{00000000-0005-0000-0000-0000A8250000}"/>
    <cellStyle name="输出 6 2" xfId="9594" xr:uid="{00000000-0005-0000-0000-0000A9250000}"/>
    <cellStyle name="输出 7" xfId="8412" xr:uid="{00000000-0005-0000-0000-00000B210000}"/>
    <cellStyle name="输出 7 2" xfId="9595" xr:uid="{00000000-0005-0000-0000-0000AA250000}"/>
    <cellStyle name="输出 8" xfId="9596" xr:uid="{00000000-0005-0000-0000-0000AB250000}"/>
    <cellStyle name="输出 8 2" xfId="9597" xr:uid="{00000000-0005-0000-0000-0000AC250000}"/>
    <cellStyle name="输出 9" xfId="9598" xr:uid="{00000000-0005-0000-0000-0000AD250000}"/>
    <cellStyle name="输出 9 2" xfId="9599" xr:uid="{00000000-0005-0000-0000-0000AE250000}"/>
    <cellStyle name="输入 10" xfId="9600" xr:uid="{00000000-0005-0000-0000-0000AF250000}"/>
    <cellStyle name="输入 10 2" xfId="9601" xr:uid="{00000000-0005-0000-0000-0000B0250000}"/>
    <cellStyle name="输入 11" xfId="9602" xr:uid="{00000000-0005-0000-0000-0000B1250000}"/>
    <cellStyle name="输入 11 2" xfId="9603" xr:uid="{00000000-0005-0000-0000-0000B2250000}"/>
    <cellStyle name="输入 12" xfId="9604" xr:uid="{00000000-0005-0000-0000-0000B3250000}"/>
    <cellStyle name="输入 12 2" xfId="9605" xr:uid="{00000000-0005-0000-0000-0000B4250000}"/>
    <cellStyle name="输入 13" xfId="9606" xr:uid="{00000000-0005-0000-0000-0000B5250000}"/>
    <cellStyle name="输入 13 2" xfId="9607" xr:uid="{00000000-0005-0000-0000-0000B6250000}"/>
    <cellStyle name="输入 14" xfId="9608" xr:uid="{00000000-0005-0000-0000-0000B7250000}"/>
    <cellStyle name="输入 14 2" xfId="9609" xr:uid="{00000000-0005-0000-0000-0000B8250000}"/>
    <cellStyle name="输入 15" xfId="9611" xr:uid="{00000000-0005-0000-0000-0000BA250000}"/>
    <cellStyle name="输入 15 2" xfId="9613" xr:uid="{00000000-0005-0000-0000-0000BC250000}"/>
    <cellStyle name="输入 16" xfId="9615" xr:uid="{00000000-0005-0000-0000-0000BE250000}"/>
    <cellStyle name="输入 16 2" xfId="9617" xr:uid="{00000000-0005-0000-0000-0000C0250000}"/>
    <cellStyle name="输入 17" xfId="9619" xr:uid="{00000000-0005-0000-0000-0000C2250000}"/>
    <cellStyle name="输入 17 2" xfId="9621" xr:uid="{00000000-0005-0000-0000-0000C4250000}"/>
    <cellStyle name="输入 18" xfId="9623" xr:uid="{00000000-0005-0000-0000-0000C6250000}"/>
    <cellStyle name="输入 18 2" xfId="9625" xr:uid="{00000000-0005-0000-0000-0000C8250000}"/>
    <cellStyle name="输入 19" xfId="9627" xr:uid="{00000000-0005-0000-0000-0000CA250000}"/>
    <cellStyle name="输入 19 2" xfId="9629" xr:uid="{00000000-0005-0000-0000-0000CC250000}"/>
    <cellStyle name="输入 2" xfId="4289" xr:uid="{00000000-0005-0000-0000-0000F0100000}"/>
    <cellStyle name="输入 2 2" xfId="4291" xr:uid="{00000000-0005-0000-0000-0000F2100000}"/>
    <cellStyle name="输入 20" xfId="9610" xr:uid="{00000000-0005-0000-0000-0000B9250000}"/>
    <cellStyle name="输入 20 2" xfId="9612" xr:uid="{00000000-0005-0000-0000-0000BB250000}"/>
    <cellStyle name="输入 21" xfId="9614" xr:uid="{00000000-0005-0000-0000-0000BD250000}"/>
    <cellStyle name="输入 21 2" xfId="9616" xr:uid="{00000000-0005-0000-0000-0000BF250000}"/>
    <cellStyle name="输入 22" xfId="9618" xr:uid="{00000000-0005-0000-0000-0000C1250000}"/>
    <cellStyle name="输入 22 2" xfId="9620" xr:uid="{00000000-0005-0000-0000-0000C3250000}"/>
    <cellStyle name="输入 23" xfId="9622" xr:uid="{00000000-0005-0000-0000-0000C5250000}"/>
    <cellStyle name="输入 23 2" xfId="9624" xr:uid="{00000000-0005-0000-0000-0000C7250000}"/>
    <cellStyle name="输入 24" xfId="9626" xr:uid="{00000000-0005-0000-0000-0000C9250000}"/>
    <cellStyle name="输入 24 2" xfId="9628" xr:uid="{00000000-0005-0000-0000-0000CB250000}"/>
    <cellStyle name="输入 25" xfId="9631" xr:uid="{00000000-0005-0000-0000-0000CE250000}"/>
    <cellStyle name="输入 25 2" xfId="9633" xr:uid="{00000000-0005-0000-0000-0000D0250000}"/>
    <cellStyle name="输入 26" xfId="9635" xr:uid="{00000000-0005-0000-0000-0000D2250000}"/>
    <cellStyle name="输入 26 2" xfId="9637" xr:uid="{00000000-0005-0000-0000-0000D4250000}"/>
    <cellStyle name="输入 27" xfId="9639" xr:uid="{00000000-0005-0000-0000-0000D6250000}"/>
    <cellStyle name="输入 27 2" xfId="9641" xr:uid="{00000000-0005-0000-0000-0000D8250000}"/>
    <cellStyle name="输入 28" xfId="9643" xr:uid="{00000000-0005-0000-0000-0000DA250000}"/>
    <cellStyle name="输入 28 2" xfId="9645" xr:uid="{00000000-0005-0000-0000-0000DC250000}"/>
    <cellStyle name="输入 29" xfId="9647" xr:uid="{00000000-0005-0000-0000-0000DE250000}"/>
    <cellStyle name="输入 29 2" xfId="9649" xr:uid="{00000000-0005-0000-0000-0000E0250000}"/>
    <cellStyle name="输入 3" xfId="4293" xr:uid="{00000000-0005-0000-0000-0000F4100000}"/>
    <cellStyle name="输入 3 2" xfId="4295" xr:uid="{00000000-0005-0000-0000-0000F6100000}"/>
    <cellStyle name="输入 30" xfId="9630" xr:uid="{00000000-0005-0000-0000-0000CD250000}"/>
    <cellStyle name="输入 30 2" xfId="9632" xr:uid="{00000000-0005-0000-0000-0000CF250000}"/>
    <cellStyle name="输入 31" xfId="9634" xr:uid="{00000000-0005-0000-0000-0000D1250000}"/>
    <cellStyle name="输入 31 2" xfId="9636" xr:uid="{00000000-0005-0000-0000-0000D3250000}"/>
    <cellStyle name="输入 32" xfId="9638" xr:uid="{00000000-0005-0000-0000-0000D5250000}"/>
    <cellStyle name="输入 32 2" xfId="9640" xr:uid="{00000000-0005-0000-0000-0000D7250000}"/>
    <cellStyle name="输入 33" xfId="9642" xr:uid="{00000000-0005-0000-0000-0000D9250000}"/>
    <cellStyle name="输入 33 2" xfId="9644" xr:uid="{00000000-0005-0000-0000-0000DB250000}"/>
    <cellStyle name="输入 34" xfId="9646" xr:uid="{00000000-0005-0000-0000-0000DD250000}"/>
    <cellStyle name="输入 34 2" xfId="9648" xr:uid="{00000000-0005-0000-0000-0000DF250000}"/>
    <cellStyle name="输入 35" xfId="7214" xr:uid="{00000000-0005-0000-0000-00005D1C0000}"/>
    <cellStyle name="输入 35 2" xfId="9651" xr:uid="{00000000-0005-0000-0000-0000E2250000}"/>
    <cellStyle name="输入 36" xfId="9653" xr:uid="{00000000-0005-0000-0000-0000E4250000}"/>
    <cellStyle name="输入 36 2" xfId="9655" xr:uid="{00000000-0005-0000-0000-0000E6250000}"/>
    <cellStyle name="输入 37" xfId="9657" xr:uid="{00000000-0005-0000-0000-0000E8250000}"/>
    <cellStyle name="输入 37 2" xfId="9659" xr:uid="{00000000-0005-0000-0000-0000EA250000}"/>
    <cellStyle name="输入 38" xfId="6256" xr:uid="{00000000-0005-0000-0000-00009F180000}"/>
    <cellStyle name="输入 38 2" xfId="9663" xr:uid="{00000000-0005-0000-0000-0000EE250000}"/>
    <cellStyle name="输入 39" xfId="9665" xr:uid="{00000000-0005-0000-0000-0000F0250000}"/>
    <cellStyle name="输入 39 2" xfId="9667" xr:uid="{00000000-0005-0000-0000-0000F2250000}"/>
    <cellStyle name="输入 4" xfId="9668" xr:uid="{00000000-0005-0000-0000-0000F3250000}"/>
    <cellStyle name="输入 4 2" xfId="9669" xr:uid="{00000000-0005-0000-0000-0000F4250000}"/>
    <cellStyle name="输入 40" xfId="7213" xr:uid="{00000000-0005-0000-0000-00005C1C0000}"/>
    <cellStyle name="输入 40 2" xfId="9650" xr:uid="{00000000-0005-0000-0000-0000E1250000}"/>
    <cellStyle name="输入 41" xfId="9652" xr:uid="{00000000-0005-0000-0000-0000E3250000}"/>
    <cellStyle name="输入 41 2" xfId="9654" xr:uid="{00000000-0005-0000-0000-0000E5250000}"/>
    <cellStyle name="输入 42" xfId="9656" xr:uid="{00000000-0005-0000-0000-0000E7250000}"/>
    <cellStyle name="输入 42 2" xfId="9658" xr:uid="{00000000-0005-0000-0000-0000E9250000}"/>
    <cellStyle name="输入 43" xfId="6255" xr:uid="{00000000-0005-0000-0000-00009E180000}"/>
    <cellStyle name="输入 43 2" xfId="9662" xr:uid="{00000000-0005-0000-0000-0000ED250000}"/>
    <cellStyle name="输入 44" xfId="9664" xr:uid="{00000000-0005-0000-0000-0000EF250000}"/>
    <cellStyle name="输入 44 2" xfId="9666" xr:uid="{00000000-0005-0000-0000-0000F1250000}"/>
    <cellStyle name="输入 45" xfId="9671" xr:uid="{00000000-0005-0000-0000-0000F6250000}"/>
    <cellStyle name="输入 45 2" xfId="9673" xr:uid="{00000000-0005-0000-0000-0000F8250000}"/>
    <cellStyle name="输入 46" xfId="9675" xr:uid="{00000000-0005-0000-0000-0000FA250000}"/>
    <cellStyle name="输入 46 2" xfId="9677" xr:uid="{00000000-0005-0000-0000-0000FC250000}"/>
    <cellStyle name="输入 47" xfId="9679" xr:uid="{00000000-0005-0000-0000-0000FE250000}"/>
    <cellStyle name="输入 47 2" xfId="9681" xr:uid="{00000000-0005-0000-0000-000000260000}"/>
    <cellStyle name="输入 48" xfId="9683" xr:uid="{00000000-0005-0000-0000-000002260000}"/>
    <cellStyle name="输入 48 2" xfId="9685" xr:uid="{00000000-0005-0000-0000-000004260000}"/>
    <cellStyle name="输入 49" xfId="9687" xr:uid="{00000000-0005-0000-0000-000006260000}"/>
    <cellStyle name="输入 49 2" xfId="9689" xr:uid="{00000000-0005-0000-0000-000008260000}"/>
    <cellStyle name="输入 5" xfId="9690" xr:uid="{00000000-0005-0000-0000-000009260000}"/>
    <cellStyle name="输入 5 2" xfId="9691" xr:uid="{00000000-0005-0000-0000-00000A260000}"/>
    <cellStyle name="输入 50" xfId="9670" xr:uid="{00000000-0005-0000-0000-0000F5250000}"/>
    <cellStyle name="输入 50 2" xfId="9672" xr:uid="{00000000-0005-0000-0000-0000F7250000}"/>
    <cellStyle name="输入 51" xfId="9674" xr:uid="{00000000-0005-0000-0000-0000F9250000}"/>
    <cellStyle name="输入 51 2" xfId="9676" xr:uid="{00000000-0005-0000-0000-0000FB250000}"/>
    <cellStyle name="输入 52" xfId="9678" xr:uid="{00000000-0005-0000-0000-0000FD250000}"/>
    <cellStyle name="输入 52 2" xfId="9680" xr:uid="{00000000-0005-0000-0000-0000FF250000}"/>
    <cellStyle name="输入 53" xfId="9682" xr:uid="{00000000-0005-0000-0000-000001260000}"/>
    <cellStyle name="输入 53 2" xfId="9684" xr:uid="{00000000-0005-0000-0000-000003260000}"/>
    <cellStyle name="输入 54" xfId="9686" xr:uid="{00000000-0005-0000-0000-000005260000}"/>
    <cellStyle name="输入 54 2" xfId="9688" xr:uid="{00000000-0005-0000-0000-000007260000}"/>
    <cellStyle name="输入 55" xfId="9692" xr:uid="{00000000-0005-0000-0000-00000B260000}"/>
    <cellStyle name="输入 55 2" xfId="9693" xr:uid="{00000000-0005-0000-0000-00000C260000}"/>
    <cellStyle name="输入 56" xfId="9694" xr:uid="{00000000-0005-0000-0000-00000D260000}"/>
    <cellStyle name="输入 56 2" xfId="9695" xr:uid="{00000000-0005-0000-0000-00000E260000}"/>
    <cellStyle name="输入 57" xfId="9696" xr:uid="{00000000-0005-0000-0000-00000F260000}"/>
    <cellStyle name="输入 57 2" xfId="9697" xr:uid="{00000000-0005-0000-0000-000010260000}"/>
    <cellStyle name="输入 58" xfId="9698" xr:uid="{00000000-0005-0000-0000-000011260000}"/>
    <cellStyle name="输入 58 2" xfId="9699" xr:uid="{00000000-0005-0000-0000-000012260000}"/>
    <cellStyle name="输入 6" xfId="9700" xr:uid="{00000000-0005-0000-0000-000013260000}"/>
    <cellStyle name="输入 6 2" xfId="9701" xr:uid="{00000000-0005-0000-0000-000014260000}"/>
    <cellStyle name="输入 7" xfId="9702" xr:uid="{00000000-0005-0000-0000-000015260000}"/>
    <cellStyle name="输入 7 2" xfId="9704" xr:uid="{00000000-0005-0000-0000-000017260000}"/>
    <cellStyle name="输入 8" xfId="9705" xr:uid="{00000000-0005-0000-0000-000018260000}"/>
    <cellStyle name="输入 8 2" xfId="9706" xr:uid="{00000000-0005-0000-0000-000019260000}"/>
    <cellStyle name="输入 9" xfId="9707" xr:uid="{00000000-0005-0000-0000-00001A260000}"/>
    <cellStyle name="输入 9 2" xfId="9708" xr:uid="{00000000-0005-0000-0000-00001B260000}"/>
    <cellStyle name="样式 1" xfId="9709" xr:uid="{00000000-0005-0000-0000-00001C260000}"/>
    <cellStyle name="样式 1 10" xfId="9710" xr:uid="{00000000-0005-0000-0000-00001D260000}"/>
    <cellStyle name="样式 1 10 2" xfId="9711" xr:uid="{00000000-0005-0000-0000-00001E260000}"/>
    <cellStyle name="样式 1 100" xfId="9712" xr:uid="{00000000-0005-0000-0000-00001F260000}"/>
    <cellStyle name="样式 1 100 2" xfId="9713" xr:uid="{00000000-0005-0000-0000-000020260000}"/>
    <cellStyle name="样式 1 101" xfId="9714" xr:uid="{00000000-0005-0000-0000-000021260000}"/>
    <cellStyle name="样式 1 101 2" xfId="9715" xr:uid="{00000000-0005-0000-0000-000022260000}"/>
    <cellStyle name="样式 1 102" xfId="9716" xr:uid="{00000000-0005-0000-0000-000023260000}"/>
    <cellStyle name="样式 1 102 2" xfId="2436" xr:uid="{00000000-0005-0000-0000-0000B3090000}"/>
    <cellStyle name="样式 1 103" xfId="9717" xr:uid="{00000000-0005-0000-0000-000024260000}"/>
    <cellStyle name="样式 1 103 2" xfId="9718" xr:uid="{00000000-0005-0000-0000-000025260000}"/>
    <cellStyle name="样式 1 104" xfId="9719" xr:uid="{00000000-0005-0000-0000-000026260000}"/>
    <cellStyle name="样式 1 104 2" xfId="9720" xr:uid="{00000000-0005-0000-0000-000027260000}"/>
    <cellStyle name="样式 1 105" xfId="9722" xr:uid="{00000000-0005-0000-0000-000029260000}"/>
    <cellStyle name="样式 1 105 2" xfId="9724" xr:uid="{00000000-0005-0000-0000-00002B260000}"/>
    <cellStyle name="样式 1 106" xfId="9726" xr:uid="{00000000-0005-0000-0000-00002D260000}"/>
    <cellStyle name="样式 1 106 2" xfId="9728" xr:uid="{00000000-0005-0000-0000-00002F260000}"/>
    <cellStyle name="样式 1 107" xfId="9730" xr:uid="{00000000-0005-0000-0000-000031260000}"/>
    <cellStyle name="样式 1 107 2" xfId="9732" xr:uid="{00000000-0005-0000-0000-000033260000}"/>
    <cellStyle name="样式 1 108" xfId="9734" xr:uid="{00000000-0005-0000-0000-000035260000}"/>
    <cellStyle name="样式 1 108 2" xfId="9736" xr:uid="{00000000-0005-0000-0000-000037260000}"/>
    <cellStyle name="样式 1 109" xfId="9738" xr:uid="{00000000-0005-0000-0000-000039260000}"/>
    <cellStyle name="样式 1 109 2" xfId="9740" xr:uid="{00000000-0005-0000-0000-00003B260000}"/>
    <cellStyle name="样式 1 11" xfId="9741" xr:uid="{00000000-0005-0000-0000-00003C260000}"/>
    <cellStyle name="样式 1 11 2" xfId="9742" xr:uid="{00000000-0005-0000-0000-00003D260000}"/>
    <cellStyle name="样式 1 110" xfId="9721" xr:uid="{00000000-0005-0000-0000-000028260000}"/>
    <cellStyle name="样式 1 110 2" xfId="9723" xr:uid="{00000000-0005-0000-0000-00002A260000}"/>
    <cellStyle name="样式 1 111" xfId="9725" xr:uid="{00000000-0005-0000-0000-00002C260000}"/>
    <cellStyle name="样式 1 111 2" xfId="9727" xr:uid="{00000000-0005-0000-0000-00002E260000}"/>
    <cellStyle name="样式 1 112" xfId="9729" xr:uid="{00000000-0005-0000-0000-000030260000}"/>
    <cellStyle name="样式 1 112 2" xfId="9731" xr:uid="{00000000-0005-0000-0000-000032260000}"/>
    <cellStyle name="样式 1 113" xfId="9733" xr:uid="{00000000-0005-0000-0000-000034260000}"/>
    <cellStyle name="样式 1 113 2" xfId="9735" xr:uid="{00000000-0005-0000-0000-000036260000}"/>
    <cellStyle name="样式 1 114" xfId="9737" xr:uid="{00000000-0005-0000-0000-000038260000}"/>
    <cellStyle name="样式 1 114 2" xfId="9739" xr:uid="{00000000-0005-0000-0000-00003A260000}"/>
    <cellStyle name="样式 1 115" xfId="9744" xr:uid="{00000000-0005-0000-0000-00003F260000}"/>
    <cellStyle name="样式 1 115 2" xfId="9746" xr:uid="{00000000-0005-0000-0000-000041260000}"/>
    <cellStyle name="样式 1 116" xfId="8154" xr:uid="{00000000-0005-0000-0000-000009200000}"/>
    <cellStyle name="样式 1 116 2" xfId="9748" xr:uid="{00000000-0005-0000-0000-000043260000}"/>
    <cellStyle name="样式 1 117" xfId="9750" xr:uid="{00000000-0005-0000-0000-000045260000}"/>
    <cellStyle name="样式 1 117 2" xfId="9752" xr:uid="{00000000-0005-0000-0000-000047260000}"/>
    <cellStyle name="样式 1 118" xfId="9754" xr:uid="{00000000-0005-0000-0000-000049260000}"/>
    <cellStyle name="样式 1 118 2" xfId="9756" xr:uid="{00000000-0005-0000-0000-00004B260000}"/>
    <cellStyle name="样式 1 119" xfId="9758" xr:uid="{00000000-0005-0000-0000-00004D260000}"/>
    <cellStyle name="样式 1 119 2" xfId="9760" xr:uid="{00000000-0005-0000-0000-00004F260000}"/>
    <cellStyle name="样式 1 12" xfId="9761" xr:uid="{00000000-0005-0000-0000-000050260000}"/>
    <cellStyle name="样式 1 12 2" xfId="9762" xr:uid="{00000000-0005-0000-0000-000051260000}"/>
    <cellStyle name="样式 1 120" xfId="9743" xr:uid="{00000000-0005-0000-0000-00003E260000}"/>
    <cellStyle name="样式 1 120 2" xfId="9745" xr:uid="{00000000-0005-0000-0000-000040260000}"/>
    <cellStyle name="样式 1 121" xfId="8153" xr:uid="{00000000-0005-0000-0000-000008200000}"/>
    <cellStyle name="样式 1 121 2" xfId="9747" xr:uid="{00000000-0005-0000-0000-000042260000}"/>
    <cellStyle name="样式 1 122" xfId="9749" xr:uid="{00000000-0005-0000-0000-000044260000}"/>
    <cellStyle name="样式 1 122 2" xfId="9751" xr:uid="{00000000-0005-0000-0000-000046260000}"/>
    <cellStyle name="样式 1 123" xfId="9753" xr:uid="{00000000-0005-0000-0000-000048260000}"/>
    <cellStyle name="样式 1 123 2" xfId="9755" xr:uid="{00000000-0005-0000-0000-00004A260000}"/>
    <cellStyle name="样式 1 124" xfId="9757" xr:uid="{00000000-0005-0000-0000-00004C260000}"/>
    <cellStyle name="样式 1 124 2" xfId="9759" xr:uid="{00000000-0005-0000-0000-00004E260000}"/>
    <cellStyle name="样式 1 125" xfId="9764" xr:uid="{00000000-0005-0000-0000-000053260000}"/>
    <cellStyle name="样式 1 125 2" xfId="9766" xr:uid="{00000000-0005-0000-0000-000055260000}"/>
    <cellStyle name="样式 1 126" xfId="9768" xr:uid="{00000000-0005-0000-0000-000057260000}"/>
    <cellStyle name="样式 1 126 2" xfId="9770" xr:uid="{00000000-0005-0000-0000-000059260000}"/>
    <cellStyle name="样式 1 127" xfId="9772" xr:uid="{00000000-0005-0000-0000-00005B260000}"/>
    <cellStyle name="样式 1 127 2" xfId="9774" xr:uid="{00000000-0005-0000-0000-00005D260000}"/>
    <cellStyle name="样式 1 128" xfId="9776" xr:uid="{00000000-0005-0000-0000-00005F260000}"/>
    <cellStyle name="样式 1 128 2" xfId="9778" xr:uid="{00000000-0005-0000-0000-000061260000}"/>
    <cellStyle name="样式 1 129" xfId="9780" xr:uid="{00000000-0005-0000-0000-000063260000}"/>
    <cellStyle name="样式 1 129 2" xfId="9782" xr:uid="{00000000-0005-0000-0000-000065260000}"/>
    <cellStyle name="样式 1 13" xfId="9783" xr:uid="{00000000-0005-0000-0000-000066260000}"/>
    <cellStyle name="样式 1 13 2" xfId="3653" xr:uid="{00000000-0005-0000-0000-0000740E0000}"/>
    <cellStyle name="样式 1 130" xfId="9763" xr:uid="{00000000-0005-0000-0000-000052260000}"/>
    <cellStyle name="样式 1 130 2" xfId="9765" xr:uid="{00000000-0005-0000-0000-000054260000}"/>
    <cellStyle name="样式 1 131" xfId="9767" xr:uid="{00000000-0005-0000-0000-000056260000}"/>
    <cellStyle name="样式 1 131 2" xfId="9769" xr:uid="{00000000-0005-0000-0000-000058260000}"/>
    <cellStyle name="样式 1 132" xfId="9771" xr:uid="{00000000-0005-0000-0000-00005A260000}"/>
    <cellStyle name="样式 1 132 2" xfId="9773" xr:uid="{00000000-0005-0000-0000-00005C260000}"/>
    <cellStyle name="样式 1 133" xfId="9775" xr:uid="{00000000-0005-0000-0000-00005E260000}"/>
    <cellStyle name="样式 1 133 2" xfId="9777" xr:uid="{00000000-0005-0000-0000-000060260000}"/>
    <cellStyle name="样式 1 134" xfId="9779" xr:uid="{00000000-0005-0000-0000-000062260000}"/>
    <cellStyle name="样式 1 134 2" xfId="9781" xr:uid="{00000000-0005-0000-0000-000064260000}"/>
    <cellStyle name="样式 1 135" xfId="9785" xr:uid="{00000000-0005-0000-0000-000068260000}"/>
    <cellStyle name="样式 1 135 2" xfId="9787" xr:uid="{00000000-0005-0000-0000-00006A260000}"/>
    <cellStyle name="样式 1 136" xfId="9789" xr:uid="{00000000-0005-0000-0000-00006C260000}"/>
    <cellStyle name="样式 1 136 2" xfId="9791" xr:uid="{00000000-0005-0000-0000-00006E260000}"/>
    <cellStyle name="样式 1 137" xfId="9794" xr:uid="{00000000-0005-0000-0000-000071260000}"/>
    <cellStyle name="样式 1 137 2" xfId="9797" xr:uid="{00000000-0005-0000-0000-000074260000}"/>
    <cellStyle name="样式 1 138" xfId="9800" xr:uid="{00000000-0005-0000-0000-000077260000}"/>
    <cellStyle name="样式 1 138 2" xfId="9803" xr:uid="{00000000-0005-0000-0000-00007A260000}"/>
    <cellStyle name="样式 1 139" xfId="9281" xr:uid="{00000000-0005-0000-0000-000070240000}"/>
    <cellStyle name="样式 1 139 2" xfId="9806" xr:uid="{00000000-0005-0000-0000-00007D260000}"/>
    <cellStyle name="样式 1 14" xfId="1920" xr:uid="{00000000-0005-0000-0000-0000AF070000}"/>
    <cellStyle name="样式 1 14 2" xfId="9807" xr:uid="{00000000-0005-0000-0000-00007E260000}"/>
    <cellStyle name="样式 1 140" xfId="9784" xr:uid="{00000000-0005-0000-0000-000067260000}"/>
    <cellStyle name="样式 1 140 2" xfId="9786" xr:uid="{00000000-0005-0000-0000-000069260000}"/>
    <cellStyle name="样式 1 141" xfId="9788" xr:uid="{00000000-0005-0000-0000-00006B260000}"/>
    <cellStyle name="样式 1 141 2" xfId="9790" xr:uid="{00000000-0005-0000-0000-00006D260000}"/>
    <cellStyle name="样式 1 142" xfId="9793" xr:uid="{00000000-0005-0000-0000-000070260000}"/>
    <cellStyle name="样式 1 142 2" xfId="9796" xr:uid="{00000000-0005-0000-0000-000073260000}"/>
    <cellStyle name="样式 1 143" xfId="9799" xr:uid="{00000000-0005-0000-0000-000076260000}"/>
    <cellStyle name="样式 1 143 2" xfId="9802" xr:uid="{00000000-0005-0000-0000-000079260000}"/>
    <cellStyle name="样式 1 144" xfId="9280" xr:uid="{00000000-0005-0000-0000-00006F240000}"/>
    <cellStyle name="样式 1 144 2" xfId="9805" xr:uid="{00000000-0005-0000-0000-00007C260000}"/>
    <cellStyle name="样式 1 145" xfId="9810" xr:uid="{00000000-0005-0000-0000-000081260000}"/>
    <cellStyle name="样式 1 145 2" xfId="9813" xr:uid="{00000000-0005-0000-0000-000084260000}"/>
    <cellStyle name="样式 1 146" xfId="9816" xr:uid="{00000000-0005-0000-0000-000087260000}"/>
    <cellStyle name="样式 1 146 2" xfId="9819" xr:uid="{00000000-0005-0000-0000-00008A260000}"/>
    <cellStyle name="样式 1 147" xfId="9822" xr:uid="{00000000-0005-0000-0000-00008D260000}"/>
    <cellStyle name="样式 1 147 2" xfId="9825" xr:uid="{00000000-0005-0000-0000-000090260000}"/>
    <cellStyle name="样式 1 148" xfId="9828" xr:uid="{00000000-0005-0000-0000-000093260000}"/>
    <cellStyle name="样式 1 148 2" xfId="9831" xr:uid="{00000000-0005-0000-0000-000096260000}"/>
    <cellStyle name="样式 1 149" xfId="9834" xr:uid="{00000000-0005-0000-0000-000099260000}"/>
    <cellStyle name="样式 1 149 2" xfId="9837" xr:uid="{00000000-0005-0000-0000-00009C260000}"/>
    <cellStyle name="样式 1 15" xfId="9839" xr:uid="{00000000-0005-0000-0000-00009E260000}"/>
    <cellStyle name="样式 1 15 2" xfId="9841" xr:uid="{00000000-0005-0000-0000-0000A0260000}"/>
    <cellStyle name="样式 1 150" xfId="9809" xr:uid="{00000000-0005-0000-0000-000080260000}"/>
    <cellStyle name="样式 1 150 2" xfId="9812" xr:uid="{00000000-0005-0000-0000-000083260000}"/>
    <cellStyle name="样式 1 151" xfId="9815" xr:uid="{00000000-0005-0000-0000-000086260000}"/>
    <cellStyle name="样式 1 151 2" xfId="9818" xr:uid="{00000000-0005-0000-0000-000089260000}"/>
    <cellStyle name="样式 1 152" xfId="9821" xr:uid="{00000000-0005-0000-0000-00008C260000}"/>
    <cellStyle name="样式 1 152 2" xfId="9824" xr:uid="{00000000-0005-0000-0000-00008F260000}"/>
    <cellStyle name="样式 1 153" xfId="9827" xr:uid="{00000000-0005-0000-0000-000092260000}"/>
    <cellStyle name="样式 1 153 2" xfId="9830" xr:uid="{00000000-0005-0000-0000-000095260000}"/>
    <cellStyle name="样式 1 154" xfId="9833" xr:uid="{00000000-0005-0000-0000-000098260000}"/>
    <cellStyle name="样式 1 154 2" xfId="9836" xr:uid="{00000000-0005-0000-0000-00009B260000}"/>
    <cellStyle name="样式 1 155" xfId="9843" xr:uid="{00000000-0005-0000-0000-0000A2260000}"/>
    <cellStyle name="样式 1 155 2" xfId="9845" xr:uid="{00000000-0005-0000-0000-0000A4260000}"/>
    <cellStyle name="样式 1 156" xfId="9847" xr:uid="{00000000-0005-0000-0000-0000A6260000}"/>
    <cellStyle name="样式 1 156 2" xfId="9849" xr:uid="{00000000-0005-0000-0000-0000A8260000}"/>
    <cellStyle name="样式 1 157" xfId="9851" xr:uid="{00000000-0005-0000-0000-0000AA260000}"/>
    <cellStyle name="样式 1 157 2" xfId="9853" xr:uid="{00000000-0005-0000-0000-0000AC260000}"/>
    <cellStyle name="样式 1 158" xfId="9855" xr:uid="{00000000-0005-0000-0000-0000AE260000}"/>
    <cellStyle name="样式 1 158 2" xfId="9857" xr:uid="{00000000-0005-0000-0000-0000B0260000}"/>
    <cellStyle name="样式 1 159" xfId="9859" xr:uid="{00000000-0005-0000-0000-0000B2260000}"/>
    <cellStyle name="样式 1 159 2" xfId="9861" xr:uid="{00000000-0005-0000-0000-0000B4260000}"/>
    <cellStyle name="样式 1 16" xfId="9863" xr:uid="{00000000-0005-0000-0000-0000B6260000}"/>
    <cellStyle name="样式 1 16 2" xfId="9865" xr:uid="{00000000-0005-0000-0000-0000B8260000}"/>
    <cellStyle name="样式 1 160" xfId="9842" xr:uid="{00000000-0005-0000-0000-0000A1260000}"/>
    <cellStyle name="样式 1 160 2" xfId="9844" xr:uid="{00000000-0005-0000-0000-0000A3260000}"/>
    <cellStyle name="样式 1 161" xfId="9846" xr:uid="{00000000-0005-0000-0000-0000A5260000}"/>
    <cellStyle name="样式 1 161 2" xfId="9848" xr:uid="{00000000-0005-0000-0000-0000A7260000}"/>
    <cellStyle name="样式 1 162" xfId="9850" xr:uid="{00000000-0005-0000-0000-0000A9260000}"/>
    <cellStyle name="样式 1 162 2" xfId="9852" xr:uid="{00000000-0005-0000-0000-0000AB260000}"/>
    <cellStyle name="样式 1 163" xfId="9854" xr:uid="{00000000-0005-0000-0000-0000AD260000}"/>
    <cellStyle name="样式 1 163 2" xfId="9856" xr:uid="{00000000-0005-0000-0000-0000AF260000}"/>
    <cellStyle name="样式 1 164" xfId="9858" xr:uid="{00000000-0005-0000-0000-0000B1260000}"/>
    <cellStyle name="样式 1 164 2" xfId="9860" xr:uid="{00000000-0005-0000-0000-0000B3260000}"/>
    <cellStyle name="样式 1 165" xfId="9867" xr:uid="{00000000-0005-0000-0000-0000BA260000}"/>
    <cellStyle name="样式 1 165 2" xfId="9869" xr:uid="{00000000-0005-0000-0000-0000BC260000}"/>
    <cellStyle name="样式 1 166" xfId="8160" xr:uid="{00000000-0005-0000-0000-00000F200000}"/>
    <cellStyle name="样式 1 166 2" xfId="9871" xr:uid="{00000000-0005-0000-0000-0000BE260000}"/>
    <cellStyle name="样式 1 167" xfId="9873" xr:uid="{00000000-0005-0000-0000-0000C0260000}"/>
    <cellStyle name="样式 1 167 2" xfId="9874" xr:uid="{00000000-0005-0000-0000-0000C1260000}"/>
    <cellStyle name="样式 1 168" xfId="9875" xr:uid="{00000000-0005-0000-0000-0000C2260000}"/>
    <cellStyle name="样式 1 168 2" xfId="9876" xr:uid="{00000000-0005-0000-0000-0000C3260000}"/>
    <cellStyle name="样式 1 169" xfId="9877" xr:uid="{00000000-0005-0000-0000-0000C4260000}"/>
    <cellStyle name="样式 1 169 2" xfId="9878" xr:uid="{00000000-0005-0000-0000-0000C5260000}"/>
    <cellStyle name="样式 1 17" xfId="9880" xr:uid="{00000000-0005-0000-0000-0000C7260000}"/>
    <cellStyle name="样式 1 17 2" xfId="9882" xr:uid="{00000000-0005-0000-0000-0000C9260000}"/>
    <cellStyle name="样式 1 170" xfId="9866" xr:uid="{00000000-0005-0000-0000-0000B9260000}"/>
    <cellStyle name="样式 1 170 2" xfId="9868" xr:uid="{00000000-0005-0000-0000-0000BB260000}"/>
    <cellStyle name="样式 1 171" xfId="8159" xr:uid="{00000000-0005-0000-0000-00000E200000}"/>
    <cellStyle name="样式 1 171 2" xfId="9870" xr:uid="{00000000-0005-0000-0000-0000BD260000}"/>
    <cellStyle name="样式 1 172" xfId="9872" xr:uid="{00000000-0005-0000-0000-0000BF260000}"/>
    <cellStyle name="样式 1 18" xfId="9884" xr:uid="{00000000-0005-0000-0000-0000CB260000}"/>
    <cellStyle name="样式 1 18 2" xfId="9886" xr:uid="{00000000-0005-0000-0000-0000CD260000}"/>
    <cellStyle name="样式 1 19" xfId="9888" xr:uid="{00000000-0005-0000-0000-0000CF260000}"/>
    <cellStyle name="样式 1 19 2" xfId="9890" xr:uid="{00000000-0005-0000-0000-0000D1260000}"/>
    <cellStyle name="样式 1 2" xfId="9891" xr:uid="{00000000-0005-0000-0000-0000D2260000}"/>
    <cellStyle name="样式 1 2 2" xfId="9892" xr:uid="{00000000-0005-0000-0000-0000D3260000}"/>
    <cellStyle name="样式 1 20" xfId="9838" xr:uid="{00000000-0005-0000-0000-00009D260000}"/>
    <cellStyle name="样式 1 20 2" xfId="9840" xr:uid="{00000000-0005-0000-0000-00009F260000}"/>
    <cellStyle name="样式 1 21" xfId="9862" xr:uid="{00000000-0005-0000-0000-0000B5260000}"/>
    <cellStyle name="样式 1 21 2" xfId="9864" xr:uid="{00000000-0005-0000-0000-0000B7260000}"/>
    <cellStyle name="样式 1 22" xfId="9879" xr:uid="{00000000-0005-0000-0000-0000C6260000}"/>
    <cellStyle name="样式 1 22 2" xfId="9881" xr:uid="{00000000-0005-0000-0000-0000C8260000}"/>
    <cellStyle name="样式 1 23" xfId="9883" xr:uid="{00000000-0005-0000-0000-0000CA260000}"/>
    <cellStyle name="样式 1 23 2" xfId="9885" xr:uid="{00000000-0005-0000-0000-0000CC260000}"/>
    <cellStyle name="样式 1 24" xfId="9887" xr:uid="{00000000-0005-0000-0000-0000CE260000}"/>
    <cellStyle name="样式 1 24 2" xfId="9889" xr:uid="{00000000-0005-0000-0000-0000D0260000}"/>
    <cellStyle name="样式 1 25" xfId="9894" xr:uid="{00000000-0005-0000-0000-0000D5260000}"/>
    <cellStyle name="样式 1 25 2" xfId="9896" xr:uid="{00000000-0005-0000-0000-0000D7260000}"/>
    <cellStyle name="样式 1 26" xfId="9898" xr:uid="{00000000-0005-0000-0000-0000D9260000}"/>
    <cellStyle name="样式 1 26 2" xfId="9900" xr:uid="{00000000-0005-0000-0000-0000DB260000}"/>
    <cellStyle name="样式 1 27" xfId="9902" xr:uid="{00000000-0005-0000-0000-0000DD260000}"/>
    <cellStyle name="样式 1 27 2" xfId="9904" xr:uid="{00000000-0005-0000-0000-0000DF260000}"/>
    <cellStyle name="样式 1 28" xfId="9906" xr:uid="{00000000-0005-0000-0000-0000E1260000}"/>
    <cellStyle name="样式 1 28 2" xfId="9908" xr:uid="{00000000-0005-0000-0000-0000E3260000}"/>
    <cellStyle name="样式 1 29" xfId="9910" xr:uid="{00000000-0005-0000-0000-0000E5260000}"/>
    <cellStyle name="样式 1 29 2" xfId="9912" xr:uid="{00000000-0005-0000-0000-0000E7260000}"/>
    <cellStyle name="样式 1 3" xfId="9913" xr:uid="{00000000-0005-0000-0000-0000E8260000}"/>
    <cellStyle name="样式 1 3 2" xfId="9914" xr:uid="{00000000-0005-0000-0000-0000E9260000}"/>
    <cellStyle name="样式 1 30" xfId="9893" xr:uid="{00000000-0005-0000-0000-0000D4260000}"/>
    <cellStyle name="样式 1 30 2" xfId="9895" xr:uid="{00000000-0005-0000-0000-0000D6260000}"/>
    <cellStyle name="样式 1 31" xfId="9897" xr:uid="{00000000-0005-0000-0000-0000D8260000}"/>
    <cellStyle name="样式 1 31 2" xfId="9899" xr:uid="{00000000-0005-0000-0000-0000DA260000}"/>
    <cellStyle name="样式 1 32" xfId="9901" xr:uid="{00000000-0005-0000-0000-0000DC260000}"/>
    <cellStyle name="样式 1 32 2" xfId="9903" xr:uid="{00000000-0005-0000-0000-0000DE260000}"/>
    <cellStyle name="样式 1 33" xfId="9905" xr:uid="{00000000-0005-0000-0000-0000E0260000}"/>
    <cellStyle name="样式 1 33 2" xfId="9907" xr:uid="{00000000-0005-0000-0000-0000E2260000}"/>
    <cellStyle name="样式 1 34" xfId="9909" xr:uid="{00000000-0005-0000-0000-0000E4260000}"/>
    <cellStyle name="样式 1 34 2" xfId="9911" xr:uid="{00000000-0005-0000-0000-0000E6260000}"/>
    <cellStyle name="样式 1 35" xfId="9916" xr:uid="{00000000-0005-0000-0000-0000EB260000}"/>
    <cellStyle name="样式 1 35 2" xfId="9918" xr:uid="{00000000-0005-0000-0000-0000ED260000}"/>
    <cellStyle name="样式 1 36" xfId="9920" xr:uid="{00000000-0005-0000-0000-0000EF260000}"/>
    <cellStyle name="样式 1 36 2" xfId="9922" xr:uid="{00000000-0005-0000-0000-0000F1260000}"/>
    <cellStyle name="样式 1 37" xfId="6278" xr:uid="{00000000-0005-0000-0000-0000B5180000}"/>
    <cellStyle name="样式 1 37 2" xfId="9924" xr:uid="{00000000-0005-0000-0000-0000F3260000}"/>
    <cellStyle name="样式 1 38" xfId="9926" xr:uid="{00000000-0005-0000-0000-0000F5260000}"/>
    <cellStyle name="样式 1 38 2" xfId="9928" xr:uid="{00000000-0005-0000-0000-0000F7260000}"/>
    <cellStyle name="样式 1 39" xfId="9930" xr:uid="{00000000-0005-0000-0000-0000F9260000}"/>
    <cellStyle name="样式 1 39 2" xfId="9932" xr:uid="{00000000-0005-0000-0000-0000FB260000}"/>
    <cellStyle name="样式 1 4" xfId="9933" xr:uid="{00000000-0005-0000-0000-0000FC260000}"/>
    <cellStyle name="样式 1 4 2" xfId="9934" xr:uid="{00000000-0005-0000-0000-0000FD260000}"/>
    <cellStyle name="样式 1 40" xfId="9915" xr:uid="{00000000-0005-0000-0000-0000EA260000}"/>
    <cellStyle name="样式 1 40 2" xfId="9917" xr:uid="{00000000-0005-0000-0000-0000EC260000}"/>
    <cellStyle name="样式 1 41" xfId="9919" xr:uid="{00000000-0005-0000-0000-0000EE260000}"/>
    <cellStyle name="样式 1 41 2" xfId="9921" xr:uid="{00000000-0005-0000-0000-0000F0260000}"/>
    <cellStyle name="样式 1 42" xfId="6277" xr:uid="{00000000-0005-0000-0000-0000B4180000}"/>
    <cellStyle name="样式 1 42 2" xfId="9923" xr:uid="{00000000-0005-0000-0000-0000F2260000}"/>
    <cellStyle name="样式 1 43" xfId="9925" xr:uid="{00000000-0005-0000-0000-0000F4260000}"/>
    <cellStyle name="样式 1 43 2" xfId="9927" xr:uid="{00000000-0005-0000-0000-0000F6260000}"/>
    <cellStyle name="样式 1 44" xfId="9929" xr:uid="{00000000-0005-0000-0000-0000F8260000}"/>
    <cellStyle name="样式 1 44 2" xfId="9931" xr:uid="{00000000-0005-0000-0000-0000FA260000}"/>
    <cellStyle name="样式 1 45" xfId="9936" xr:uid="{00000000-0005-0000-0000-0000FF260000}"/>
    <cellStyle name="样式 1 45 2" xfId="9938" xr:uid="{00000000-0005-0000-0000-000001270000}"/>
    <cellStyle name="样式 1 46" xfId="9940" xr:uid="{00000000-0005-0000-0000-000003270000}"/>
    <cellStyle name="样式 1 46 2" xfId="9942" xr:uid="{00000000-0005-0000-0000-000005270000}"/>
    <cellStyle name="样式 1 47" xfId="9944" xr:uid="{00000000-0005-0000-0000-000007270000}"/>
    <cellStyle name="样式 1 47 2" xfId="9946" xr:uid="{00000000-0005-0000-0000-000009270000}"/>
    <cellStyle name="样式 1 48" xfId="9948" xr:uid="{00000000-0005-0000-0000-00000B270000}"/>
    <cellStyle name="样式 1 48 2" xfId="2700" xr:uid="{00000000-0005-0000-0000-0000BB0A0000}"/>
    <cellStyle name="样式 1 49" xfId="9950" xr:uid="{00000000-0005-0000-0000-00000D270000}"/>
    <cellStyle name="样式 1 49 2" xfId="9952" xr:uid="{00000000-0005-0000-0000-00000F270000}"/>
    <cellStyle name="样式 1 5" xfId="9953" xr:uid="{00000000-0005-0000-0000-000010270000}"/>
    <cellStyle name="样式 1 5 10" xfId="9954" xr:uid="{00000000-0005-0000-0000-000011270000}"/>
    <cellStyle name="样式 1 5 2" xfId="9792" xr:uid="{00000000-0005-0000-0000-00006F260000}"/>
    <cellStyle name="样式 1 5 2 2" xfId="9795" xr:uid="{00000000-0005-0000-0000-000072260000}"/>
    <cellStyle name="样式 1 5 3" xfId="9798" xr:uid="{00000000-0005-0000-0000-000075260000}"/>
    <cellStyle name="样式 1 5 3 2" xfId="9801" xr:uid="{00000000-0005-0000-0000-000078260000}"/>
    <cellStyle name="样式 1 5 4" xfId="9279" xr:uid="{00000000-0005-0000-0000-00006E240000}"/>
    <cellStyle name="样式 1 5 4 2" xfId="9804" xr:uid="{00000000-0005-0000-0000-00007B260000}"/>
    <cellStyle name="样式 1 5 5" xfId="9808" xr:uid="{00000000-0005-0000-0000-00007F260000}"/>
    <cellStyle name="样式 1 5 5 2" xfId="9811" xr:uid="{00000000-0005-0000-0000-000082260000}"/>
    <cellStyle name="样式 1 5 6" xfId="9814" xr:uid="{00000000-0005-0000-0000-000085260000}"/>
    <cellStyle name="样式 1 5 6 2" xfId="9817" xr:uid="{00000000-0005-0000-0000-000088260000}"/>
    <cellStyle name="样式 1 5 7" xfId="9820" xr:uid="{00000000-0005-0000-0000-00008B260000}"/>
    <cellStyle name="样式 1 5 7 2" xfId="9823" xr:uid="{00000000-0005-0000-0000-00008E260000}"/>
    <cellStyle name="样式 1 5 8" xfId="9826" xr:uid="{00000000-0005-0000-0000-000091260000}"/>
    <cellStyle name="样式 1 5 8 2" xfId="9829" xr:uid="{00000000-0005-0000-0000-000094260000}"/>
    <cellStyle name="样式 1 5 9" xfId="9832" xr:uid="{00000000-0005-0000-0000-000097260000}"/>
    <cellStyle name="样式 1 5 9 2" xfId="9835" xr:uid="{00000000-0005-0000-0000-00009A260000}"/>
    <cellStyle name="样式 1 50" xfId="9935" xr:uid="{00000000-0005-0000-0000-0000FE260000}"/>
    <cellStyle name="样式 1 50 2" xfId="9937" xr:uid="{00000000-0005-0000-0000-000000270000}"/>
    <cellStyle name="样式 1 51" xfId="9939" xr:uid="{00000000-0005-0000-0000-000002270000}"/>
    <cellStyle name="样式 1 51 2" xfId="9941" xr:uid="{00000000-0005-0000-0000-000004270000}"/>
    <cellStyle name="样式 1 52" xfId="9943" xr:uid="{00000000-0005-0000-0000-000006270000}"/>
    <cellStyle name="样式 1 52 2" xfId="9945" xr:uid="{00000000-0005-0000-0000-000008270000}"/>
    <cellStyle name="样式 1 53" xfId="9947" xr:uid="{00000000-0005-0000-0000-00000A270000}"/>
    <cellStyle name="样式 1 53 2" xfId="2699" xr:uid="{00000000-0005-0000-0000-0000BA0A0000}"/>
    <cellStyle name="样式 1 54" xfId="9949" xr:uid="{00000000-0005-0000-0000-00000C270000}"/>
    <cellStyle name="样式 1 54 2" xfId="9951" xr:uid="{00000000-0005-0000-0000-00000E270000}"/>
    <cellStyle name="样式 1 55" xfId="9956" xr:uid="{00000000-0005-0000-0000-000013270000}"/>
    <cellStyle name="样式 1 55 2" xfId="9958" xr:uid="{00000000-0005-0000-0000-000015270000}"/>
    <cellStyle name="样式 1 56" xfId="9960" xr:uid="{00000000-0005-0000-0000-000017270000}"/>
    <cellStyle name="样式 1 56 2" xfId="9962" xr:uid="{00000000-0005-0000-0000-000019270000}"/>
    <cellStyle name="样式 1 57" xfId="9964" xr:uid="{00000000-0005-0000-0000-00001B270000}"/>
    <cellStyle name="样式 1 57 2" xfId="9966" xr:uid="{00000000-0005-0000-0000-00001D270000}"/>
    <cellStyle name="样式 1 58" xfId="9968" xr:uid="{00000000-0005-0000-0000-00001F270000}"/>
    <cellStyle name="样式 1 58 2" xfId="9970" xr:uid="{00000000-0005-0000-0000-000021270000}"/>
    <cellStyle name="样式 1 59" xfId="1930" xr:uid="{00000000-0005-0000-0000-0000B9070000}"/>
    <cellStyle name="样式 1 59 2" xfId="9972" xr:uid="{00000000-0005-0000-0000-000023270000}"/>
    <cellStyle name="样式 1 6" xfId="9973" xr:uid="{00000000-0005-0000-0000-000024270000}"/>
    <cellStyle name="样式 1 6 2" xfId="9974" xr:uid="{00000000-0005-0000-0000-000025270000}"/>
    <cellStyle name="样式 1 60" xfId="9955" xr:uid="{00000000-0005-0000-0000-000012270000}"/>
    <cellStyle name="样式 1 60 2" xfId="9957" xr:uid="{00000000-0005-0000-0000-000014270000}"/>
    <cellStyle name="样式 1 61" xfId="9959" xr:uid="{00000000-0005-0000-0000-000016270000}"/>
    <cellStyle name="样式 1 61 2" xfId="9961" xr:uid="{00000000-0005-0000-0000-000018270000}"/>
    <cellStyle name="样式 1 62" xfId="9963" xr:uid="{00000000-0005-0000-0000-00001A270000}"/>
    <cellStyle name="样式 1 62 2" xfId="9965" xr:uid="{00000000-0005-0000-0000-00001C270000}"/>
    <cellStyle name="样式 1 63" xfId="9967" xr:uid="{00000000-0005-0000-0000-00001E270000}"/>
    <cellStyle name="样式 1 63 2" xfId="9969" xr:uid="{00000000-0005-0000-0000-000020270000}"/>
    <cellStyle name="样式 1 64" xfId="1929" xr:uid="{00000000-0005-0000-0000-0000B8070000}"/>
    <cellStyle name="样式 1 64 2" xfId="9971" xr:uid="{00000000-0005-0000-0000-000022270000}"/>
    <cellStyle name="样式 1 65" xfId="9976" xr:uid="{00000000-0005-0000-0000-000027270000}"/>
    <cellStyle name="样式 1 65 2" xfId="126" xr:uid="{00000000-0005-0000-0000-000095000000}"/>
    <cellStyle name="样式 1 66" xfId="9978" xr:uid="{00000000-0005-0000-0000-000029270000}"/>
    <cellStyle name="样式 1 66 2" xfId="9980" xr:uid="{00000000-0005-0000-0000-00002B270000}"/>
    <cellStyle name="样式 1 67" xfId="9982" xr:uid="{00000000-0005-0000-0000-00002D270000}"/>
    <cellStyle name="样式 1 67 2" xfId="9984" xr:uid="{00000000-0005-0000-0000-00002F270000}"/>
    <cellStyle name="样式 1 68" xfId="9986" xr:uid="{00000000-0005-0000-0000-000031270000}"/>
    <cellStyle name="样式 1 68 2" xfId="9988" xr:uid="{00000000-0005-0000-0000-000033270000}"/>
    <cellStyle name="样式 1 69" xfId="9990" xr:uid="{00000000-0005-0000-0000-000035270000}"/>
    <cellStyle name="样式 1 69 2" xfId="9992" xr:uid="{00000000-0005-0000-0000-000037270000}"/>
    <cellStyle name="样式 1 7" xfId="6331" xr:uid="{00000000-0005-0000-0000-0000EA180000}"/>
    <cellStyle name="样式 1 7 2" xfId="9993" xr:uid="{00000000-0005-0000-0000-000038270000}"/>
    <cellStyle name="样式 1 70" xfId="9975" xr:uid="{00000000-0005-0000-0000-000026270000}"/>
    <cellStyle name="样式 1 70 2" xfId="125" xr:uid="{00000000-0005-0000-0000-000094000000}"/>
    <cellStyle name="样式 1 71" xfId="9977" xr:uid="{00000000-0005-0000-0000-000028270000}"/>
    <cellStyle name="样式 1 71 2" xfId="9979" xr:uid="{00000000-0005-0000-0000-00002A270000}"/>
    <cellStyle name="样式 1 72" xfId="9981" xr:uid="{00000000-0005-0000-0000-00002C270000}"/>
    <cellStyle name="样式 1 72 2" xfId="9983" xr:uid="{00000000-0005-0000-0000-00002E270000}"/>
    <cellStyle name="样式 1 73" xfId="9985" xr:uid="{00000000-0005-0000-0000-000030270000}"/>
    <cellStyle name="样式 1 73 2" xfId="9987" xr:uid="{00000000-0005-0000-0000-000032270000}"/>
    <cellStyle name="样式 1 74" xfId="9989" xr:uid="{00000000-0005-0000-0000-000034270000}"/>
    <cellStyle name="样式 1 74 2" xfId="9991" xr:uid="{00000000-0005-0000-0000-000036270000}"/>
    <cellStyle name="样式 1 75" xfId="9995" xr:uid="{00000000-0005-0000-0000-00003A270000}"/>
    <cellStyle name="样式 1 75 2" xfId="9997" xr:uid="{00000000-0005-0000-0000-00003C270000}"/>
    <cellStyle name="样式 1 76" xfId="9999" xr:uid="{00000000-0005-0000-0000-00003E270000}"/>
    <cellStyle name="样式 1 76 2" xfId="7999" xr:uid="{00000000-0005-0000-0000-00006E1F0000}"/>
    <cellStyle name="样式 1 77" xfId="10001" xr:uid="{00000000-0005-0000-0000-000040270000}"/>
    <cellStyle name="样式 1 77 2" xfId="10003" xr:uid="{00000000-0005-0000-0000-000042270000}"/>
    <cellStyle name="样式 1 78" xfId="10005" xr:uid="{00000000-0005-0000-0000-000044270000}"/>
    <cellStyle name="样式 1 78 2" xfId="10007" xr:uid="{00000000-0005-0000-0000-000046270000}"/>
    <cellStyle name="样式 1 79" xfId="10009" xr:uid="{00000000-0005-0000-0000-000048270000}"/>
    <cellStyle name="样式 1 79 2" xfId="10011" xr:uid="{00000000-0005-0000-0000-00004A270000}"/>
    <cellStyle name="样式 1 8" xfId="10012" xr:uid="{00000000-0005-0000-0000-00004B270000}"/>
    <cellStyle name="样式 1 8 2" xfId="10013" xr:uid="{00000000-0005-0000-0000-00004C270000}"/>
    <cellStyle name="样式 1 80" xfId="9994" xr:uid="{00000000-0005-0000-0000-000039270000}"/>
    <cellStyle name="样式 1 80 2" xfId="9996" xr:uid="{00000000-0005-0000-0000-00003B270000}"/>
    <cellStyle name="样式 1 81" xfId="9998" xr:uid="{00000000-0005-0000-0000-00003D270000}"/>
    <cellStyle name="样式 1 81 2" xfId="7998" xr:uid="{00000000-0005-0000-0000-00006D1F0000}"/>
    <cellStyle name="样式 1 82" xfId="10000" xr:uid="{00000000-0005-0000-0000-00003F270000}"/>
    <cellStyle name="样式 1 82 2" xfId="10002" xr:uid="{00000000-0005-0000-0000-000041270000}"/>
    <cellStyle name="样式 1 83" xfId="10004" xr:uid="{00000000-0005-0000-0000-000043270000}"/>
    <cellStyle name="样式 1 83 2" xfId="10006" xr:uid="{00000000-0005-0000-0000-000045270000}"/>
    <cellStyle name="样式 1 84" xfId="10008" xr:uid="{00000000-0005-0000-0000-000047270000}"/>
    <cellStyle name="样式 1 84 2" xfId="10010" xr:uid="{00000000-0005-0000-0000-000049270000}"/>
    <cellStyle name="样式 1 85" xfId="10015" xr:uid="{00000000-0005-0000-0000-00004E270000}"/>
    <cellStyle name="样式 1 85 2" xfId="10017" xr:uid="{00000000-0005-0000-0000-000050270000}"/>
    <cellStyle name="样式 1 86" xfId="10019" xr:uid="{00000000-0005-0000-0000-000052270000}"/>
    <cellStyle name="样式 1 86 2" xfId="10021" xr:uid="{00000000-0005-0000-0000-000054270000}"/>
    <cellStyle name="样式 1 87" xfId="6284" xr:uid="{00000000-0005-0000-0000-0000BB180000}"/>
    <cellStyle name="样式 1 87 2" xfId="10023" xr:uid="{00000000-0005-0000-0000-000056270000}"/>
    <cellStyle name="样式 1 88" xfId="10025" xr:uid="{00000000-0005-0000-0000-000058270000}"/>
    <cellStyle name="样式 1 88 2" xfId="10027" xr:uid="{00000000-0005-0000-0000-00005A270000}"/>
    <cellStyle name="样式 1 89" xfId="10029" xr:uid="{00000000-0005-0000-0000-00005C270000}"/>
    <cellStyle name="样式 1 89 2" xfId="10031" xr:uid="{00000000-0005-0000-0000-00005E270000}"/>
    <cellStyle name="样式 1 9" xfId="10032" xr:uid="{00000000-0005-0000-0000-00005F270000}"/>
    <cellStyle name="样式 1 9 2" xfId="10033" xr:uid="{00000000-0005-0000-0000-000060270000}"/>
    <cellStyle name="样式 1 90" xfId="10014" xr:uid="{00000000-0005-0000-0000-00004D270000}"/>
    <cellStyle name="样式 1 90 2" xfId="10016" xr:uid="{00000000-0005-0000-0000-00004F270000}"/>
    <cellStyle name="样式 1 91" xfId="10018" xr:uid="{00000000-0005-0000-0000-000051270000}"/>
    <cellStyle name="样式 1 91 2" xfId="10020" xr:uid="{00000000-0005-0000-0000-000053270000}"/>
    <cellStyle name="样式 1 92" xfId="6283" xr:uid="{00000000-0005-0000-0000-0000BA180000}"/>
    <cellStyle name="样式 1 92 2" xfId="10022" xr:uid="{00000000-0005-0000-0000-000055270000}"/>
    <cellStyle name="样式 1 93" xfId="10024" xr:uid="{00000000-0005-0000-0000-000057270000}"/>
    <cellStyle name="样式 1 93 2" xfId="10026" xr:uid="{00000000-0005-0000-0000-000059270000}"/>
    <cellStyle name="样式 1 94" xfId="10028" xr:uid="{00000000-0005-0000-0000-00005B270000}"/>
    <cellStyle name="样式 1 94 2" xfId="10030" xr:uid="{00000000-0005-0000-0000-00005D270000}"/>
    <cellStyle name="样式 1 95" xfId="10034" xr:uid="{00000000-0005-0000-0000-000061270000}"/>
    <cellStyle name="样式 1 95 2" xfId="10035" xr:uid="{00000000-0005-0000-0000-000062270000}"/>
    <cellStyle name="样式 1 96" xfId="10036" xr:uid="{00000000-0005-0000-0000-000063270000}"/>
    <cellStyle name="样式 1 96 2" xfId="10037" xr:uid="{00000000-0005-0000-0000-000064270000}"/>
    <cellStyle name="样式 1 97" xfId="10038" xr:uid="{00000000-0005-0000-0000-000065270000}"/>
    <cellStyle name="样式 1 97 2" xfId="10039" xr:uid="{00000000-0005-0000-0000-000066270000}"/>
    <cellStyle name="样式 1 98" xfId="10040" xr:uid="{00000000-0005-0000-0000-000067270000}"/>
    <cellStyle name="样式 1 98 2" xfId="10041" xr:uid="{00000000-0005-0000-0000-000068270000}"/>
    <cellStyle name="样式 1 99" xfId="10042" xr:uid="{00000000-0005-0000-0000-000069270000}"/>
    <cellStyle name="样式 1 99 2" xfId="10043" xr:uid="{00000000-0005-0000-0000-00006A270000}"/>
    <cellStyle name="样式 2" xfId="10044" xr:uid="{00000000-0005-0000-0000-00006B270000}"/>
    <cellStyle name="样式 2 10" xfId="10045" xr:uid="{00000000-0005-0000-0000-00006C270000}"/>
    <cellStyle name="样式 2 10 2" xfId="10046" xr:uid="{00000000-0005-0000-0000-00006D270000}"/>
    <cellStyle name="样式 2 100" xfId="10047" xr:uid="{00000000-0005-0000-0000-00006E270000}"/>
    <cellStyle name="样式 2 100 2" xfId="10048" xr:uid="{00000000-0005-0000-0000-00006F270000}"/>
    <cellStyle name="样式 2 101" xfId="10049" xr:uid="{00000000-0005-0000-0000-000070270000}"/>
    <cellStyle name="样式 2 101 2" xfId="10050" xr:uid="{00000000-0005-0000-0000-000071270000}"/>
    <cellStyle name="样式 2 102" xfId="10051" xr:uid="{00000000-0005-0000-0000-000072270000}"/>
    <cellStyle name="样式 2 102 2" xfId="10052" xr:uid="{00000000-0005-0000-0000-000073270000}"/>
    <cellStyle name="样式 2 103" xfId="10053" xr:uid="{00000000-0005-0000-0000-000074270000}"/>
    <cellStyle name="样式 2 103 2" xfId="10054" xr:uid="{00000000-0005-0000-0000-000075270000}"/>
    <cellStyle name="样式 2 104" xfId="10055" xr:uid="{00000000-0005-0000-0000-000076270000}"/>
    <cellStyle name="样式 2 104 2" xfId="10056" xr:uid="{00000000-0005-0000-0000-000077270000}"/>
    <cellStyle name="样式 2 105" xfId="10058" xr:uid="{00000000-0005-0000-0000-000079270000}"/>
    <cellStyle name="样式 2 105 2" xfId="10060" xr:uid="{00000000-0005-0000-0000-00007B270000}"/>
    <cellStyle name="样式 2 106" xfId="103" xr:uid="{00000000-0005-0000-0000-000078000000}"/>
    <cellStyle name="样式 2 106 2" xfId="10061" xr:uid="{00000000-0005-0000-0000-00007C270000}"/>
    <cellStyle name="样式 2 107" xfId="10062" xr:uid="{00000000-0005-0000-0000-00007D270000}"/>
    <cellStyle name="样式 2 107 2" xfId="10063" xr:uid="{00000000-0005-0000-0000-00007E270000}"/>
    <cellStyle name="样式 2 108" xfId="10064" xr:uid="{00000000-0005-0000-0000-00007F270000}"/>
    <cellStyle name="样式 2 108 2" xfId="10065" xr:uid="{00000000-0005-0000-0000-000080270000}"/>
    <cellStyle name="样式 2 109" xfId="10066" xr:uid="{00000000-0005-0000-0000-000081270000}"/>
    <cellStyle name="样式 2 109 2" xfId="10067" xr:uid="{00000000-0005-0000-0000-000082270000}"/>
    <cellStyle name="样式 2 11" xfId="10068" xr:uid="{00000000-0005-0000-0000-000083270000}"/>
    <cellStyle name="样式 2 11 2" xfId="10069" xr:uid="{00000000-0005-0000-0000-000084270000}"/>
    <cellStyle name="样式 2 110" xfId="10057" xr:uid="{00000000-0005-0000-0000-000078270000}"/>
    <cellStyle name="样式 2 110 2" xfId="10059" xr:uid="{00000000-0005-0000-0000-00007A270000}"/>
    <cellStyle name="样式 2 111" xfId="102" xr:uid="{00000000-0005-0000-0000-000077000000}"/>
    <cellStyle name="样式 2 12" xfId="10070" xr:uid="{00000000-0005-0000-0000-000085270000}"/>
    <cellStyle name="样式 2 12 2" xfId="10071" xr:uid="{00000000-0005-0000-0000-000086270000}"/>
    <cellStyle name="样式 2 13" xfId="2753" xr:uid="{00000000-0005-0000-0000-0000F00A0000}"/>
    <cellStyle name="样式 2 13 2" xfId="10072" xr:uid="{00000000-0005-0000-0000-000087270000}"/>
    <cellStyle name="样式 2 14" xfId="1961" xr:uid="{00000000-0005-0000-0000-0000D8070000}"/>
    <cellStyle name="样式 2 14 2" xfId="10073" xr:uid="{00000000-0005-0000-0000-000088270000}"/>
    <cellStyle name="样式 2 15" xfId="10075" xr:uid="{00000000-0005-0000-0000-00008A270000}"/>
    <cellStyle name="样式 2 15 2" xfId="10077" xr:uid="{00000000-0005-0000-0000-00008C270000}"/>
    <cellStyle name="样式 2 16" xfId="10079" xr:uid="{00000000-0005-0000-0000-00008E270000}"/>
    <cellStyle name="样式 2 16 2" xfId="10081" xr:uid="{00000000-0005-0000-0000-000090270000}"/>
    <cellStyle name="样式 2 17" xfId="10083" xr:uid="{00000000-0005-0000-0000-000092270000}"/>
    <cellStyle name="样式 2 17 2" xfId="10085" xr:uid="{00000000-0005-0000-0000-000094270000}"/>
    <cellStyle name="样式 2 18" xfId="10087" xr:uid="{00000000-0005-0000-0000-000096270000}"/>
    <cellStyle name="样式 2 18 2" xfId="10089" xr:uid="{00000000-0005-0000-0000-000098270000}"/>
    <cellStyle name="样式 2 19" xfId="10091" xr:uid="{00000000-0005-0000-0000-00009A270000}"/>
    <cellStyle name="样式 2 19 2" xfId="10093" xr:uid="{00000000-0005-0000-0000-00009C270000}"/>
    <cellStyle name="样式 2 2" xfId="10094" xr:uid="{00000000-0005-0000-0000-00009D270000}"/>
    <cellStyle name="样式 2 2 2" xfId="10095" xr:uid="{00000000-0005-0000-0000-00009E270000}"/>
    <cellStyle name="样式 2 20" xfId="10074" xr:uid="{00000000-0005-0000-0000-000089270000}"/>
    <cellStyle name="样式 2 20 2" xfId="10076" xr:uid="{00000000-0005-0000-0000-00008B270000}"/>
    <cellStyle name="样式 2 21" xfId="10078" xr:uid="{00000000-0005-0000-0000-00008D270000}"/>
    <cellStyle name="样式 2 21 2" xfId="10080" xr:uid="{00000000-0005-0000-0000-00008F270000}"/>
    <cellStyle name="样式 2 22" xfId="10082" xr:uid="{00000000-0005-0000-0000-000091270000}"/>
    <cellStyle name="样式 2 22 2" xfId="10084" xr:uid="{00000000-0005-0000-0000-000093270000}"/>
    <cellStyle name="样式 2 23" xfId="10086" xr:uid="{00000000-0005-0000-0000-000095270000}"/>
    <cellStyle name="样式 2 23 2" xfId="10088" xr:uid="{00000000-0005-0000-0000-000097270000}"/>
    <cellStyle name="样式 2 24" xfId="10090" xr:uid="{00000000-0005-0000-0000-000099270000}"/>
    <cellStyle name="样式 2 24 2" xfId="10092" xr:uid="{00000000-0005-0000-0000-00009B270000}"/>
    <cellStyle name="样式 2 25" xfId="10097" xr:uid="{00000000-0005-0000-0000-0000A0270000}"/>
    <cellStyle name="样式 2 25 2" xfId="10099" xr:uid="{00000000-0005-0000-0000-0000A2270000}"/>
    <cellStyle name="样式 2 26" xfId="10101" xr:uid="{00000000-0005-0000-0000-0000A4270000}"/>
    <cellStyle name="样式 2 26 2" xfId="10103" xr:uid="{00000000-0005-0000-0000-0000A6270000}"/>
    <cellStyle name="样式 2 27" xfId="10105" xr:uid="{00000000-0005-0000-0000-0000A8270000}"/>
    <cellStyle name="样式 2 27 2" xfId="8252" xr:uid="{00000000-0005-0000-0000-00006B200000}"/>
    <cellStyle name="样式 2 28" xfId="10107" xr:uid="{00000000-0005-0000-0000-0000AA270000}"/>
    <cellStyle name="样式 2 28 2" xfId="10109" xr:uid="{00000000-0005-0000-0000-0000AC270000}"/>
    <cellStyle name="样式 2 29" xfId="4013" xr:uid="{00000000-0005-0000-0000-0000DC0F0000}"/>
    <cellStyle name="样式 2 29 2" xfId="10111" xr:uid="{00000000-0005-0000-0000-0000AE270000}"/>
    <cellStyle name="样式 2 3" xfId="10112" xr:uid="{00000000-0005-0000-0000-0000AF270000}"/>
    <cellStyle name="样式 2 3 2" xfId="10113" xr:uid="{00000000-0005-0000-0000-0000B0270000}"/>
    <cellStyle name="样式 2 30" xfId="10096" xr:uid="{00000000-0005-0000-0000-00009F270000}"/>
    <cellStyle name="样式 2 30 2" xfId="10098" xr:uid="{00000000-0005-0000-0000-0000A1270000}"/>
    <cellStyle name="样式 2 31" xfId="10100" xr:uid="{00000000-0005-0000-0000-0000A3270000}"/>
    <cellStyle name="样式 2 31 2" xfId="10102" xr:uid="{00000000-0005-0000-0000-0000A5270000}"/>
    <cellStyle name="样式 2 32" xfId="10104" xr:uid="{00000000-0005-0000-0000-0000A7270000}"/>
    <cellStyle name="样式 2 32 2" xfId="8251" xr:uid="{00000000-0005-0000-0000-00006A200000}"/>
    <cellStyle name="样式 2 33" xfId="10106" xr:uid="{00000000-0005-0000-0000-0000A9270000}"/>
    <cellStyle name="样式 2 33 2" xfId="10108" xr:uid="{00000000-0005-0000-0000-0000AB270000}"/>
    <cellStyle name="样式 2 34" xfId="4012" xr:uid="{00000000-0005-0000-0000-0000DB0F0000}"/>
    <cellStyle name="样式 2 34 2" xfId="10110" xr:uid="{00000000-0005-0000-0000-0000AD270000}"/>
    <cellStyle name="样式 2 35" xfId="10115" xr:uid="{00000000-0005-0000-0000-0000B2270000}"/>
    <cellStyle name="样式 2 35 2" xfId="10117" xr:uid="{00000000-0005-0000-0000-0000B4270000}"/>
    <cellStyle name="样式 2 36" xfId="10119" xr:uid="{00000000-0005-0000-0000-0000B6270000}"/>
    <cellStyle name="样式 2 36 2" xfId="10121" xr:uid="{00000000-0005-0000-0000-0000B8270000}"/>
    <cellStyle name="样式 2 37" xfId="6310" xr:uid="{00000000-0005-0000-0000-0000D5180000}"/>
    <cellStyle name="样式 2 37 2" xfId="10123" xr:uid="{00000000-0005-0000-0000-0000BA270000}"/>
    <cellStyle name="样式 2 38" xfId="10125" xr:uid="{00000000-0005-0000-0000-0000BC270000}"/>
    <cellStyle name="样式 2 38 2" xfId="10127" xr:uid="{00000000-0005-0000-0000-0000BE270000}"/>
    <cellStyle name="样式 2 39" xfId="10129" xr:uid="{00000000-0005-0000-0000-0000C0270000}"/>
    <cellStyle name="样式 2 39 2" xfId="10131" xr:uid="{00000000-0005-0000-0000-0000C2270000}"/>
    <cellStyle name="样式 2 4" xfId="10132" xr:uid="{00000000-0005-0000-0000-0000C3270000}"/>
    <cellStyle name="样式 2 4 2" xfId="10133" xr:uid="{00000000-0005-0000-0000-0000C4270000}"/>
    <cellStyle name="样式 2 40" xfId="10114" xr:uid="{00000000-0005-0000-0000-0000B1270000}"/>
    <cellStyle name="样式 2 40 2" xfId="10116" xr:uid="{00000000-0005-0000-0000-0000B3270000}"/>
    <cellStyle name="样式 2 41" xfId="10118" xr:uid="{00000000-0005-0000-0000-0000B5270000}"/>
    <cellStyle name="样式 2 41 2" xfId="10120" xr:uid="{00000000-0005-0000-0000-0000B7270000}"/>
    <cellStyle name="样式 2 42" xfId="6309" xr:uid="{00000000-0005-0000-0000-0000D4180000}"/>
    <cellStyle name="样式 2 42 2" xfId="10122" xr:uid="{00000000-0005-0000-0000-0000B9270000}"/>
    <cellStyle name="样式 2 43" xfId="10124" xr:uid="{00000000-0005-0000-0000-0000BB270000}"/>
    <cellStyle name="样式 2 43 2" xfId="10126" xr:uid="{00000000-0005-0000-0000-0000BD270000}"/>
    <cellStyle name="样式 2 44" xfId="10128" xr:uid="{00000000-0005-0000-0000-0000BF270000}"/>
    <cellStyle name="样式 2 44 2" xfId="10130" xr:uid="{00000000-0005-0000-0000-0000C1270000}"/>
    <cellStyle name="样式 2 45" xfId="10135" xr:uid="{00000000-0005-0000-0000-0000C6270000}"/>
    <cellStyle name="样式 2 45 2" xfId="10137" xr:uid="{00000000-0005-0000-0000-0000C8270000}"/>
    <cellStyle name="样式 2 46" xfId="10139" xr:uid="{00000000-0005-0000-0000-0000CA270000}"/>
    <cellStyle name="样式 2 46 2" xfId="10141" xr:uid="{00000000-0005-0000-0000-0000CC270000}"/>
    <cellStyle name="样式 2 47" xfId="10143" xr:uid="{00000000-0005-0000-0000-0000CE270000}"/>
    <cellStyle name="样式 2 47 2" xfId="8293" xr:uid="{00000000-0005-0000-0000-000094200000}"/>
    <cellStyle name="样式 2 48" xfId="10145" xr:uid="{00000000-0005-0000-0000-0000D0270000}"/>
    <cellStyle name="样式 2 48 2" xfId="10147" xr:uid="{00000000-0005-0000-0000-0000D2270000}"/>
    <cellStyle name="样式 2 49" xfId="10149" xr:uid="{00000000-0005-0000-0000-0000D4270000}"/>
    <cellStyle name="样式 2 49 2" xfId="213" xr:uid="{00000000-0005-0000-0000-000003010000}"/>
    <cellStyle name="样式 2 5" xfId="10150" xr:uid="{00000000-0005-0000-0000-0000D5270000}"/>
    <cellStyle name="样式 2 5 2" xfId="10151" xr:uid="{00000000-0005-0000-0000-0000D6270000}"/>
    <cellStyle name="样式 2 50" xfId="10134" xr:uid="{00000000-0005-0000-0000-0000C5270000}"/>
    <cellStyle name="样式 2 50 2" xfId="10136" xr:uid="{00000000-0005-0000-0000-0000C7270000}"/>
    <cellStyle name="样式 2 51" xfId="10138" xr:uid="{00000000-0005-0000-0000-0000C9270000}"/>
    <cellStyle name="样式 2 51 2" xfId="10140" xr:uid="{00000000-0005-0000-0000-0000CB270000}"/>
    <cellStyle name="样式 2 52" xfId="10142" xr:uid="{00000000-0005-0000-0000-0000CD270000}"/>
    <cellStyle name="样式 2 52 2" xfId="8292" xr:uid="{00000000-0005-0000-0000-000093200000}"/>
    <cellStyle name="样式 2 53" xfId="10144" xr:uid="{00000000-0005-0000-0000-0000CF270000}"/>
    <cellStyle name="样式 2 53 2" xfId="10146" xr:uid="{00000000-0005-0000-0000-0000D1270000}"/>
    <cellStyle name="样式 2 54" xfId="10148" xr:uid="{00000000-0005-0000-0000-0000D3270000}"/>
    <cellStyle name="样式 2 54 2" xfId="212" xr:uid="{00000000-0005-0000-0000-000002010000}"/>
    <cellStyle name="样式 2 55" xfId="10153" xr:uid="{00000000-0005-0000-0000-0000D8270000}"/>
    <cellStyle name="样式 2 55 2" xfId="10155" xr:uid="{00000000-0005-0000-0000-0000DA270000}"/>
    <cellStyle name="样式 2 56" xfId="10157" xr:uid="{00000000-0005-0000-0000-0000DC270000}"/>
    <cellStyle name="样式 2 56 2" xfId="10159" xr:uid="{00000000-0005-0000-0000-0000DE270000}"/>
    <cellStyle name="样式 2 57" xfId="10161" xr:uid="{00000000-0005-0000-0000-0000E0270000}"/>
    <cellStyle name="样式 2 57 2" xfId="10163" xr:uid="{00000000-0005-0000-0000-0000E2270000}"/>
    <cellStyle name="样式 2 58" xfId="10165" xr:uid="{00000000-0005-0000-0000-0000E4270000}"/>
    <cellStyle name="样式 2 58 2" xfId="10167" xr:uid="{00000000-0005-0000-0000-0000E6270000}"/>
    <cellStyle name="样式 2 59" xfId="1974" xr:uid="{00000000-0005-0000-0000-0000E5070000}"/>
    <cellStyle name="样式 2 59 2" xfId="10169" xr:uid="{00000000-0005-0000-0000-0000E8270000}"/>
    <cellStyle name="样式 2 6" xfId="10170" xr:uid="{00000000-0005-0000-0000-0000E9270000}"/>
    <cellStyle name="样式 2 6 2" xfId="10171" xr:uid="{00000000-0005-0000-0000-0000EA270000}"/>
    <cellStyle name="样式 2 60" xfId="10152" xr:uid="{00000000-0005-0000-0000-0000D7270000}"/>
    <cellStyle name="样式 2 60 2" xfId="10154" xr:uid="{00000000-0005-0000-0000-0000D9270000}"/>
    <cellStyle name="样式 2 61" xfId="10156" xr:uid="{00000000-0005-0000-0000-0000DB270000}"/>
    <cellStyle name="样式 2 61 2" xfId="10158" xr:uid="{00000000-0005-0000-0000-0000DD270000}"/>
    <cellStyle name="样式 2 62" xfId="10160" xr:uid="{00000000-0005-0000-0000-0000DF270000}"/>
    <cellStyle name="样式 2 62 2" xfId="10162" xr:uid="{00000000-0005-0000-0000-0000E1270000}"/>
    <cellStyle name="样式 2 63" xfId="10164" xr:uid="{00000000-0005-0000-0000-0000E3270000}"/>
    <cellStyle name="样式 2 63 2" xfId="10166" xr:uid="{00000000-0005-0000-0000-0000E5270000}"/>
    <cellStyle name="样式 2 64" xfId="1973" xr:uid="{00000000-0005-0000-0000-0000E4070000}"/>
    <cellStyle name="样式 2 64 2" xfId="10168" xr:uid="{00000000-0005-0000-0000-0000E7270000}"/>
    <cellStyle name="样式 2 65" xfId="10173" xr:uid="{00000000-0005-0000-0000-0000EC270000}"/>
    <cellStyle name="样式 2 65 2" xfId="10175" xr:uid="{00000000-0005-0000-0000-0000EE270000}"/>
    <cellStyle name="样式 2 66" xfId="10177" xr:uid="{00000000-0005-0000-0000-0000F0270000}"/>
    <cellStyle name="样式 2 66 2" xfId="10179" xr:uid="{00000000-0005-0000-0000-0000F2270000}"/>
    <cellStyle name="样式 2 67" xfId="10181" xr:uid="{00000000-0005-0000-0000-0000F4270000}"/>
    <cellStyle name="样式 2 67 2" xfId="10183" xr:uid="{00000000-0005-0000-0000-0000F6270000}"/>
    <cellStyle name="样式 2 68" xfId="10185" xr:uid="{00000000-0005-0000-0000-0000F8270000}"/>
    <cellStyle name="样式 2 68 2" xfId="10187" xr:uid="{00000000-0005-0000-0000-0000FA270000}"/>
    <cellStyle name="样式 2 69" xfId="10189" xr:uid="{00000000-0005-0000-0000-0000FC270000}"/>
    <cellStyle name="样式 2 69 2" xfId="10191" xr:uid="{00000000-0005-0000-0000-0000FE270000}"/>
    <cellStyle name="样式 2 7" xfId="6336" xr:uid="{00000000-0005-0000-0000-0000EF180000}"/>
    <cellStyle name="样式 2 7 2" xfId="10192" xr:uid="{00000000-0005-0000-0000-0000FF270000}"/>
    <cellStyle name="样式 2 70" xfId="10172" xr:uid="{00000000-0005-0000-0000-0000EB270000}"/>
    <cellStyle name="样式 2 70 2" xfId="10174" xr:uid="{00000000-0005-0000-0000-0000ED270000}"/>
    <cellStyle name="样式 2 71" xfId="10176" xr:uid="{00000000-0005-0000-0000-0000EF270000}"/>
    <cellStyle name="样式 2 71 2" xfId="10178" xr:uid="{00000000-0005-0000-0000-0000F1270000}"/>
    <cellStyle name="样式 2 72" xfId="10180" xr:uid="{00000000-0005-0000-0000-0000F3270000}"/>
    <cellStyle name="样式 2 72 2" xfId="10182" xr:uid="{00000000-0005-0000-0000-0000F5270000}"/>
    <cellStyle name="样式 2 73" xfId="10184" xr:uid="{00000000-0005-0000-0000-0000F7270000}"/>
    <cellStyle name="样式 2 73 2" xfId="10186" xr:uid="{00000000-0005-0000-0000-0000F9270000}"/>
    <cellStyle name="样式 2 74" xfId="10188" xr:uid="{00000000-0005-0000-0000-0000FB270000}"/>
    <cellStyle name="样式 2 74 2" xfId="10190" xr:uid="{00000000-0005-0000-0000-0000FD270000}"/>
    <cellStyle name="样式 2 75" xfId="10194" xr:uid="{00000000-0005-0000-0000-000001280000}"/>
    <cellStyle name="样式 2 75 2" xfId="10196" xr:uid="{00000000-0005-0000-0000-000003280000}"/>
    <cellStyle name="样式 2 76" xfId="10198" xr:uid="{00000000-0005-0000-0000-000005280000}"/>
    <cellStyle name="样式 2 76 2" xfId="10200" xr:uid="{00000000-0005-0000-0000-000007280000}"/>
    <cellStyle name="样式 2 77" xfId="10202" xr:uid="{00000000-0005-0000-0000-000009280000}"/>
    <cellStyle name="样式 2 77 2" xfId="10204" xr:uid="{00000000-0005-0000-0000-00000B280000}"/>
    <cellStyle name="样式 2 78" xfId="10206" xr:uid="{00000000-0005-0000-0000-00000D280000}"/>
    <cellStyle name="样式 2 78 2" xfId="10208" xr:uid="{00000000-0005-0000-0000-00000F280000}"/>
    <cellStyle name="样式 2 79" xfId="4023" xr:uid="{00000000-0005-0000-0000-0000E60F0000}"/>
    <cellStyle name="样式 2 79 2" xfId="10210" xr:uid="{00000000-0005-0000-0000-000011280000}"/>
    <cellStyle name="样式 2 8" xfId="10211" xr:uid="{00000000-0005-0000-0000-000012280000}"/>
    <cellStyle name="样式 2 8 2" xfId="10212" xr:uid="{00000000-0005-0000-0000-000013280000}"/>
    <cellStyle name="样式 2 80" xfId="10193" xr:uid="{00000000-0005-0000-0000-000000280000}"/>
    <cellStyle name="样式 2 80 2" xfId="10195" xr:uid="{00000000-0005-0000-0000-000002280000}"/>
    <cellStyle name="样式 2 81" xfId="10197" xr:uid="{00000000-0005-0000-0000-000004280000}"/>
    <cellStyle name="样式 2 81 2" xfId="10199" xr:uid="{00000000-0005-0000-0000-000006280000}"/>
    <cellStyle name="样式 2 82" xfId="10201" xr:uid="{00000000-0005-0000-0000-000008280000}"/>
    <cellStyle name="样式 2 82 2" xfId="10203" xr:uid="{00000000-0005-0000-0000-00000A280000}"/>
    <cellStyle name="样式 2 83" xfId="10205" xr:uid="{00000000-0005-0000-0000-00000C280000}"/>
    <cellStyle name="样式 2 83 2" xfId="10207" xr:uid="{00000000-0005-0000-0000-00000E280000}"/>
    <cellStyle name="样式 2 84" xfId="4022" xr:uid="{00000000-0005-0000-0000-0000E50F0000}"/>
    <cellStyle name="样式 2 84 2" xfId="10209" xr:uid="{00000000-0005-0000-0000-000010280000}"/>
    <cellStyle name="样式 2 85" xfId="4026" xr:uid="{00000000-0005-0000-0000-0000E90F0000}"/>
    <cellStyle name="样式 2 85 2" xfId="10214" xr:uid="{00000000-0005-0000-0000-000015280000}"/>
    <cellStyle name="样式 2 86" xfId="4029" xr:uid="{00000000-0005-0000-0000-0000EC0F0000}"/>
    <cellStyle name="样式 2 86 2" xfId="10216" xr:uid="{00000000-0005-0000-0000-000017280000}"/>
    <cellStyle name="样式 2 87" xfId="4032" xr:uid="{00000000-0005-0000-0000-0000EF0F0000}"/>
    <cellStyle name="样式 2 87 2" xfId="10218" xr:uid="{00000000-0005-0000-0000-000019280000}"/>
    <cellStyle name="样式 2 88" xfId="4039" xr:uid="{00000000-0005-0000-0000-0000F60F0000}"/>
    <cellStyle name="样式 2 88 2" xfId="10220" xr:uid="{00000000-0005-0000-0000-00001B280000}"/>
    <cellStyle name="样式 2 89" xfId="4042" xr:uid="{00000000-0005-0000-0000-0000F90F0000}"/>
    <cellStyle name="样式 2 89 2" xfId="10222" xr:uid="{00000000-0005-0000-0000-00001D280000}"/>
    <cellStyle name="样式 2 9" xfId="10223" xr:uid="{00000000-0005-0000-0000-00001E280000}"/>
    <cellStyle name="样式 2 9 2" xfId="10224" xr:uid="{00000000-0005-0000-0000-00001F280000}"/>
    <cellStyle name="样式 2 90" xfId="4025" xr:uid="{00000000-0005-0000-0000-0000E80F0000}"/>
    <cellStyle name="样式 2 90 2" xfId="10213" xr:uid="{00000000-0005-0000-0000-000014280000}"/>
    <cellStyle name="样式 2 91" xfId="4028" xr:uid="{00000000-0005-0000-0000-0000EB0F0000}"/>
    <cellStyle name="样式 2 91 2" xfId="10215" xr:uid="{00000000-0005-0000-0000-000016280000}"/>
    <cellStyle name="样式 2 92" xfId="4031" xr:uid="{00000000-0005-0000-0000-0000EE0F0000}"/>
    <cellStyle name="样式 2 92 2" xfId="10217" xr:uid="{00000000-0005-0000-0000-000018280000}"/>
    <cellStyle name="样式 2 93" xfId="4038" xr:uid="{00000000-0005-0000-0000-0000F50F0000}"/>
    <cellStyle name="样式 2 93 2" xfId="10219" xr:uid="{00000000-0005-0000-0000-00001A280000}"/>
    <cellStyle name="样式 2 94" xfId="4041" xr:uid="{00000000-0005-0000-0000-0000F80F0000}"/>
    <cellStyle name="样式 2 94 2" xfId="10221" xr:uid="{00000000-0005-0000-0000-00001C280000}"/>
    <cellStyle name="样式 2 95" xfId="4044" xr:uid="{00000000-0005-0000-0000-0000FB0F0000}"/>
    <cellStyle name="样式 2 95 2" xfId="10225" xr:uid="{00000000-0005-0000-0000-000020280000}"/>
    <cellStyle name="样式 2 96" xfId="4046" xr:uid="{00000000-0005-0000-0000-0000FD0F0000}"/>
    <cellStyle name="样式 2 96 2" xfId="10226" xr:uid="{00000000-0005-0000-0000-000021280000}"/>
    <cellStyle name="样式 2 97" xfId="10227" xr:uid="{00000000-0005-0000-0000-000022280000}"/>
    <cellStyle name="样式 2 97 2" xfId="10228" xr:uid="{00000000-0005-0000-0000-000023280000}"/>
    <cellStyle name="样式 2 98" xfId="10229" xr:uid="{00000000-0005-0000-0000-000024280000}"/>
    <cellStyle name="样式 2 98 2" xfId="10230" xr:uid="{00000000-0005-0000-0000-000025280000}"/>
    <cellStyle name="样式 2 99" xfId="10231" xr:uid="{00000000-0005-0000-0000-000026280000}"/>
    <cellStyle name="样式 2 99 2" xfId="10232" xr:uid="{00000000-0005-0000-0000-000027280000}"/>
    <cellStyle name="注释 10" xfId="10233" xr:uid="{00000000-0005-0000-0000-000028280000}"/>
    <cellStyle name="注释 10 2" xfId="10234" xr:uid="{00000000-0005-0000-0000-000029280000}"/>
    <cellStyle name="注释 11" xfId="10235" xr:uid="{00000000-0005-0000-0000-00002A280000}"/>
    <cellStyle name="注释 11 2" xfId="10236" xr:uid="{00000000-0005-0000-0000-00002B280000}"/>
    <cellStyle name="注释 12" xfId="10237" xr:uid="{00000000-0005-0000-0000-00002C280000}"/>
    <cellStyle name="注释 12 2" xfId="1897" xr:uid="{00000000-0005-0000-0000-000098070000}"/>
    <cellStyle name="注释 13" xfId="8494" xr:uid="{00000000-0005-0000-0000-00005D210000}"/>
    <cellStyle name="注释 13 2" xfId="10238" xr:uid="{00000000-0005-0000-0000-00002D280000}"/>
    <cellStyle name="注释 14" xfId="10239" xr:uid="{00000000-0005-0000-0000-00002E280000}"/>
    <cellStyle name="注释 14 2" xfId="10240" xr:uid="{00000000-0005-0000-0000-00002F280000}"/>
    <cellStyle name="注释 15" xfId="10242" xr:uid="{00000000-0005-0000-0000-000031280000}"/>
    <cellStyle name="注释 15 2" xfId="10244" xr:uid="{00000000-0005-0000-0000-000033280000}"/>
    <cellStyle name="注释 16" xfId="10246" xr:uid="{00000000-0005-0000-0000-000035280000}"/>
    <cellStyle name="注释 16 2" xfId="10248" xr:uid="{00000000-0005-0000-0000-000037280000}"/>
    <cellStyle name="注释 17" xfId="10250" xr:uid="{00000000-0005-0000-0000-000039280000}"/>
    <cellStyle name="注释 17 2" xfId="10252" xr:uid="{00000000-0005-0000-0000-00003B280000}"/>
    <cellStyle name="注释 18" xfId="10254" xr:uid="{00000000-0005-0000-0000-00003D280000}"/>
    <cellStyle name="注释 18 2" xfId="10256" xr:uid="{00000000-0005-0000-0000-00003F280000}"/>
    <cellStyle name="注释 19" xfId="10258" xr:uid="{00000000-0005-0000-0000-000041280000}"/>
    <cellStyle name="注释 19 2" xfId="10260" xr:uid="{00000000-0005-0000-0000-000043280000}"/>
    <cellStyle name="注释 2" xfId="10261" xr:uid="{00000000-0005-0000-0000-000044280000}"/>
    <cellStyle name="注释 2 2" xfId="10262" xr:uid="{00000000-0005-0000-0000-000045280000}"/>
    <cellStyle name="注释 20" xfId="10241" xr:uid="{00000000-0005-0000-0000-000030280000}"/>
    <cellStyle name="注释 20 2" xfId="10243" xr:uid="{00000000-0005-0000-0000-000032280000}"/>
    <cellStyle name="注释 21" xfId="10245" xr:uid="{00000000-0005-0000-0000-000034280000}"/>
    <cellStyle name="注释 21 2" xfId="10247" xr:uid="{00000000-0005-0000-0000-000036280000}"/>
    <cellStyle name="注释 22" xfId="10249" xr:uid="{00000000-0005-0000-0000-000038280000}"/>
    <cellStyle name="注释 22 2" xfId="10251" xr:uid="{00000000-0005-0000-0000-00003A280000}"/>
    <cellStyle name="注释 23" xfId="10253" xr:uid="{00000000-0005-0000-0000-00003C280000}"/>
    <cellStyle name="注释 23 2" xfId="10255" xr:uid="{00000000-0005-0000-0000-00003E280000}"/>
    <cellStyle name="注释 24" xfId="10257" xr:uid="{00000000-0005-0000-0000-000040280000}"/>
    <cellStyle name="注释 24 2" xfId="10259" xr:uid="{00000000-0005-0000-0000-000042280000}"/>
    <cellStyle name="注释 25" xfId="10264" xr:uid="{00000000-0005-0000-0000-000047280000}"/>
    <cellStyle name="注释 25 2" xfId="10266" xr:uid="{00000000-0005-0000-0000-000049280000}"/>
    <cellStyle name="注释 26" xfId="10268" xr:uid="{00000000-0005-0000-0000-00004B280000}"/>
    <cellStyle name="注释 26 2" xfId="10270" xr:uid="{00000000-0005-0000-0000-00004D280000}"/>
    <cellStyle name="注释 27" xfId="10272" xr:uid="{00000000-0005-0000-0000-00004F280000}"/>
    <cellStyle name="注释 27 2" xfId="10274" xr:uid="{00000000-0005-0000-0000-000051280000}"/>
    <cellStyle name="注释 28" xfId="10276" xr:uid="{00000000-0005-0000-0000-000053280000}"/>
    <cellStyle name="注释 28 2" xfId="10278" xr:uid="{00000000-0005-0000-0000-000055280000}"/>
    <cellStyle name="注释 29" xfId="10280" xr:uid="{00000000-0005-0000-0000-000057280000}"/>
    <cellStyle name="注释 29 2" xfId="10282" xr:uid="{00000000-0005-0000-0000-000059280000}"/>
    <cellStyle name="注释 3" xfId="9703" xr:uid="{00000000-0005-0000-0000-000016260000}"/>
    <cellStyle name="注释 3 2" xfId="10283" xr:uid="{00000000-0005-0000-0000-00005A280000}"/>
    <cellStyle name="注释 30" xfId="10263" xr:uid="{00000000-0005-0000-0000-000046280000}"/>
    <cellStyle name="注释 30 2" xfId="10265" xr:uid="{00000000-0005-0000-0000-000048280000}"/>
    <cellStyle name="注释 31" xfId="10267" xr:uid="{00000000-0005-0000-0000-00004A280000}"/>
    <cellStyle name="注释 31 2" xfId="10269" xr:uid="{00000000-0005-0000-0000-00004C280000}"/>
    <cellStyle name="注释 32" xfId="10271" xr:uid="{00000000-0005-0000-0000-00004E280000}"/>
    <cellStyle name="注释 32 2" xfId="10273" xr:uid="{00000000-0005-0000-0000-000050280000}"/>
    <cellStyle name="注释 33" xfId="10275" xr:uid="{00000000-0005-0000-0000-000052280000}"/>
    <cellStyle name="注释 33 2" xfId="10277" xr:uid="{00000000-0005-0000-0000-000054280000}"/>
    <cellStyle name="注释 34" xfId="10279" xr:uid="{00000000-0005-0000-0000-000056280000}"/>
    <cellStyle name="注释 34 2" xfId="10281" xr:uid="{00000000-0005-0000-0000-000058280000}"/>
    <cellStyle name="注释 35" xfId="10285" xr:uid="{00000000-0005-0000-0000-00005C280000}"/>
    <cellStyle name="注释 35 2" xfId="10287" xr:uid="{00000000-0005-0000-0000-00005E280000}"/>
    <cellStyle name="注释 36" xfId="7691" xr:uid="{00000000-0005-0000-0000-00003A1E0000}"/>
    <cellStyle name="注释 36 2" xfId="10289" xr:uid="{00000000-0005-0000-0000-000060280000}"/>
    <cellStyle name="注释 37" xfId="10291" xr:uid="{00000000-0005-0000-0000-000062280000}"/>
    <cellStyle name="注释 37 2" xfId="10293" xr:uid="{00000000-0005-0000-0000-000064280000}"/>
    <cellStyle name="注释 38" xfId="10295" xr:uid="{00000000-0005-0000-0000-000066280000}"/>
    <cellStyle name="注释 38 2" xfId="10297" xr:uid="{00000000-0005-0000-0000-000068280000}"/>
    <cellStyle name="注释 39" xfId="10299" xr:uid="{00000000-0005-0000-0000-00006A280000}"/>
    <cellStyle name="注释 39 2" xfId="10301" xr:uid="{00000000-0005-0000-0000-00006C280000}"/>
    <cellStyle name="注释 4" xfId="10302" xr:uid="{00000000-0005-0000-0000-00006D280000}"/>
    <cellStyle name="注释 4 2" xfId="10303" xr:uid="{00000000-0005-0000-0000-00006E280000}"/>
    <cellStyle name="注释 40" xfId="10284" xr:uid="{00000000-0005-0000-0000-00005B280000}"/>
    <cellStyle name="注释 40 2" xfId="10286" xr:uid="{00000000-0005-0000-0000-00005D280000}"/>
    <cellStyle name="注释 41" xfId="7690" xr:uid="{00000000-0005-0000-0000-0000391E0000}"/>
    <cellStyle name="注释 41 2" xfId="10288" xr:uid="{00000000-0005-0000-0000-00005F280000}"/>
    <cellStyle name="注释 42" xfId="10290" xr:uid="{00000000-0005-0000-0000-000061280000}"/>
    <cellStyle name="注释 42 2" xfId="10292" xr:uid="{00000000-0005-0000-0000-000063280000}"/>
    <cellStyle name="注释 43" xfId="10294" xr:uid="{00000000-0005-0000-0000-000065280000}"/>
    <cellStyle name="注释 43 2" xfId="10296" xr:uid="{00000000-0005-0000-0000-000067280000}"/>
    <cellStyle name="注释 44" xfId="10298" xr:uid="{00000000-0005-0000-0000-000069280000}"/>
    <cellStyle name="注释 44 2" xfId="10300" xr:uid="{00000000-0005-0000-0000-00006B280000}"/>
    <cellStyle name="注释 45" xfId="10305" xr:uid="{00000000-0005-0000-0000-000070280000}"/>
    <cellStyle name="注释 45 2" xfId="10307" xr:uid="{00000000-0005-0000-0000-000072280000}"/>
    <cellStyle name="注释 46" xfId="10309" xr:uid="{00000000-0005-0000-0000-000074280000}"/>
    <cellStyle name="注释 46 2" xfId="10311" xr:uid="{00000000-0005-0000-0000-000076280000}"/>
    <cellStyle name="注释 47" xfId="9661" xr:uid="{00000000-0005-0000-0000-0000EC250000}"/>
    <cellStyle name="注释 47 2" xfId="10313" xr:uid="{00000000-0005-0000-0000-000078280000}"/>
    <cellStyle name="注释 48" xfId="3811" xr:uid="{00000000-0005-0000-0000-0000120F0000}"/>
    <cellStyle name="注释 48 2" xfId="10315" xr:uid="{00000000-0005-0000-0000-00007A280000}"/>
    <cellStyle name="注释 49" xfId="10317" xr:uid="{00000000-0005-0000-0000-00007C280000}"/>
    <cellStyle name="注释 49 2" xfId="10319" xr:uid="{00000000-0005-0000-0000-00007E280000}"/>
    <cellStyle name="注释 5" xfId="10320" xr:uid="{00000000-0005-0000-0000-00007F280000}"/>
    <cellStyle name="注释 5 2" xfId="10321" xr:uid="{00000000-0005-0000-0000-000080280000}"/>
    <cellStyle name="注释 50" xfId="10304" xr:uid="{00000000-0005-0000-0000-00006F280000}"/>
    <cellStyle name="注释 50 2" xfId="10306" xr:uid="{00000000-0005-0000-0000-000071280000}"/>
    <cellStyle name="注释 51" xfId="10308" xr:uid="{00000000-0005-0000-0000-000073280000}"/>
    <cellStyle name="注释 51 2" xfId="10310" xr:uid="{00000000-0005-0000-0000-000075280000}"/>
    <cellStyle name="注释 52" xfId="9660" xr:uid="{00000000-0005-0000-0000-0000EB250000}"/>
    <cellStyle name="注释 52 2" xfId="10312" xr:uid="{00000000-0005-0000-0000-000077280000}"/>
    <cellStyle name="注释 53" xfId="3810" xr:uid="{00000000-0005-0000-0000-0000110F0000}"/>
    <cellStyle name="注释 53 2" xfId="10314" xr:uid="{00000000-0005-0000-0000-000079280000}"/>
    <cellStyle name="注释 54" xfId="10316" xr:uid="{00000000-0005-0000-0000-00007B280000}"/>
    <cellStyle name="注释 54 2" xfId="10318" xr:uid="{00000000-0005-0000-0000-00007D280000}"/>
    <cellStyle name="注释 55" xfId="10322" xr:uid="{00000000-0005-0000-0000-000081280000}"/>
    <cellStyle name="注释 55 2" xfId="10323" xr:uid="{00000000-0005-0000-0000-000082280000}"/>
    <cellStyle name="注释 56" xfId="10324" xr:uid="{00000000-0005-0000-0000-000083280000}"/>
    <cellStyle name="注释 56 2" xfId="10325" xr:uid="{00000000-0005-0000-0000-000084280000}"/>
    <cellStyle name="注释 57" xfId="10326" xr:uid="{00000000-0005-0000-0000-000085280000}"/>
    <cellStyle name="注释 57 2" xfId="10327" xr:uid="{00000000-0005-0000-0000-000086280000}"/>
    <cellStyle name="注释 58" xfId="8499" xr:uid="{00000000-0005-0000-0000-000062210000}"/>
    <cellStyle name="注释 58 2" xfId="10328" xr:uid="{00000000-0005-0000-0000-000087280000}"/>
    <cellStyle name="注释 6" xfId="10329" xr:uid="{00000000-0005-0000-0000-000088280000}"/>
    <cellStyle name="注释 6 2" xfId="3951" xr:uid="{00000000-0005-0000-0000-00009E0F0000}"/>
    <cellStyle name="注释 7" xfId="10330" xr:uid="{00000000-0005-0000-0000-000089280000}"/>
    <cellStyle name="注释 7 2" xfId="10331" xr:uid="{00000000-0005-0000-0000-00008A280000}"/>
    <cellStyle name="注释 8" xfId="10332" xr:uid="{00000000-0005-0000-0000-00008B280000}"/>
    <cellStyle name="注释 8 2" xfId="10333" xr:uid="{00000000-0005-0000-0000-00008C280000}"/>
    <cellStyle name="注释 9" xfId="10334" xr:uid="{00000000-0005-0000-0000-00008D280000}"/>
    <cellStyle name="注释 9 2" xfId="10335" xr:uid="{00000000-0005-0000-0000-00008E280000}"/>
    <cellStyle name="뷭?_BOOKSHIP" xfId="10336" xr:uid="{00000000-0005-0000-0000-00008F280000}"/>
    <cellStyle name="콤마 [0]_~0012445" xfId="10337" xr:uid="{00000000-0005-0000-0000-000090280000}"/>
    <cellStyle name="콤마_~0012445" xfId="10338" xr:uid="{00000000-0005-0000-0000-000091280000}"/>
    <cellStyle name="표준_NF_BOM_rev01 2" xfId="10339" xr:uid="{00000000-0005-0000-0000-00009228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1552D1"/>
      <color rgb="FF2C1D86"/>
      <color rgb="FF1F2DA8"/>
      <color rgb="FF4F0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sharedStrings" Target="sharedStrings.xml"/><Relationship Id="rId8"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45824;&#50808;&#44277;&#47928;"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c-gongzuozh33\ZJ\WINDOWS\TEMP\QUOTE%20FORM%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51221;&#49345;&#47456;\AUPMVOL3\AUPMVOL3\DBLLPG\LPG&#54217;&#44032;\FBM&#52264;&#498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54924;&#51032;&#51088;&#473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2\FI2F\AAA97\&#49345;&#48152;&#44592;\&#44277;&#52292;\&#48176;&#52824;&#44277;&#4792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54801;&#51312;&#50577;&#498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1T\BUS\A1\96_3\KST\&#49548;&#54805;BUS\BUS&#51228;&#508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BG-2\Delau\A5\36147\Praesentation%20Strategieverglei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c-gongzuozh33\ZJ\BG-2\Jakobler\ZSB%20Formhimmel\F_VW_01_35097_Al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WINNT\Profiles\dpf2ogo\Desktop\Laufende%20Vorgaenge\Pr?sentation%20ZSB%20Stellelement\Praesentation%20aktuel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c-gongzuozh33\ZJ\BG-2\Delau\VW%20359\37469%20ZSB%20Stellelemente\Praesentation%20aktue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gongzuozh33\ZJ\BG-2\Roehler\Formhimmel\Formhimmel%20Modul%20ohne%20Zukaufte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662062\c\ODSS\WORK\&#50896;&#44032;&#48516;&#49437;\&#49688;&#48520;&#48324;\95\&#50896;&#44032;&#53685;&#4837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23004;&#21746;&#34224;\FO\HEE-DONG\AVANTE\WAGON\&#47588;&#44032;&#44208;&#51221;\DEP&#44228;&#4932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54616;&#44592;&#51333;&#546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44608;&#54840;&#53468;\SR-1&#53668;&#53944;\&#51068;&#51221;\&#49373;&#49328;&#51456;&#48708;\&#44608;&#49345;&#44368;\&#54924;&#49324;&#50577;&#49885;\&#50577;&#4988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9662062\c\ODSS\WORK\EXCEL\INVEST\&#44228;&#54925;\96&#44228;&#5492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9457;&#52824;&#47732;\&#49457;&#52824;&#47732;\URGEN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21556;&#33521;&#26684;/Desktop/&#27982;&#21335;&#37325;&#27773;TX&#31995;&#21015;&#24231;&#26885;&#25252;&#38754;MBOM-A9&#2925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4037;&#20316;&#36164;&#26009;/&#27827;&#21271;&#20809;&#21326;&#33635;&#26124;&#37319;&#36141;&#24037;&#20316;/&#20215;&#26684;&#21327;&#35758;/&#21378;&#23478;&#20998;&#24320;&#21327;&#35758;/&#32509;&#2285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44608;&#54840;&#53468;\SR-1&#53668;&#53944;\&#51068;&#51221;\&#49373;&#49328;&#51456;&#48708;\ILY\LC&#54200;&#49457;&#54364;\ILY\&#54616;&#44592;&#51333;&#546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RKS\AU\9511\RKS\AU\95&#51208;&#44048;\PART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WINNT\Profiles\dpf2ogo\Desktop\Laufende%20Vorg?nge\Pr?sentation%20ZSB%20Stellelement\Praesentation%20aktuel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gqsu02\s\DOCUME~1\ajiangw\LOCALS~1\Temp\notes4D5FB0\DOCUME~1\awufe\LOCALS~1\Temp\notesEA312D\PROGRAM\QCJ\Seat\SCAR05\CBOM-SCar%20Seat-11.01.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gongzuozh33\ZJ\BOM\Svw\Bora%20A4\VV%20Bora%20A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jc-web\PC\BOM\Svw\Bora%20A4\VV%20Bora%20A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9963785\c\WINNT\Profiles\9700846\Personal\1.Dat\a&#50629;&#47924;&#44288;&#47144;&#51088;&#47308;\a&#50696;&#49328;&#44288;&#47144;&#51088;&#47308;\A%202.5%202.9%20PROJECT%20&#54408;&#51032;&#50696;&#49328;(98.10.9&#54872;&#50984;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2.대외공문"/>
      <sheetName val="디자인"/>
      <sheetName val="승용"/>
      <sheetName val="엔설"/>
      <sheetName val="전자"/>
      <sheetName val="2_대외공문"/>
      <sheetName val="2_____"/>
      <sheetName val="본문1"/>
      <sheetName val="본문2"/>
      <sheetName val="본문3"/>
      <sheetName val="본문4"/>
      <sheetName val="사진(공장전경)"/>
      <sheetName val="사진(생산라인)"/>
      <sheetName val="사진(시험실)"/>
      <sheetName val="사진(주요생산품)"/>
      <sheetName val="기안"/>
      <sheetName val="3"/>
      <sheetName val="2.대문"/>
      <sheetName val="●목차"/>
      <sheetName val="●현황"/>
      <sheetName val="1.POSITIONING"/>
      <sheetName val="Sheet1"/>
      <sheetName val="상용"/>
      <sheetName val="Worksheet"/>
      <sheetName val="BUS제원1"/>
      <sheetName val="RD제품개발투자비(매가)"/>
      <sheetName val="Import"/>
      <sheetName val="p2-1"/>
      <sheetName val="MC&amp;다변화"/>
      <sheetName val="#REF"/>
      <sheetName val="major"/>
      <sheetName val="표지"/>
      <sheetName val="자체실적1Q"/>
      <sheetName val="수입"/>
      <sheetName val="DATA-1"/>
      <sheetName val="불량현상별END"/>
      <sheetName val="2007"/>
      <sheetName val="PTR台손익"/>
      <sheetName val="항목(1)"/>
      <sheetName val="성적갑"/>
      <sheetName val="부품LIST"/>
      <sheetName val="CLM-MP"/>
      <sheetName val="품의서"/>
      <sheetName val="박두익"/>
      <sheetName val="가동일보"/>
      <sheetName val="국영"/>
      <sheetName val="수지표"/>
      <sheetName val="셀명"/>
      <sheetName val="LD"/>
      <sheetName val="95하U$가격"/>
      <sheetName val="재료율"/>
      <sheetName val="KD율"/>
      <sheetName val="PS일계획"/>
      <sheetName val="신규DEP"/>
      <sheetName val="IS_R"/>
      <sheetName val="아중동 종합"/>
      <sheetName val="인원계획"/>
      <sheetName val="노무비집계"/>
      <sheetName val="노무비월별"/>
      <sheetName val="갑지"/>
      <sheetName val="출금실적"/>
      <sheetName val="ML"/>
      <sheetName val="full (2)"/>
      <sheetName val="소유주(원)"/>
      <sheetName val="효율계획(당월)"/>
      <sheetName val="전체실적"/>
      <sheetName val="신1"/>
      <sheetName val="협조전"/>
      <sheetName val="95MAKER"/>
      <sheetName val="PPV"/>
      <sheetName val="DATE"/>
      <sheetName val="DAT(목표)"/>
      <sheetName val="현금경비중역"/>
      <sheetName val="GRACE"/>
      <sheetName val="712"/>
      <sheetName val="2.외공문"/>
      <sheetName val="경영현황"/>
      <sheetName val="PILOT품"/>
      <sheetName val="M96현황-동아"/>
      <sheetName val="08년"/>
      <sheetName val="Data"/>
      <sheetName val="数据"/>
      <sheetName val="대외공문"/>
      <sheetName val="24.냉각실용添1"/>
      <sheetName val="득점현황"/>
      <sheetName val="광주"/>
      <sheetName val="교육"/>
      <sheetName val="구로"/>
      <sheetName val="부품월별"/>
      <sheetName val="물류"/>
      <sheetName val="부마"/>
      <sheetName val="부판"/>
      <sheetName val="양산"/>
      <sheetName val="지원"/>
      <sheetName val="QtrComp"/>
      <sheetName val="차종별"/>
      <sheetName val="계열사현황종합"/>
      <sheetName val="DI-ESTI"/>
      <sheetName val="전공장2"/>
      <sheetName val="주행"/>
      <sheetName val="#1"/>
      <sheetName val="주차(월별)"/>
      <sheetName val="SC(월별)"/>
      <sheetName val="SPEC1"/>
      <sheetName val="05년판매계획"/>
      <sheetName val="05년선적계획"/>
      <sheetName val="64164"/>
      <sheetName val="PC%계산"/>
      <sheetName val="1~3월 지시사항"/>
      <sheetName val=" BOOST TV"/>
      <sheetName val="M1master"/>
      <sheetName val="2.대왨공문"/>
      <sheetName val="송전기본"/>
      <sheetName val="RHD"/>
      <sheetName val="W-현원가"/>
      <sheetName val="A-100전제"/>
      <sheetName val="총괄표"/>
      <sheetName val="2.____"/>
      <sheetName val="CAUDIT"/>
      <sheetName val="자산_종합"/>
      <sheetName val="카메라-지분"/>
      <sheetName val="DBL LPG시험"/>
      <sheetName val="MASTER"/>
      <sheetName val="노임단가"/>
      <sheetName val="COVER"/>
      <sheetName val="울산시산표"/>
      <sheetName val="alc code"/>
      <sheetName val="진행 DATA (2)"/>
      <sheetName val="가동_x0002__x0000_"/>
      <sheetName val="JANG_DOM"/>
      <sheetName val="직원신상"/>
      <sheetName val="존4"/>
      <sheetName val="SANTAMO"/>
      <sheetName val="수리결과"/>
      <sheetName val="지출계획"/>
      <sheetName val="TOEIC(최고)"/>
      <sheetName val="CNC810M"/>
      <sheetName val="작성양식"/>
      <sheetName val="국가별9903"/>
      <sheetName val="RDLEVLST"/>
      <sheetName val="_REF"/>
      <sheetName val="정비손익"/>
      <sheetName val="内外饰研究院绩效指标监测表"/>
    </sheetNames>
    <sheetDataSet>
      <sheetData sheetId="0" refreshError="1"/>
      <sheetData sheetId="1" refreshError="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Quote Form"/>
      <sheetName val="Worksheet"/>
      <sheetName val="Misc. Rates"/>
      <sheetName val="StarTECH Help Sheet"/>
    </sheetNames>
    <sheetDataSet>
      <sheetData sheetId="0" refreshError="1"/>
      <sheetData sheetId="1" refreshError="1"/>
      <sheetData sheetId="2">
        <row r="8">
          <cell r="G8">
            <v>0</v>
          </cell>
          <cell r="H8">
            <v>0</v>
          </cell>
        </row>
        <row r="13">
          <cell r="O13">
            <v>0</v>
          </cell>
        </row>
        <row r="63">
          <cell r="I63">
            <v>0</v>
          </cell>
          <cell r="J63">
            <v>0</v>
          </cell>
          <cell r="Q63">
            <v>0</v>
          </cell>
          <cell r="R63">
            <v>0</v>
          </cell>
        </row>
      </sheetData>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L LPG시험"/>
      <sheetName val="Worksheet"/>
      <sheetName val="RDLEVLST"/>
      <sheetName val="원단위"/>
      <sheetName val="첨부2"/>
      <sheetName val="총괄표"/>
      <sheetName val="Import"/>
      <sheetName val="R&amp;D"/>
      <sheetName val="기안"/>
      <sheetName val="3"/>
      <sheetName val="주행"/>
      <sheetName val="Sheet5"/>
      <sheetName val="Sheet6 (3)"/>
      <sheetName val="report_20"/>
      <sheetName val="camera_30"/>
      <sheetName val="After sales"/>
      <sheetName val="Business Plan"/>
      <sheetName val="OPT손익 내수"/>
      <sheetName val="OPT손익 수출"/>
      <sheetName val="2.대외공문"/>
      <sheetName val="신규DEP"/>
      <sheetName val="Sheet1"/>
      <sheetName val="major"/>
      <sheetName val="del"/>
      <sheetName val="원가분석"/>
      <sheetName val="Data1"/>
      <sheetName val="5.세운W-A"/>
      <sheetName val="1.2내수"/>
      <sheetName val="상용"/>
      <sheetName val="#REF"/>
      <sheetName val="계산program"/>
      <sheetName val="진행 DATA (2)"/>
      <sheetName val="RD제품개발투자비(매가)"/>
      <sheetName val="내수1.8GL"/>
      <sheetName val="TONG HOP VL-NC TT"/>
      <sheetName val="CHITIET VL-NC-TT -1p"/>
      <sheetName val="TDTKP1"/>
      <sheetName val="KPVC-BD "/>
      <sheetName val="KD율"/>
      <sheetName val="의장34반"/>
      <sheetName val="의장2반 "/>
      <sheetName val="과제"/>
      <sheetName val="FBM차시"/>
      <sheetName val="차수"/>
      <sheetName val="10"/>
      <sheetName val="90"/>
      <sheetName val="40"/>
      <sheetName val="50"/>
      <sheetName val="60"/>
      <sheetName val="70"/>
      <sheetName val="camera_10"/>
      <sheetName val="품의예산"/>
      <sheetName val="대외공문"/>
      <sheetName val="외주현황.wq1"/>
      <sheetName val="분석mast"/>
      <sheetName val="군산공장추가구매"/>
      <sheetName val="금액"/>
      <sheetName val="TOTAL"/>
      <sheetName val="DBL_LPG시험"/>
      <sheetName val="Sheet6_(3)"/>
      <sheetName val="After_sales"/>
      <sheetName val="Business_Plan"/>
      <sheetName val="OPT손익_내수"/>
      <sheetName val="OPT손익_수출"/>
      <sheetName val="2_대외공문"/>
      <sheetName val="2"/>
      <sheetName val="대차대조표"/>
      <sheetName val="원97"/>
      <sheetName val="예상투자비"/>
      <sheetName val="Anlycs"/>
      <sheetName val="예산계획"/>
      <sheetName val="Objct-Actl"/>
      <sheetName val="p2-1"/>
      <sheetName val="(BS,CF)-BACK"/>
      <sheetName val="CAUDIT"/>
      <sheetName val="Config"/>
      <sheetName val="B"/>
      <sheetName val="요인분석"/>
      <sheetName val="ML"/>
      <sheetName val="DBL_LPG시험1"/>
      <sheetName val="Sheet6_(3)1"/>
      <sheetName val="After_sales1"/>
      <sheetName val="Business_Plan1"/>
      <sheetName val="OPT손익_내수1"/>
      <sheetName val="OPT손익_수출1"/>
      <sheetName val="2_대외공문1"/>
      <sheetName val="5_세운W-A"/>
      <sheetName val="1_2내수"/>
      <sheetName val="TONG_HOP_VL-NC_TT"/>
      <sheetName val="CHITIET_VL-NC-TT_-1p"/>
      <sheetName val="KPVC-BD_"/>
      <sheetName val="내수1_8GL"/>
      <sheetName val="의장2반_"/>
      <sheetName val="진행_DATA_(2)"/>
      <sheetName val="가솔린엔진설계2팀"/>
      <sheetName val="가솔린엔진시험1팀"/>
      <sheetName val="가솔린엔진시험2팀"/>
      <sheetName val="MT설계팀"/>
      <sheetName val="AT설계팀"/>
      <sheetName val="TM시험팀"/>
      <sheetName val="소음진동연구팀"/>
      <sheetName val="마북시작팀"/>
      <sheetName val="Vorbereitende Eingaben (Teil 1)"/>
      <sheetName val="Barwertberechnung (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협조전"/>
      <sheetName val="Product Cost Summary"/>
    </sheetNames>
    <sheetDataSet>
      <sheetData sheetId="0"/>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수"/>
      <sheetName val="협조전"/>
      <sheetName val="공문"/>
      <sheetName val="PTR台손익"/>
      <sheetName val="Import"/>
      <sheetName val="Barwertberechnung (3)"/>
      <sheetName val="Vorbereitende Eingaben (Teil 1)"/>
      <sheetName val="총괄표"/>
      <sheetName val="home"/>
      <sheetName val="대외공문 "/>
      <sheetName val="개선대책 양식"/>
      <sheetName val="개선사례양식"/>
      <sheetName val="R&amp;D"/>
      <sheetName val="3월"/>
      <sheetName val="학교기부"/>
      <sheetName val="GRACE"/>
      <sheetName val="예산계획"/>
      <sheetName val="보증"/>
      <sheetName val="사업계획선가"/>
      <sheetName val="#REF"/>
      <sheetName val="report_20"/>
      <sheetName val="camera_30"/>
      <sheetName val="과제"/>
      <sheetName val="존4"/>
      <sheetName val="p2-1"/>
      <sheetName val="01월TTL"/>
      <sheetName val="배치공문"/>
      <sheetName val="수주월"/>
      <sheetName val="본문"/>
      <sheetName val="고정자산원본"/>
      <sheetName val="타임챠트"/>
      <sheetName val="DBL LPG시험"/>
      <sheetName val="출금실적"/>
      <sheetName val="#93"/>
      <sheetName val="Sheet2"/>
      <sheetName val="XL4Poppy"/>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협조전"/>
      <sheetName val="2.대외공문"/>
      <sheetName val="Constant"/>
      <sheetName val="BUS제원1"/>
      <sheetName val="Import"/>
    </sheetNames>
    <sheetDataSet>
      <sheetData sheetId="0"/>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제원1"/>
      <sheetName val="총괄표"/>
    </sheetNames>
    <sheetDataSet>
      <sheetData sheetId="0"/>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heckliste"/>
      <sheetName val="Termine FS"/>
      <sheetName val="Titel"/>
      <sheetName val="Strategie&amp;Ziele"/>
      <sheetName val="Status &amp; Aufträge"/>
      <sheetName val="Visualisierung"/>
      <sheetName val="Verbauorte &amp; Stückz. (Gesamt)"/>
      <sheetName val="Verbauorte &amp; Stückz.  (LL&amp;RL)"/>
      <sheetName val="Konzern"/>
      <sheetName val="heutige Lieferbez."/>
      <sheetName val="Plausibilität Preis"/>
      <sheetName val="Cost break-down"/>
      <sheetName val="Anbieter &amp; Standorte"/>
      <sheetName val="Amortisation"/>
      <sheetName val="Zusammenfassung"/>
      <sheetName val="a-und b-Preise"/>
      <sheetName val="a-und b-Preise (+Invest)"/>
      <sheetName val="a-und b-Preise (+Turnover)"/>
      <sheetName val="LOCAL CONTENT"/>
      <sheetName val="Vorbereitende Eingaben (Teil 1)"/>
      <sheetName val="BIDDERS LIST (1)"/>
      <sheetName val="COMPARISON SHEET (1)"/>
      <sheetName val="LONGTERM SHEET (1)"/>
      <sheetName val="RECOMMENDATION SHEET (1)"/>
      <sheetName val="Teilepreise &amp; PT-Kosten (1)"/>
      <sheetName val="Barwertberechnung (1)"/>
      <sheetName val="Vorbereitende Eingaben (Teil 2)"/>
      <sheetName val="BIDDERS LIST (2)"/>
      <sheetName val="COMPARISON SHEET (2)"/>
      <sheetName val="LONGTERM SHEET (2)"/>
      <sheetName val="RECOMMENDATION SHEET (2)"/>
      <sheetName val="Teilepreise &amp; PT-Kosten (2)"/>
      <sheetName val="Barwertberechnung (2)"/>
      <sheetName val="Vorbereitende Eingaben (Teil 3)"/>
      <sheetName val="BIDDERS LIST (3)"/>
      <sheetName val="COMPARISON SHEET (3)"/>
      <sheetName val="LONGTERM SHEET (3)"/>
      <sheetName val="RECOMMENDATION SHEET (3) "/>
      <sheetName val="Teilepreise &amp; PT-Kosten (3)"/>
      <sheetName val="Barwertberechnung (3)"/>
      <sheetName val="Vorbereitende Eingaben (Teil 4)"/>
      <sheetName val="BIDDERS LIST (4)"/>
      <sheetName val="COMPARISON SHEET (4)"/>
      <sheetName val="LONGTERM SHEET (4)"/>
      <sheetName val="RECOMMENDATION SHEET (4)"/>
      <sheetName val="Teilepreise &amp; PT-Kosten (4)"/>
      <sheetName val="Barwertberechnung (4)"/>
      <sheetName val="Reference "/>
      <sheetName val="PA 191"/>
      <sheetName val="Worksheet"/>
    </sheetNames>
    <sheetDataSet>
      <sheetData sheetId="0" refreshError="1">
        <row r="6">
          <cell r="C6" t="str">
            <v>Titel</v>
          </cell>
        </row>
        <row r="7">
          <cell r="C7" t="str">
            <v>Strategie &amp; Ziele</v>
          </cell>
        </row>
        <row r="8">
          <cell r="D8" t="str">
            <v>Bsp.</v>
          </cell>
          <cell r="F8" t="str">
            <v>Status &amp; Auftr?ge</v>
          </cell>
        </row>
        <row r="9">
          <cell r="C9" t="str">
            <v>Visualisierung</v>
          </cell>
          <cell r="D9" t="str">
            <v>Bsp.</v>
          </cell>
        </row>
        <row r="10">
          <cell r="C10" t="str">
            <v>Verbauorte &amp; Stückzahlen (Gesamt)</v>
          </cell>
          <cell r="D10" t="str">
            <v>Bsp.</v>
          </cell>
        </row>
        <row r="11">
          <cell r="C11" t="str">
            <v>Verbauorte &amp; Stückzahlen (LL&amp;RL)</v>
          </cell>
          <cell r="D11" t="str">
            <v>Bsp.</v>
          </cell>
        </row>
        <row r="12">
          <cell r="C12" t="str">
            <v>Konzern ("Harmonisierung der Neuteilvergaben")</v>
          </cell>
          <cell r="D12" t="str">
            <v>Bsp.</v>
          </cell>
        </row>
        <row r="13">
          <cell r="C13" t="str">
            <v>Heutige Lieferbeziehungen</v>
          </cell>
          <cell r="D13" t="str">
            <v>Bsp.</v>
          </cell>
          <cell r="F13" t="str">
            <v>Plausibilit?t Preis ("Waage")</v>
          </cell>
        </row>
        <row r="14">
          <cell r="F14" t="str">
            <v>Cost break Down</v>
          </cell>
        </row>
        <row r="15">
          <cell r="F15" t="str">
            <v>?bersicht der Anbieter/Entwicklungspartner</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refreshError="1"/>
      <sheetData sheetId="25" refreshError="1"/>
      <sheetData sheetId="26" refreshError="1"/>
      <sheetData sheetId="27"/>
      <sheetData sheetId="28" refreshError="1"/>
      <sheetData sheetId="29"/>
      <sheetData sheetId="30"/>
      <sheetData sheetId="31" refreshError="1"/>
      <sheetData sheetId="32" refreshError="1"/>
      <sheetData sheetId="33" refreshError="1"/>
      <sheetData sheetId="34"/>
      <sheetData sheetId="35" refreshError="1"/>
      <sheetData sheetId="36"/>
      <sheetData sheetId="37"/>
      <sheetData sheetId="38" refreshError="1"/>
      <sheetData sheetId="39" refreshError="1"/>
      <sheetData sheetId="40" refreshError="1"/>
      <sheetData sheetId="4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Der_Titel"/>
      <sheetName val="BIDDERS LIST (1)"/>
      <sheetName val="Strategie&amp;Ziele"/>
      <sheetName val="Status &amp; Aufträge"/>
      <sheetName val="Visualisierung"/>
      <sheetName val="Volumen"/>
      <sheetName val="heutige Lieferbez."/>
      <sheetName val="heutige Lieferbez. (2)"/>
      <sheetName val="a-und b-Preise 1"/>
      <sheetName val="a-und b-Preise (+Invest) 1"/>
      <sheetName val="a-und b-Preise (+Turnover) 1"/>
      <sheetName val="COMPARISON SHEET (1)"/>
      <sheetName val="LONGTERM SHEET (1)"/>
      <sheetName val="RECOMMENDATION SHEET (1)"/>
      <sheetName val="Teilepreise &amp; PT-Kosten (1).1"/>
      <sheetName val="Barwertberechnung (1)"/>
      <sheetName val="Vorbereitende Eing. (Teil 2)"/>
      <sheetName val="BIDDERS LIST (2)"/>
      <sheetName val="COMPARISON SHEET (2)"/>
      <sheetName val="LONGTERM SHEET (2)"/>
      <sheetName val="RECOMMENDATION SHEET (2)"/>
      <sheetName val="Teilepreise &amp; PT-Kosten (2).1"/>
      <sheetName val="Barwertberechnung (2)"/>
      <sheetName val="Vorbereitende Eing. (Teil 3)"/>
      <sheetName val="BIDDERS LIST (3)"/>
      <sheetName val="COMPARISON SHEET (3)"/>
      <sheetName val="LONGTERM SHEET (3)"/>
      <sheetName val="RECOMMENDATION SHEET (3)"/>
      <sheetName val="Teilepreise &amp; PT-Kosten (3).1"/>
      <sheetName val="Barwertberechnung (3)"/>
      <sheetName val="Vorbereitende Eing. (Teil 4)"/>
      <sheetName val="BIDDERS LIST (4)"/>
      <sheetName val="COMPARISON SHEET (4)"/>
      <sheetName val="LONGTERM SHEET (4)"/>
      <sheetName val="RECOMMENDATION SHEET (4)"/>
      <sheetName val="Teilepreise &amp; PT-Kosten (4).1"/>
      <sheetName val="Barwertberechnung (4)"/>
      <sheetName val="Teilepreise &amp; PT-Kosten (4)"/>
      <sheetName val="Teilepreise &amp; PT-Kosten (3)"/>
      <sheetName val="Teilepreise &amp; PT-Kosten (2)"/>
      <sheetName val="Teilepreise &amp; PT-Kosten (1)"/>
      <sheetName val="v_a-und b-Preise"/>
      <sheetName val="v_a-und b-Preise (+Invest)"/>
      <sheetName val="v_a-und b-Preise (+Turnover)"/>
      <sheetName val="LOCAL CONTENT"/>
      <sheetName val="v_Vorbereitende Eing. (Teil 1)"/>
      <sheetName val="v_BIDDERS LIST (1)"/>
      <sheetName val="v_COMPARISON SHEET (1)"/>
      <sheetName val="v_LONGTERM SHEET (1)"/>
      <sheetName val="v_RECOMMENDATION SHEET (1)"/>
      <sheetName val="v_Teilepreise &amp; PT-Kosten (1)"/>
      <sheetName val="v_Barwertberechnung (1)"/>
      <sheetName val="Vorbereitende Eing. (Teil 1)"/>
      <sheetName val="a-und b-Preise (+Turnover) 2"/>
      <sheetName val="a-und b-Preise (+Invest) 2"/>
      <sheetName val="Strategie&amp;Ziele (2)"/>
      <sheetName val="a-und b-Preise 2"/>
      <sheetName val="Import"/>
      <sheetName val="ImpInfo"/>
      <sheetName val="Amortisation"/>
      <sheetName val="DBL LPG시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6">
          <cell r="B6" t="str">
            <v>F VW 01 35097</v>
          </cell>
          <cell r="C6">
            <v>1</v>
          </cell>
          <cell r="D6" t="str">
            <v>ZSB Formhimmel ND 2 Türer</v>
          </cell>
          <cell r="E6" t="str">
            <v>Assy moulded headlining 2 doors</v>
          </cell>
          <cell r="F6" t="str">
            <v xml:space="preserve"> 1K3 867 501</v>
          </cell>
          <cell r="G6">
            <v>1</v>
          </cell>
          <cell r="H6" t="str">
            <v>H. Maas</v>
          </cell>
          <cell r="I6">
            <v>163</v>
          </cell>
          <cell r="J6" t="str">
            <v>Jakobler</v>
          </cell>
          <cell r="K6" t="str">
            <v>Zecevic</v>
          </cell>
          <cell r="L6">
            <v>37834</v>
          </cell>
          <cell r="M6">
            <v>7</v>
          </cell>
          <cell r="N6">
            <v>37077</v>
          </cell>
          <cell r="O6">
            <v>21.63</v>
          </cell>
          <cell r="Q6">
            <v>32.5</v>
          </cell>
          <cell r="S6">
            <v>250000</v>
          </cell>
          <cell r="T6">
            <v>714000</v>
          </cell>
          <cell r="U6">
            <v>32.5</v>
          </cell>
          <cell r="V6">
            <v>0</v>
          </cell>
          <cell r="W6">
            <v>2.06</v>
          </cell>
          <cell r="X6">
            <v>37236</v>
          </cell>
          <cell r="Y6">
            <v>37239</v>
          </cell>
          <cell r="Z6" t="str">
            <v>EUR</v>
          </cell>
          <cell r="AA6">
            <v>157999</v>
          </cell>
          <cell r="AB6">
            <v>157999</v>
          </cell>
          <cell r="AD6" t="str">
            <v>C</v>
          </cell>
          <cell r="AE6">
            <v>51</v>
          </cell>
          <cell r="AG6" t="str">
            <v>Golf A5</v>
          </cell>
          <cell r="AH6" t="str">
            <v>Bicom  75g/m?</v>
          </cell>
          <cell r="AI6">
            <v>500</v>
          </cell>
          <cell r="AJ6">
            <v>122509.428571428</v>
          </cell>
          <cell r="AK6" t="str">
            <v>x</v>
          </cell>
          <cell r="AM6">
            <v>1</v>
          </cell>
          <cell r="AN6">
            <v>3</v>
          </cell>
        </row>
        <row r="7">
          <cell r="B7" t="str">
            <v>F VW 01 35097</v>
          </cell>
          <cell r="C7">
            <v>2</v>
          </cell>
          <cell r="D7" t="str">
            <v>ZSB Formhimmel ND 4 Türer</v>
          </cell>
          <cell r="E7" t="str">
            <v>Assy moulded headlining 4 doors</v>
          </cell>
          <cell r="F7" t="str">
            <v xml:space="preserve"> 1K4 867 501</v>
          </cell>
          <cell r="G7">
            <v>1</v>
          </cell>
          <cell r="H7" t="str">
            <v>H. Maas</v>
          </cell>
          <cell r="I7">
            <v>163</v>
          </cell>
          <cell r="J7" t="str">
            <v>Jakobler</v>
          </cell>
          <cell r="K7" t="str">
            <v>Zecevic</v>
          </cell>
          <cell r="L7">
            <v>37834</v>
          </cell>
          <cell r="M7">
            <v>7</v>
          </cell>
          <cell r="N7">
            <v>37077</v>
          </cell>
          <cell r="O7">
            <v>20.91</v>
          </cell>
          <cell r="Q7">
            <v>32.5</v>
          </cell>
          <cell r="S7">
            <v>250000</v>
          </cell>
          <cell r="T7">
            <v>714000</v>
          </cell>
          <cell r="U7">
            <v>32.5</v>
          </cell>
          <cell r="V7">
            <v>0</v>
          </cell>
          <cell r="W7">
            <v>2</v>
          </cell>
          <cell r="X7">
            <v>37236</v>
          </cell>
          <cell r="Y7">
            <v>37239</v>
          </cell>
          <cell r="Z7" t="str">
            <v>EUR</v>
          </cell>
          <cell r="AA7">
            <v>368665</v>
          </cell>
          <cell r="AB7">
            <v>368665</v>
          </cell>
          <cell r="AD7" t="str">
            <v>C</v>
          </cell>
          <cell r="AE7">
            <v>104</v>
          </cell>
          <cell r="AG7" t="str">
            <v>Golf A5</v>
          </cell>
          <cell r="AH7" t="str">
            <v>Bicom  75g/m?</v>
          </cell>
          <cell r="AI7">
            <v>500</v>
          </cell>
          <cell r="AJ7">
            <v>285855.428571428</v>
          </cell>
          <cell r="AK7" t="str">
            <v>x</v>
          </cell>
          <cell r="AM7">
            <v>1</v>
          </cell>
          <cell r="AN7">
            <v>3</v>
          </cell>
        </row>
        <row r="8">
          <cell r="B8" t="str">
            <v>F VW 01 35097</v>
          </cell>
          <cell r="C8">
            <v>3</v>
          </cell>
          <cell r="D8" t="str">
            <v>ZSB Formhimmel SAD 2 Türer</v>
          </cell>
          <cell r="E8" t="str">
            <v>Assy moulded headlining  TSS 2 doors</v>
          </cell>
          <cell r="F8" t="str">
            <v xml:space="preserve"> 1K3 867 501 B</v>
          </cell>
          <cell r="G8">
            <v>1</v>
          </cell>
          <cell r="H8" t="str">
            <v>H. Maas</v>
          </cell>
          <cell r="I8">
            <v>163</v>
          </cell>
          <cell r="J8" t="str">
            <v>Jakobler</v>
          </cell>
          <cell r="K8" t="str">
            <v>Zecevic</v>
          </cell>
          <cell r="L8">
            <v>37834</v>
          </cell>
          <cell r="M8">
            <v>7</v>
          </cell>
          <cell r="N8">
            <v>37077</v>
          </cell>
          <cell r="O8">
            <v>25.6</v>
          </cell>
          <cell r="Q8">
            <v>36.5</v>
          </cell>
          <cell r="S8">
            <v>270000</v>
          </cell>
          <cell r="T8">
            <v>714000</v>
          </cell>
          <cell r="U8">
            <v>36.5</v>
          </cell>
          <cell r="V8">
            <v>0</v>
          </cell>
          <cell r="W8">
            <v>1.7350000000000001</v>
          </cell>
          <cell r="X8">
            <v>37236</v>
          </cell>
          <cell r="Y8">
            <v>37239</v>
          </cell>
          <cell r="Z8" t="str">
            <v>EUR</v>
          </cell>
          <cell r="AA8">
            <v>25721</v>
          </cell>
          <cell r="AB8">
            <v>25721</v>
          </cell>
          <cell r="AD8" t="str">
            <v>C</v>
          </cell>
          <cell r="AE8">
            <v>70</v>
          </cell>
          <cell r="AG8" t="str">
            <v>Golf A5</v>
          </cell>
          <cell r="AH8" t="str">
            <v>Bicom  75g/m?</v>
          </cell>
          <cell r="AI8">
            <v>500</v>
          </cell>
          <cell r="AJ8">
            <v>19943.4285714285</v>
          </cell>
          <cell r="AK8" t="str">
            <v>x</v>
          </cell>
          <cell r="AM8">
            <v>1</v>
          </cell>
          <cell r="AN8">
            <v>3</v>
          </cell>
        </row>
        <row r="9">
          <cell r="B9" t="str">
            <v>F VW 01 35097</v>
          </cell>
          <cell r="C9">
            <v>4</v>
          </cell>
          <cell r="D9" t="str">
            <v>ZSB Formhimmel SAD 4 Türer</v>
          </cell>
          <cell r="E9" t="str">
            <v>Assy moulded headlining  TSS 4 doors</v>
          </cell>
          <cell r="F9" t="str">
            <v xml:space="preserve"> 1K4 867 501 B</v>
          </cell>
          <cell r="G9">
            <v>1</v>
          </cell>
          <cell r="H9" t="str">
            <v>H. Maas</v>
          </cell>
          <cell r="I9">
            <v>163</v>
          </cell>
          <cell r="J9" t="str">
            <v>Jakobler</v>
          </cell>
          <cell r="K9" t="str">
            <v>Zecevic</v>
          </cell>
          <cell r="L9">
            <v>37834</v>
          </cell>
          <cell r="M9">
            <v>7</v>
          </cell>
          <cell r="N9">
            <v>37077</v>
          </cell>
          <cell r="O9">
            <v>25.6</v>
          </cell>
          <cell r="Q9">
            <v>36.5</v>
          </cell>
          <cell r="S9">
            <v>270000</v>
          </cell>
          <cell r="T9">
            <v>714000</v>
          </cell>
          <cell r="U9">
            <v>36.5</v>
          </cell>
          <cell r="W9">
            <v>1.67</v>
          </cell>
          <cell r="X9">
            <v>37236</v>
          </cell>
          <cell r="Y9">
            <v>37239</v>
          </cell>
          <cell r="Z9" t="str">
            <v>EUR</v>
          </cell>
          <cell r="AA9">
            <v>60015</v>
          </cell>
          <cell r="AB9">
            <v>60015</v>
          </cell>
          <cell r="AD9" t="str">
            <v>C</v>
          </cell>
          <cell r="AE9">
            <v>151</v>
          </cell>
          <cell r="AG9" t="str">
            <v>Golf A5</v>
          </cell>
          <cell r="AH9" t="str">
            <v>Bicom 75g/m?</v>
          </cell>
          <cell r="AI9">
            <v>500</v>
          </cell>
          <cell r="AJ9">
            <v>46534.571428571398</v>
          </cell>
          <cell r="AK9" t="str">
            <v>x</v>
          </cell>
          <cell r="AM9">
            <v>1</v>
          </cell>
          <cell r="AN9">
            <v>3</v>
          </cell>
        </row>
        <row r="15">
          <cell r="B15">
            <v>1</v>
          </cell>
          <cell r="C15">
            <v>11</v>
          </cell>
          <cell r="D15">
            <v>2979</v>
          </cell>
          <cell r="E15">
            <v>35</v>
          </cell>
          <cell r="F15">
            <v>37.972999999999999</v>
          </cell>
          <cell r="G15">
            <v>84366</v>
          </cell>
          <cell r="H15" t="str">
            <v>WOLFSBURG</v>
          </cell>
          <cell r="I15">
            <v>37834</v>
          </cell>
          <cell r="J15" t="str">
            <v>Prestice</v>
          </cell>
          <cell r="L15" t="str">
            <v>VW</v>
          </cell>
        </row>
        <row r="16">
          <cell r="B16">
            <v>1</v>
          </cell>
          <cell r="C16">
            <v>11</v>
          </cell>
          <cell r="D16">
            <v>13030</v>
          </cell>
          <cell r="E16">
            <v>31.05</v>
          </cell>
          <cell r="F16">
            <v>36.030999999999999</v>
          </cell>
          <cell r="G16">
            <v>84366</v>
          </cell>
          <cell r="H16" t="str">
            <v>WOLFSBURG</v>
          </cell>
          <cell r="I16">
            <v>37834</v>
          </cell>
          <cell r="J16" t="str">
            <v>Tomaszow</v>
          </cell>
          <cell r="L16" t="str">
            <v>VW</v>
          </cell>
        </row>
        <row r="17">
          <cell r="B17">
            <v>1</v>
          </cell>
          <cell r="C17">
            <v>11</v>
          </cell>
          <cell r="D17">
            <v>20328</v>
          </cell>
          <cell r="E17">
            <v>38.479999999999997</v>
          </cell>
          <cell r="F17">
            <v>41.523000000000003</v>
          </cell>
          <cell r="G17">
            <v>84366</v>
          </cell>
          <cell r="H17" t="str">
            <v>WOLFSBURG</v>
          </cell>
          <cell r="I17">
            <v>37834</v>
          </cell>
          <cell r="J17" t="str">
            <v>Chrastava</v>
          </cell>
          <cell r="L17" t="str">
            <v>VW</v>
          </cell>
        </row>
        <row r="18">
          <cell r="B18">
            <v>1</v>
          </cell>
          <cell r="C18">
            <v>11</v>
          </cell>
          <cell r="D18">
            <v>29344</v>
          </cell>
          <cell r="E18">
            <v>41.77</v>
          </cell>
          <cell r="F18">
            <v>44.85</v>
          </cell>
          <cell r="G18">
            <v>84366</v>
          </cell>
          <cell r="H18" t="str">
            <v>WOLFSBURG</v>
          </cell>
          <cell r="I18">
            <v>37834</v>
          </cell>
          <cell r="J18" t="str">
            <v>Schweighouse</v>
          </cell>
          <cell r="L18" t="str">
            <v>VW</v>
          </cell>
        </row>
        <row r="19">
          <cell r="B19">
            <v>1</v>
          </cell>
          <cell r="C19">
            <v>11</v>
          </cell>
          <cell r="D19">
            <v>43249</v>
          </cell>
          <cell r="E19">
            <v>51.1</v>
          </cell>
          <cell r="F19">
            <v>55.66</v>
          </cell>
          <cell r="G19">
            <v>84366</v>
          </cell>
          <cell r="H19" t="str">
            <v>WOLFSBURG</v>
          </cell>
          <cell r="I19">
            <v>37834</v>
          </cell>
          <cell r="J19" t="str">
            <v>Leipzig</v>
          </cell>
          <cell r="L19" t="str">
            <v>VW</v>
          </cell>
        </row>
        <row r="20">
          <cell r="B20">
            <v>1</v>
          </cell>
          <cell r="C20">
            <v>28</v>
          </cell>
          <cell r="D20">
            <v>2979</v>
          </cell>
          <cell r="E20">
            <v>35</v>
          </cell>
          <cell r="F20">
            <v>37.146000000000001</v>
          </cell>
          <cell r="G20">
            <v>11868</v>
          </cell>
          <cell r="H20" t="str">
            <v>MOSEL</v>
          </cell>
          <cell r="I20">
            <v>37956</v>
          </cell>
          <cell r="J20" t="str">
            <v>Prestice</v>
          </cell>
          <cell r="L20" t="str">
            <v>VW</v>
          </cell>
        </row>
        <row r="21">
          <cell r="B21">
            <v>1</v>
          </cell>
          <cell r="C21">
            <v>28</v>
          </cell>
          <cell r="D21">
            <v>13030</v>
          </cell>
          <cell r="E21">
            <v>31.05</v>
          </cell>
          <cell r="F21">
            <v>35.308</v>
          </cell>
          <cell r="G21">
            <v>11868</v>
          </cell>
          <cell r="H21" t="str">
            <v>MOSEL</v>
          </cell>
          <cell r="I21">
            <v>37956</v>
          </cell>
          <cell r="J21" t="str">
            <v>Tomaszow</v>
          </cell>
          <cell r="L21" t="str">
            <v>VW</v>
          </cell>
        </row>
        <row r="22">
          <cell r="B22">
            <v>1</v>
          </cell>
          <cell r="C22">
            <v>28</v>
          </cell>
          <cell r="D22">
            <v>20328</v>
          </cell>
          <cell r="E22">
            <v>38.479999999999997</v>
          </cell>
          <cell r="F22">
            <v>40.869999999999997</v>
          </cell>
          <cell r="G22">
            <v>11868</v>
          </cell>
          <cell r="H22" t="str">
            <v>MOSEL</v>
          </cell>
          <cell r="I22">
            <v>37956</v>
          </cell>
          <cell r="J22" t="str">
            <v>Chrastava</v>
          </cell>
          <cell r="L22" t="str">
            <v>VW</v>
          </cell>
        </row>
        <row r="23">
          <cell r="B23">
            <v>1</v>
          </cell>
          <cell r="C23">
            <v>28</v>
          </cell>
          <cell r="D23">
            <v>29344</v>
          </cell>
          <cell r="E23">
            <v>41.77</v>
          </cell>
          <cell r="F23">
            <v>44.828000000000003</v>
          </cell>
          <cell r="G23">
            <v>11868</v>
          </cell>
          <cell r="H23" t="str">
            <v>MOSEL</v>
          </cell>
          <cell r="I23">
            <v>37956</v>
          </cell>
          <cell r="J23" t="str">
            <v>Schweighouse</v>
          </cell>
          <cell r="L23" t="str">
            <v>VW</v>
          </cell>
        </row>
        <row r="24">
          <cell r="B24">
            <v>1</v>
          </cell>
          <cell r="C24">
            <v>28</v>
          </cell>
          <cell r="D24">
            <v>43249</v>
          </cell>
          <cell r="E24">
            <v>51.1</v>
          </cell>
          <cell r="F24">
            <v>55.66</v>
          </cell>
          <cell r="G24">
            <v>11868</v>
          </cell>
          <cell r="H24" t="str">
            <v>MOSEL</v>
          </cell>
          <cell r="I24">
            <v>37956</v>
          </cell>
          <cell r="J24" t="str">
            <v>Leipzig</v>
          </cell>
          <cell r="L24" t="str">
            <v>VW</v>
          </cell>
        </row>
        <row r="25">
          <cell r="B25">
            <v>1</v>
          </cell>
          <cell r="C25">
            <v>37</v>
          </cell>
          <cell r="D25">
            <v>2979</v>
          </cell>
          <cell r="E25">
            <v>35</v>
          </cell>
          <cell r="F25">
            <v>37.796999999999997</v>
          </cell>
          <cell r="G25">
            <v>10784</v>
          </cell>
          <cell r="H25" t="str">
            <v>BRATISLAVA</v>
          </cell>
          <cell r="I25">
            <v>37865</v>
          </cell>
          <cell r="J25" t="str">
            <v>Prestice</v>
          </cell>
          <cell r="L25" t="str">
            <v>VW</v>
          </cell>
        </row>
        <row r="26">
          <cell r="B26">
            <v>1</v>
          </cell>
          <cell r="C26">
            <v>37</v>
          </cell>
          <cell r="D26">
            <v>13030</v>
          </cell>
          <cell r="E26">
            <v>31.05</v>
          </cell>
          <cell r="F26">
            <v>35.049999999999997</v>
          </cell>
          <cell r="G26">
            <v>10784</v>
          </cell>
          <cell r="H26" t="str">
            <v>BRATISLAVA</v>
          </cell>
          <cell r="I26">
            <v>37865</v>
          </cell>
          <cell r="J26" t="str">
            <v>Tomaszow</v>
          </cell>
          <cell r="L26" t="str">
            <v>VW</v>
          </cell>
        </row>
        <row r="27">
          <cell r="B27">
            <v>1</v>
          </cell>
          <cell r="C27">
            <v>37</v>
          </cell>
          <cell r="D27">
            <v>20328</v>
          </cell>
          <cell r="E27">
            <v>38.479999999999997</v>
          </cell>
          <cell r="F27">
            <v>41.375999999999998</v>
          </cell>
          <cell r="G27">
            <v>10784</v>
          </cell>
          <cell r="H27" t="str">
            <v>BRATISLAVA</v>
          </cell>
          <cell r="I27">
            <v>37865</v>
          </cell>
          <cell r="J27" t="str">
            <v>Chrastava</v>
          </cell>
          <cell r="L27" t="str">
            <v>VW</v>
          </cell>
        </row>
        <row r="28">
          <cell r="B28">
            <v>1</v>
          </cell>
          <cell r="C28">
            <v>37</v>
          </cell>
          <cell r="D28">
            <v>29344</v>
          </cell>
          <cell r="E28">
            <v>41.77</v>
          </cell>
          <cell r="F28">
            <v>46.295999999999999</v>
          </cell>
          <cell r="G28">
            <v>10784</v>
          </cell>
          <cell r="H28" t="str">
            <v>BRATISLAVA</v>
          </cell>
          <cell r="I28">
            <v>37865</v>
          </cell>
          <cell r="J28" t="str">
            <v>Schweighouse</v>
          </cell>
          <cell r="L28" t="str">
            <v>VW</v>
          </cell>
        </row>
        <row r="29">
          <cell r="B29">
            <v>1</v>
          </cell>
          <cell r="C29">
            <v>37</v>
          </cell>
          <cell r="D29">
            <v>43249</v>
          </cell>
          <cell r="E29">
            <v>51.1</v>
          </cell>
          <cell r="F29">
            <v>64.11</v>
          </cell>
          <cell r="G29">
            <v>10784</v>
          </cell>
          <cell r="H29" t="str">
            <v>BRATISLAVA</v>
          </cell>
          <cell r="I29">
            <v>37865</v>
          </cell>
          <cell r="J29" t="str">
            <v>Leipzig</v>
          </cell>
          <cell r="L29" t="str">
            <v>VW</v>
          </cell>
        </row>
        <row r="30">
          <cell r="B30">
            <v>1</v>
          </cell>
          <cell r="C30">
            <v>46</v>
          </cell>
          <cell r="D30">
            <v>2979</v>
          </cell>
          <cell r="E30">
            <v>35</v>
          </cell>
          <cell r="F30">
            <v>39.191000000000003</v>
          </cell>
          <cell r="G30">
            <v>41048</v>
          </cell>
          <cell r="H30" t="str">
            <v>VW BRUXELLES BRUESS</v>
          </cell>
          <cell r="I30">
            <v>37956</v>
          </cell>
          <cell r="J30" t="str">
            <v>Prestice</v>
          </cell>
          <cell r="L30" t="str">
            <v>VW</v>
          </cell>
        </row>
        <row r="31">
          <cell r="B31">
            <v>1</v>
          </cell>
          <cell r="C31">
            <v>46</v>
          </cell>
          <cell r="D31">
            <v>13030</v>
          </cell>
          <cell r="E31">
            <v>31.05</v>
          </cell>
          <cell r="F31">
            <v>38.598999999999997</v>
          </cell>
          <cell r="G31">
            <v>41048</v>
          </cell>
          <cell r="H31" t="str">
            <v>VW BRUXELLES BRUESS</v>
          </cell>
          <cell r="I31">
            <v>37956</v>
          </cell>
          <cell r="J31" t="str">
            <v>Tomaszow</v>
          </cell>
          <cell r="L31" t="str">
            <v>VW</v>
          </cell>
        </row>
        <row r="32">
          <cell r="B32">
            <v>1</v>
          </cell>
          <cell r="C32">
            <v>46</v>
          </cell>
          <cell r="D32">
            <v>20328</v>
          </cell>
          <cell r="E32">
            <v>38.479999999999997</v>
          </cell>
          <cell r="F32">
            <v>42.96</v>
          </cell>
          <cell r="G32">
            <v>41048</v>
          </cell>
          <cell r="H32" t="str">
            <v>VW BRUXELLES BRUESS</v>
          </cell>
          <cell r="I32">
            <v>37956</v>
          </cell>
          <cell r="J32" t="str">
            <v>Chrastava</v>
          </cell>
          <cell r="L32" t="str">
            <v>VW</v>
          </cell>
        </row>
        <row r="33">
          <cell r="B33">
            <v>1</v>
          </cell>
          <cell r="C33">
            <v>46</v>
          </cell>
          <cell r="D33">
            <v>29344</v>
          </cell>
          <cell r="E33">
            <v>41.77</v>
          </cell>
          <cell r="F33">
            <v>44.191000000000003</v>
          </cell>
          <cell r="G33">
            <v>41048</v>
          </cell>
          <cell r="H33" t="str">
            <v>VW BRUXELLES BRUESS</v>
          </cell>
          <cell r="I33">
            <v>37956</v>
          </cell>
          <cell r="J33" t="str">
            <v>Schweighouse</v>
          </cell>
          <cell r="L33" t="str">
            <v>VW</v>
          </cell>
        </row>
        <row r="34">
          <cell r="B34">
            <v>1</v>
          </cell>
          <cell r="C34">
            <v>46</v>
          </cell>
          <cell r="D34">
            <v>43249</v>
          </cell>
          <cell r="E34">
            <v>51.1</v>
          </cell>
          <cell r="F34">
            <v>64.11</v>
          </cell>
          <cell r="G34">
            <v>41048</v>
          </cell>
          <cell r="H34" t="str">
            <v>VW BRUXELLES BRUESS</v>
          </cell>
          <cell r="I34">
            <v>37956</v>
          </cell>
          <cell r="J34" t="str">
            <v>Leipzig</v>
          </cell>
          <cell r="L34" t="str">
            <v>VW</v>
          </cell>
        </row>
        <row r="35">
          <cell r="B35">
            <v>1</v>
          </cell>
          <cell r="C35">
            <v>68</v>
          </cell>
          <cell r="D35">
            <v>2979</v>
          </cell>
          <cell r="E35">
            <v>35</v>
          </cell>
          <cell r="F35">
            <v>37.972999999999999</v>
          </cell>
          <cell r="G35">
            <v>9933</v>
          </cell>
          <cell r="H35" t="str">
            <v>UITENHAGE</v>
          </cell>
          <cell r="I35">
            <v>37987</v>
          </cell>
          <cell r="J35" t="str">
            <v>Prestice</v>
          </cell>
          <cell r="L35" t="str">
            <v>VW</v>
          </cell>
        </row>
        <row r="36">
          <cell r="B36">
            <v>1</v>
          </cell>
          <cell r="C36">
            <v>68</v>
          </cell>
          <cell r="D36">
            <v>13030</v>
          </cell>
          <cell r="E36">
            <v>31.05</v>
          </cell>
          <cell r="F36">
            <v>36.030999999999999</v>
          </cell>
          <cell r="G36">
            <v>9933</v>
          </cell>
          <cell r="H36" t="str">
            <v>UITENHAGE</v>
          </cell>
          <cell r="I36">
            <v>37987</v>
          </cell>
          <cell r="J36" t="str">
            <v>Tomaszow</v>
          </cell>
          <cell r="L36" t="str">
            <v>VW</v>
          </cell>
        </row>
        <row r="37">
          <cell r="B37">
            <v>1</v>
          </cell>
          <cell r="C37">
            <v>68</v>
          </cell>
          <cell r="D37">
            <v>20328</v>
          </cell>
          <cell r="E37">
            <v>38.479999999999997</v>
          </cell>
          <cell r="F37">
            <v>41.523000000000003</v>
          </cell>
          <cell r="G37">
            <v>9933</v>
          </cell>
          <cell r="H37" t="str">
            <v>UITENHAGE</v>
          </cell>
          <cell r="I37">
            <v>37987</v>
          </cell>
          <cell r="J37" t="str">
            <v>Chrastava</v>
          </cell>
          <cell r="L37" t="str">
            <v>VW</v>
          </cell>
        </row>
        <row r="38">
          <cell r="B38">
            <v>1</v>
          </cell>
          <cell r="C38">
            <v>68</v>
          </cell>
          <cell r="D38">
            <v>29344</v>
          </cell>
          <cell r="E38">
            <v>41.77</v>
          </cell>
          <cell r="F38">
            <v>44.85</v>
          </cell>
          <cell r="G38">
            <v>9933</v>
          </cell>
          <cell r="H38" t="str">
            <v>UITENHAGE</v>
          </cell>
          <cell r="I38">
            <v>37987</v>
          </cell>
          <cell r="J38" t="str">
            <v>Schweighouse</v>
          </cell>
          <cell r="L38" t="str">
            <v>VW</v>
          </cell>
        </row>
        <row r="39">
          <cell r="B39">
            <v>1</v>
          </cell>
          <cell r="C39">
            <v>68</v>
          </cell>
          <cell r="D39">
            <v>43249</v>
          </cell>
          <cell r="E39">
            <v>51.1</v>
          </cell>
          <cell r="F39">
            <v>64.11</v>
          </cell>
          <cell r="G39">
            <v>9933</v>
          </cell>
          <cell r="H39" t="str">
            <v>UITENHAGE</v>
          </cell>
          <cell r="I39">
            <v>37987</v>
          </cell>
          <cell r="J39" t="str">
            <v>Leipzig</v>
          </cell>
          <cell r="L39" t="str">
            <v>VW</v>
          </cell>
        </row>
        <row r="40">
          <cell r="B40">
            <v>2</v>
          </cell>
          <cell r="C40">
            <v>11</v>
          </cell>
          <cell r="D40">
            <v>2979</v>
          </cell>
          <cell r="E40">
            <v>35</v>
          </cell>
          <cell r="F40">
            <v>37.954999999999998</v>
          </cell>
          <cell r="G40">
            <v>196854</v>
          </cell>
          <cell r="H40" t="str">
            <v>WOLFSBURG</v>
          </cell>
          <cell r="I40">
            <v>37834</v>
          </cell>
          <cell r="J40" t="str">
            <v>Prestice</v>
          </cell>
          <cell r="L40" t="str">
            <v>VW</v>
          </cell>
        </row>
        <row r="41">
          <cell r="B41">
            <v>2</v>
          </cell>
          <cell r="C41">
            <v>11</v>
          </cell>
          <cell r="D41">
            <v>13030</v>
          </cell>
          <cell r="E41">
            <v>30.97</v>
          </cell>
          <cell r="F41">
            <v>35.933</v>
          </cell>
          <cell r="G41">
            <v>196854</v>
          </cell>
          <cell r="H41" t="str">
            <v>WOLFSBURG</v>
          </cell>
          <cell r="I41">
            <v>37834</v>
          </cell>
          <cell r="J41" t="str">
            <v>Tomaszow</v>
          </cell>
          <cell r="L41" t="str">
            <v>VW</v>
          </cell>
        </row>
        <row r="42">
          <cell r="B42">
            <v>2</v>
          </cell>
          <cell r="C42">
            <v>11</v>
          </cell>
          <cell r="D42">
            <v>20328</v>
          </cell>
          <cell r="E42">
            <v>37.979999999999997</v>
          </cell>
          <cell r="F42">
            <v>41.005000000000003</v>
          </cell>
          <cell r="G42">
            <v>196854</v>
          </cell>
          <cell r="H42" t="str">
            <v>WOLFSBURG</v>
          </cell>
          <cell r="I42">
            <v>37834</v>
          </cell>
          <cell r="J42" t="str">
            <v>Chrastava</v>
          </cell>
          <cell r="L42" t="str">
            <v>VW</v>
          </cell>
        </row>
        <row r="43">
          <cell r="B43">
            <v>2</v>
          </cell>
          <cell r="C43">
            <v>11</v>
          </cell>
          <cell r="D43">
            <v>29344</v>
          </cell>
          <cell r="E43">
            <v>37.6</v>
          </cell>
          <cell r="F43">
            <v>40.67</v>
          </cell>
          <cell r="G43">
            <v>196854</v>
          </cell>
          <cell r="H43" t="str">
            <v>WOLFSBURG</v>
          </cell>
          <cell r="I43">
            <v>37834</v>
          </cell>
          <cell r="J43" t="str">
            <v>Schweighouse</v>
          </cell>
          <cell r="L43" t="str">
            <v>VW</v>
          </cell>
        </row>
        <row r="44">
          <cell r="B44">
            <v>2</v>
          </cell>
          <cell r="C44">
            <v>11</v>
          </cell>
          <cell r="D44">
            <v>43249</v>
          </cell>
          <cell r="E44">
            <v>51.1</v>
          </cell>
          <cell r="F44">
            <v>55.67</v>
          </cell>
          <cell r="G44">
            <v>196854</v>
          </cell>
          <cell r="H44" t="str">
            <v>WOLFSBURG</v>
          </cell>
          <cell r="I44">
            <v>37834</v>
          </cell>
          <cell r="J44" t="str">
            <v>Leipzig</v>
          </cell>
          <cell r="L44" t="str">
            <v>VW</v>
          </cell>
        </row>
        <row r="45">
          <cell r="B45">
            <v>2</v>
          </cell>
          <cell r="C45">
            <v>28</v>
          </cell>
          <cell r="D45">
            <v>2979</v>
          </cell>
          <cell r="E45">
            <v>35</v>
          </cell>
          <cell r="F45">
            <v>37.146000000000001</v>
          </cell>
          <cell r="G45">
            <v>27692</v>
          </cell>
          <cell r="H45" t="str">
            <v>MOSEL</v>
          </cell>
          <cell r="I45">
            <v>37956</v>
          </cell>
          <cell r="J45" t="str">
            <v>Prestice</v>
          </cell>
          <cell r="L45" t="str">
            <v>VW</v>
          </cell>
        </row>
        <row r="46">
          <cell r="B46">
            <v>2</v>
          </cell>
          <cell r="C46">
            <v>28</v>
          </cell>
          <cell r="D46">
            <v>13030</v>
          </cell>
          <cell r="E46">
            <v>30.97</v>
          </cell>
          <cell r="F46">
            <v>35.228000000000002</v>
          </cell>
          <cell r="G46">
            <v>27692</v>
          </cell>
          <cell r="H46" t="str">
            <v>MOSEL</v>
          </cell>
          <cell r="I46">
            <v>37956</v>
          </cell>
          <cell r="J46" t="str">
            <v>Tomaszow</v>
          </cell>
          <cell r="L46" t="str">
            <v>VW</v>
          </cell>
        </row>
        <row r="47">
          <cell r="B47">
            <v>2</v>
          </cell>
          <cell r="C47">
            <v>28</v>
          </cell>
          <cell r="D47">
            <v>20328</v>
          </cell>
          <cell r="E47">
            <v>37.979999999999997</v>
          </cell>
          <cell r="F47">
            <v>40.369999999999997</v>
          </cell>
          <cell r="G47">
            <v>27692</v>
          </cell>
          <cell r="H47" t="str">
            <v>MOSEL</v>
          </cell>
          <cell r="I47">
            <v>37956</v>
          </cell>
          <cell r="J47" t="str">
            <v>Chrastava</v>
          </cell>
          <cell r="L47" t="str">
            <v>VW</v>
          </cell>
        </row>
        <row r="48">
          <cell r="B48">
            <v>2</v>
          </cell>
          <cell r="C48">
            <v>28</v>
          </cell>
          <cell r="D48">
            <v>29344</v>
          </cell>
          <cell r="E48">
            <v>37.6</v>
          </cell>
          <cell r="F48">
            <v>40.658000000000001</v>
          </cell>
          <cell r="G48">
            <v>27692</v>
          </cell>
          <cell r="H48" t="str">
            <v>MOSEL</v>
          </cell>
          <cell r="I48">
            <v>37956</v>
          </cell>
          <cell r="J48" t="str">
            <v>Schweighouse</v>
          </cell>
          <cell r="L48" t="str">
            <v>VW</v>
          </cell>
        </row>
        <row r="49">
          <cell r="B49">
            <v>2</v>
          </cell>
          <cell r="C49">
            <v>28</v>
          </cell>
          <cell r="D49">
            <v>43249</v>
          </cell>
          <cell r="E49">
            <v>51.1</v>
          </cell>
          <cell r="F49">
            <v>55.67</v>
          </cell>
          <cell r="G49">
            <v>27692</v>
          </cell>
          <cell r="H49" t="str">
            <v>MOSEL</v>
          </cell>
          <cell r="I49">
            <v>37956</v>
          </cell>
          <cell r="J49" t="str">
            <v>Leipzig</v>
          </cell>
          <cell r="L49" t="str">
            <v>VW</v>
          </cell>
        </row>
        <row r="50">
          <cell r="B50">
            <v>2</v>
          </cell>
          <cell r="C50">
            <v>37</v>
          </cell>
          <cell r="D50">
            <v>2979</v>
          </cell>
          <cell r="E50">
            <v>35</v>
          </cell>
          <cell r="F50">
            <v>37.796999999999997</v>
          </cell>
          <cell r="G50">
            <v>25164</v>
          </cell>
          <cell r="H50" t="str">
            <v>BRATISLAVA</v>
          </cell>
          <cell r="I50">
            <v>37865</v>
          </cell>
          <cell r="J50" t="str">
            <v>Prestice</v>
          </cell>
          <cell r="L50" t="str">
            <v>VW</v>
          </cell>
        </row>
        <row r="51">
          <cell r="B51">
            <v>2</v>
          </cell>
          <cell r="C51">
            <v>37</v>
          </cell>
          <cell r="D51">
            <v>13030</v>
          </cell>
          <cell r="E51">
            <v>30.97</v>
          </cell>
          <cell r="F51">
            <v>34.979999999999997</v>
          </cell>
          <cell r="G51">
            <v>25164</v>
          </cell>
          <cell r="H51" t="str">
            <v>BRATISLAVA</v>
          </cell>
          <cell r="I51">
            <v>37865</v>
          </cell>
          <cell r="J51" t="str">
            <v>Tomaszow</v>
          </cell>
          <cell r="L51" t="str">
            <v>VW</v>
          </cell>
        </row>
        <row r="52">
          <cell r="B52">
            <v>2</v>
          </cell>
          <cell r="C52">
            <v>37</v>
          </cell>
          <cell r="D52">
            <v>20328</v>
          </cell>
          <cell r="E52">
            <v>37.979999999999997</v>
          </cell>
          <cell r="F52">
            <v>40.875999999999998</v>
          </cell>
          <cell r="G52">
            <v>25164</v>
          </cell>
          <cell r="H52" t="str">
            <v>BRATISLAVA</v>
          </cell>
          <cell r="I52">
            <v>37865</v>
          </cell>
          <cell r="J52" t="str">
            <v>Chrastava</v>
          </cell>
          <cell r="L52" t="str">
            <v>VW</v>
          </cell>
        </row>
        <row r="53">
          <cell r="B53">
            <v>2</v>
          </cell>
          <cell r="C53">
            <v>37</v>
          </cell>
          <cell r="D53">
            <v>29344</v>
          </cell>
          <cell r="E53">
            <v>37.6</v>
          </cell>
          <cell r="F53">
            <v>42.125999999999998</v>
          </cell>
          <cell r="G53">
            <v>25164</v>
          </cell>
          <cell r="H53" t="str">
            <v>BRATISLAVA</v>
          </cell>
          <cell r="I53">
            <v>37865</v>
          </cell>
          <cell r="J53" t="str">
            <v>Schweighouse</v>
          </cell>
          <cell r="L53" t="str">
            <v>VW</v>
          </cell>
        </row>
        <row r="54">
          <cell r="B54">
            <v>2</v>
          </cell>
          <cell r="C54">
            <v>37</v>
          </cell>
          <cell r="D54">
            <v>43249</v>
          </cell>
          <cell r="E54">
            <v>51.1</v>
          </cell>
          <cell r="F54">
            <v>64.12</v>
          </cell>
          <cell r="G54">
            <v>25164</v>
          </cell>
          <cell r="H54" t="str">
            <v>BRATISLAVA</v>
          </cell>
          <cell r="I54">
            <v>37865</v>
          </cell>
          <cell r="J54" t="str">
            <v>Leipzig</v>
          </cell>
          <cell r="L54" t="str">
            <v>VW</v>
          </cell>
        </row>
        <row r="55">
          <cell r="B55">
            <v>2</v>
          </cell>
          <cell r="C55">
            <v>46</v>
          </cell>
          <cell r="D55">
            <v>2979</v>
          </cell>
          <cell r="E55">
            <v>35</v>
          </cell>
          <cell r="F55">
            <v>39.134</v>
          </cell>
          <cell r="G55">
            <v>95778</v>
          </cell>
          <cell r="H55" t="str">
            <v>VW BRUXELLES BRUESS</v>
          </cell>
          <cell r="I55">
            <v>37956</v>
          </cell>
          <cell r="J55" t="str">
            <v>Prestice</v>
          </cell>
          <cell r="L55" t="str">
            <v>VW</v>
          </cell>
        </row>
        <row r="56">
          <cell r="B56">
            <v>2</v>
          </cell>
          <cell r="C56">
            <v>46</v>
          </cell>
          <cell r="D56">
            <v>13030</v>
          </cell>
          <cell r="E56">
            <v>30.97</v>
          </cell>
          <cell r="F56">
            <v>38.462000000000003</v>
          </cell>
          <cell r="G56">
            <v>95778</v>
          </cell>
          <cell r="H56" t="str">
            <v>VW BRUXELLES BRUESS</v>
          </cell>
          <cell r="I56">
            <v>37956</v>
          </cell>
          <cell r="J56" t="str">
            <v>Tomaszow</v>
          </cell>
          <cell r="L56" t="str">
            <v>VW</v>
          </cell>
        </row>
        <row r="57">
          <cell r="B57">
            <v>2</v>
          </cell>
          <cell r="C57">
            <v>46</v>
          </cell>
          <cell r="D57">
            <v>20328</v>
          </cell>
          <cell r="E57">
            <v>37.979999999999997</v>
          </cell>
          <cell r="F57">
            <v>42.4</v>
          </cell>
          <cell r="G57">
            <v>95778</v>
          </cell>
          <cell r="H57" t="str">
            <v>VW BRUXELLES BRUESS</v>
          </cell>
          <cell r="I57">
            <v>37956</v>
          </cell>
          <cell r="J57" t="str">
            <v>Chrastava</v>
          </cell>
          <cell r="L57" t="str">
            <v>VW</v>
          </cell>
        </row>
        <row r="58">
          <cell r="B58">
            <v>2</v>
          </cell>
          <cell r="C58">
            <v>46</v>
          </cell>
          <cell r="D58">
            <v>29344</v>
          </cell>
          <cell r="E58">
            <v>37.6</v>
          </cell>
          <cell r="F58">
            <v>39.982999999999997</v>
          </cell>
          <cell r="G58">
            <v>95778</v>
          </cell>
          <cell r="H58" t="str">
            <v>VW BRUXELLES BRUESS</v>
          </cell>
          <cell r="I58">
            <v>37956</v>
          </cell>
          <cell r="J58" t="str">
            <v>Schweighouse</v>
          </cell>
          <cell r="L58" t="str">
            <v>VW</v>
          </cell>
        </row>
        <row r="59">
          <cell r="B59">
            <v>2</v>
          </cell>
          <cell r="C59">
            <v>46</v>
          </cell>
          <cell r="D59">
            <v>43249</v>
          </cell>
          <cell r="E59">
            <v>51.1</v>
          </cell>
          <cell r="F59">
            <v>64.12</v>
          </cell>
          <cell r="G59">
            <v>95778</v>
          </cell>
          <cell r="H59" t="str">
            <v>VW BRUXELLES BRUESS</v>
          </cell>
          <cell r="I59">
            <v>37956</v>
          </cell>
          <cell r="J59" t="str">
            <v>Leipzig</v>
          </cell>
          <cell r="L59" t="str">
            <v>VW</v>
          </cell>
        </row>
        <row r="60">
          <cell r="B60">
            <v>2</v>
          </cell>
          <cell r="C60">
            <v>68</v>
          </cell>
          <cell r="D60">
            <v>2979</v>
          </cell>
          <cell r="E60">
            <v>35</v>
          </cell>
          <cell r="F60">
            <v>37.954999999999998</v>
          </cell>
          <cell r="G60">
            <v>23177</v>
          </cell>
          <cell r="H60" t="str">
            <v>UITENHAGE</v>
          </cell>
          <cell r="I60">
            <v>37987</v>
          </cell>
          <cell r="J60" t="str">
            <v>Prestice</v>
          </cell>
          <cell r="L60" t="str">
            <v>VW</v>
          </cell>
        </row>
        <row r="61">
          <cell r="B61">
            <v>2</v>
          </cell>
          <cell r="C61">
            <v>68</v>
          </cell>
          <cell r="D61">
            <v>13030</v>
          </cell>
          <cell r="E61">
            <v>30.97</v>
          </cell>
          <cell r="F61">
            <v>35.933</v>
          </cell>
          <cell r="G61">
            <v>23177</v>
          </cell>
          <cell r="H61" t="str">
            <v>UITENHAGE</v>
          </cell>
          <cell r="I61">
            <v>37987</v>
          </cell>
          <cell r="J61" t="str">
            <v>Tomaszow</v>
          </cell>
          <cell r="L61" t="str">
            <v>VW</v>
          </cell>
        </row>
        <row r="62">
          <cell r="B62">
            <v>2</v>
          </cell>
          <cell r="C62">
            <v>68</v>
          </cell>
          <cell r="D62">
            <v>20328</v>
          </cell>
          <cell r="E62">
            <v>37.979999999999997</v>
          </cell>
          <cell r="F62">
            <v>41.005000000000003</v>
          </cell>
          <cell r="G62">
            <v>23177</v>
          </cell>
          <cell r="H62" t="str">
            <v>UITENHAGE</v>
          </cell>
          <cell r="I62">
            <v>37987</v>
          </cell>
          <cell r="J62" t="str">
            <v>Chrastava</v>
          </cell>
          <cell r="L62" t="str">
            <v>VW</v>
          </cell>
        </row>
        <row r="63">
          <cell r="B63">
            <v>2</v>
          </cell>
          <cell r="C63">
            <v>68</v>
          </cell>
          <cell r="D63">
            <v>29344</v>
          </cell>
          <cell r="E63">
            <v>37.6</v>
          </cell>
          <cell r="F63">
            <v>40.67</v>
          </cell>
          <cell r="G63">
            <v>23177</v>
          </cell>
          <cell r="H63" t="str">
            <v>UITENHAGE</v>
          </cell>
          <cell r="I63">
            <v>37987</v>
          </cell>
          <cell r="J63" t="str">
            <v>Schweighouse</v>
          </cell>
          <cell r="L63" t="str">
            <v>VW</v>
          </cell>
        </row>
        <row r="64">
          <cell r="B64">
            <v>2</v>
          </cell>
          <cell r="C64">
            <v>68</v>
          </cell>
          <cell r="D64">
            <v>43249</v>
          </cell>
          <cell r="E64">
            <v>51.1</v>
          </cell>
          <cell r="F64">
            <v>64.12</v>
          </cell>
          <cell r="G64">
            <v>23177</v>
          </cell>
          <cell r="H64" t="str">
            <v>UITENHAGE</v>
          </cell>
          <cell r="I64">
            <v>37987</v>
          </cell>
          <cell r="J64" t="str">
            <v>Leipzig</v>
          </cell>
          <cell r="L64" t="str">
            <v>VW</v>
          </cell>
        </row>
        <row r="65">
          <cell r="B65">
            <v>3</v>
          </cell>
          <cell r="C65">
            <v>11</v>
          </cell>
          <cell r="D65">
            <v>2979</v>
          </cell>
          <cell r="E65">
            <v>38.5</v>
          </cell>
          <cell r="F65">
            <v>41.552999999999997</v>
          </cell>
          <cell r="G65">
            <v>13734</v>
          </cell>
          <cell r="H65" t="str">
            <v>WOLFSBURG</v>
          </cell>
          <cell r="I65">
            <v>37834</v>
          </cell>
          <cell r="J65" t="str">
            <v>Prestice</v>
          </cell>
          <cell r="L65" t="str">
            <v>VW</v>
          </cell>
        </row>
        <row r="66">
          <cell r="B66">
            <v>3</v>
          </cell>
          <cell r="C66">
            <v>11</v>
          </cell>
          <cell r="D66">
            <v>13030</v>
          </cell>
          <cell r="E66">
            <v>32.659999999999997</v>
          </cell>
          <cell r="F66">
            <v>37.720999999999997</v>
          </cell>
          <cell r="G66">
            <v>13734</v>
          </cell>
          <cell r="H66" t="str">
            <v>WOLFSBURG</v>
          </cell>
          <cell r="I66">
            <v>37834</v>
          </cell>
          <cell r="J66" t="str">
            <v>Tomaszow</v>
          </cell>
          <cell r="L66" t="str">
            <v>VW</v>
          </cell>
        </row>
        <row r="67">
          <cell r="B67">
            <v>3</v>
          </cell>
          <cell r="C67">
            <v>11</v>
          </cell>
          <cell r="D67">
            <v>20328</v>
          </cell>
          <cell r="E67">
            <v>43.48</v>
          </cell>
          <cell r="F67">
            <v>46.603000000000002</v>
          </cell>
          <cell r="G67">
            <v>13734</v>
          </cell>
          <cell r="H67" t="str">
            <v>WOLFSBURG</v>
          </cell>
          <cell r="I67">
            <v>37834</v>
          </cell>
          <cell r="J67" t="str">
            <v>Chrastava</v>
          </cell>
          <cell r="L67" t="str">
            <v>VW</v>
          </cell>
        </row>
        <row r="68">
          <cell r="B68">
            <v>3</v>
          </cell>
          <cell r="C68">
            <v>11</v>
          </cell>
          <cell r="D68">
            <v>29344</v>
          </cell>
          <cell r="E68">
            <v>44.75</v>
          </cell>
          <cell r="F68">
            <v>47.89</v>
          </cell>
          <cell r="G68">
            <v>13734</v>
          </cell>
          <cell r="H68" t="str">
            <v>WOLFSBURG</v>
          </cell>
          <cell r="I68">
            <v>37834</v>
          </cell>
          <cell r="J68" t="str">
            <v>?berherrn</v>
          </cell>
          <cell r="L68" t="str">
            <v>VW</v>
          </cell>
        </row>
        <row r="69">
          <cell r="B69">
            <v>3</v>
          </cell>
          <cell r="C69">
            <v>11</v>
          </cell>
          <cell r="D69">
            <v>43249</v>
          </cell>
          <cell r="E69">
            <v>53.43</v>
          </cell>
          <cell r="F69">
            <v>58</v>
          </cell>
          <cell r="G69">
            <v>13734</v>
          </cell>
          <cell r="H69" t="str">
            <v>WOLFSBURG</v>
          </cell>
          <cell r="I69">
            <v>37834</v>
          </cell>
          <cell r="J69" t="str">
            <v>Leipzig</v>
          </cell>
          <cell r="L69" t="str">
            <v>VW</v>
          </cell>
        </row>
        <row r="70">
          <cell r="B70">
            <v>3</v>
          </cell>
          <cell r="C70">
            <v>28</v>
          </cell>
          <cell r="D70">
            <v>2979</v>
          </cell>
          <cell r="E70">
            <v>38.5</v>
          </cell>
          <cell r="F70">
            <v>41.344000000000001</v>
          </cell>
          <cell r="G70">
            <v>1932</v>
          </cell>
          <cell r="H70" t="str">
            <v>MOSEL</v>
          </cell>
          <cell r="I70">
            <v>37956</v>
          </cell>
          <cell r="J70" t="str">
            <v>Prestice</v>
          </cell>
          <cell r="L70" t="str">
            <v>VW</v>
          </cell>
        </row>
        <row r="71">
          <cell r="B71">
            <v>3</v>
          </cell>
          <cell r="C71">
            <v>28</v>
          </cell>
          <cell r="D71">
            <v>13030</v>
          </cell>
          <cell r="E71">
            <v>32.659999999999997</v>
          </cell>
          <cell r="F71">
            <v>37.616</v>
          </cell>
          <cell r="G71">
            <v>1932</v>
          </cell>
          <cell r="H71" t="str">
            <v>MOSEL</v>
          </cell>
          <cell r="I71">
            <v>37956</v>
          </cell>
          <cell r="J71" t="str">
            <v>Tomaszow</v>
          </cell>
          <cell r="L71" t="str">
            <v>VW</v>
          </cell>
        </row>
        <row r="72">
          <cell r="B72">
            <v>3</v>
          </cell>
          <cell r="C72">
            <v>28</v>
          </cell>
          <cell r="D72">
            <v>20328</v>
          </cell>
          <cell r="E72">
            <v>43.48</v>
          </cell>
          <cell r="F72">
            <v>46.57</v>
          </cell>
          <cell r="G72">
            <v>1932</v>
          </cell>
          <cell r="H72" t="str">
            <v>MOSEL</v>
          </cell>
          <cell r="I72">
            <v>37956</v>
          </cell>
          <cell r="J72" t="str">
            <v>Chrastava</v>
          </cell>
          <cell r="L72" t="str">
            <v>VW</v>
          </cell>
        </row>
        <row r="73">
          <cell r="B73">
            <v>3</v>
          </cell>
          <cell r="C73">
            <v>28</v>
          </cell>
          <cell r="D73">
            <v>29344</v>
          </cell>
          <cell r="E73">
            <v>44.75</v>
          </cell>
          <cell r="F73">
            <v>48.283999999999999</v>
          </cell>
          <cell r="G73">
            <v>1932</v>
          </cell>
          <cell r="H73" t="str">
            <v>MOSEL</v>
          </cell>
          <cell r="I73">
            <v>37956</v>
          </cell>
          <cell r="J73" t="str">
            <v>?berherrn</v>
          </cell>
          <cell r="L73" t="str">
            <v>VW</v>
          </cell>
        </row>
        <row r="74">
          <cell r="B74">
            <v>3</v>
          </cell>
          <cell r="C74">
            <v>28</v>
          </cell>
          <cell r="D74">
            <v>43249</v>
          </cell>
          <cell r="E74">
            <v>53.43</v>
          </cell>
          <cell r="F74">
            <v>58</v>
          </cell>
          <cell r="G74">
            <v>1932</v>
          </cell>
          <cell r="H74" t="str">
            <v>MOSEL</v>
          </cell>
          <cell r="I74">
            <v>37956</v>
          </cell>
          <cell r="J74" t="str">
            <v>Leipzig</v>
          </cell>
          <cell r="L74" t="str">
            <v>VW</v>
          </cell>
        </row>
        <row r="75">
          <cell r="B75">
            <v>3</v>
          </cell>
          <cell r="C75">
            <v>37</v>
          </cell>
          <cell r="D75">
            <v>2979</v>
          </cell>
          <cell r="E75">
            <v>38.5</v>
          </cell>
          <cell r="F75">
            <v>41.936999999999998</v>
          </cell>
          <cell r="G75">
            <v>1756</v>
          </cell>
          <cell r="H75" t="str">
            <v>BRATISLAVA</v>
          </cell>
          <cell r="I75">
            <v>37865</v>
          </cell>
          <cell r="J75" t="str">
            <v>Prestice</v>
          </cell>
          <cell r="L75" t="str">
            <v>VW</v>
          </cell>
        </row>
        <row r="76">
          <cell r="B76">
            <v>3</v>
          </cell>
          <cell r="C76">
            <v>37</v>
          </cell>
          <cell r="D76">
            <v>13030</v>
          </cell>
          <cell r="E76">
            <v>32.659999999999997</v>
          </cell>
          <cell r="F76">
            <v>37.5</v>
          </cell>
          <cell r="G76">
            <v>1756</v>
          </cell>
          <cell r="H76" t="str">
            <v>BRATISLAVA</v>
          </cell>
          <cell r="I76">
            <v>37865</v>
          </cell>
          <cell r="J76" t="str">
            <v>Tomaszow</v>
          </cell>
          <cell r="L76" t="str">
            <v>VW</v>
          </cell>
        </row>
        <row r="77">
          <cell r="B77">
            <v>3</v>
          </cell>
          <cell r="C77">
            <v>37</v>
          </cell>
          <cell r="D77">
            <v>20328</v>
          </cell>
          <cell r="E77">
            <v>43.48</v>
          </cell>
          <cell r="F77">
            <v>47.015999999999998</v>
          </cell>
          <cell r="G77">
            <v>1756</v>
          </cell>
          <cell r="H77" t="str">
            <v>BRATISLAVA</v>
          </cell>
          <cell r="I77">
            <v>37865</v>
          </cell>
          <cell r="J77" t="str">
            <v>Chrastava</v>
          </cell>
          <cell r="L77" t="str">
            <v>VW</v>
          </cell>
        </row>
        <row r="78">
          <cell r="B78">
            <v>3</v>
          </cell>
          <cell r="C78">
            <v>37</v>
          </cell>
          <cell r="D78">
            <v>29344</v>
          </cell>
          <cell r="E78">
            <v>44.75</v>
          </cell>
          <cell r="F78">
            <v>50.043999999999997</v>
          </cell>
          <cell r="G78">
            <v>1756</v>
          </cell>
          <cell r="H78" t="str">
            <v>BRATISLAVA</v>
          </cell>
          <cell r="I78">
            <v>37865</v>
          </cell>
          <cell r="J78" t="str">
            <v>?berherrn</v>
          </cell>
          <cell r="L78" t="str">
            <v>VW</v>
          </cell>
        </row>
        <row r="79">
          <cell r="B79">
            <v>3</v>
          </cell>
          <cell r="C79">
            <v>37</v>
          </cell>
          <cell r="D79">
            <v>43249</v>
          </cell>
          <cell r="E79">
            <v>53.43</v>
          </cell>
          <cell r="F79">
            <v>66.45</v>
          </cell>
          <cell r="G79">
            <v>1756</v>
          </cell>
          <cell r="H79" t="str">
            <v>BRATISLAVA</v>
          </cell>
          <cell r="I79">
            <v>37865</v>
          </cell>
          <cell r="J79" t="str">
            <v>Leipzig</v>
          </cell>
          <cell r="L79" t="str">
            <v>VW</v>
          </cell>
        </row>
        <row r="80">
          <cell r="B80">
            <v>3</v>
          </cell>
          <cell r="C80">
            <v>46</v>
          </cell>
          <cell r="D80">
            <v>2979</v>
          </cell>
          <cell r="E80">
            <v>38.5</v>
          </cell>
          <cell r="F80">
            <v>42.793999999999997</v>
          </cell>
          <cell r="G80">
            <v>6682</v>
          </cell>
          <cell r="H80" t="str">
            <v>VW BRUXELLES BRUESS</v>
          </cell>
          <cell r="I80">
            <v>37956</v>
          </cell>
          <cell r="J80" t="str">
            <v>Prestice</v>
          </cell>
          <cell r="L80" t="str">
            <v>VW</v>
          </cell>
        </row>
        <row r="81">
          <cell r="B81">
            <v>3</v>
          </cell>
          <cell r="C81">
            <v>46</v>
          </cell>
          <cell r="D81">
            <v>13030</v>
          </cell>
          <cell r="E81">
            <v>32.659999999999997</v>
          </cell>
          <cell r="F81">
            <v>40.311999999999998</v>
          </cell>
          <cell r="G81">
            <v>6682</v>
          </cell>
          <cell r="H81" t="str">
            <v>VW BRUXELLES BRUESS</v>
          </cell>
          <cell r="I81">
            <v>37956</v>
          </cell>
          <cell r="J81" t="str">
            <v>Tomaszow</v>
          </cell>
          <cell r="L81" t="str">
            <v>VW</v>
          </cell>
        </row>
        <row r="82">
          <cell r="B82">
            <v>3</v>
          </cell>
          <cell r="C82">
            <v>46</v>
          </cell>
          <cell r="D82">
            <v>20328</v>
          </cell>
          <cell r="E82">
            <v>43.48</v>
          </cell>
          <cell r="F82">
            <v>48.06</v>
          </cell>
          <cell r="G82">
            <v>6682</v>
          </cell>
          <cell r="H82" t="str">
            <v>VW BRUXELLES BRUESS</v>
          </cell>
          <cell r="I82">
            <v>37956</v>
          </cell>
          <cell r="J82" t="str">
            <v>Chrastava</v>
          </cell>
          <cell r="L82" t="str">
            <v>VW</v>
          </cell>
        </row>
        <row r="83">
          <cell r="B83">
            <v>3</v>
          </cell>
          <cell r="C83">
            <v>46</v>
          </cell>
          <cell r="D83">
            <v>29344</v>
          </cell>
          <cell r="E83">
            <v>44.75</v>
          </cell>
          <cell r="F83">
            <v>47.24</v>
          </cell>
          <cell r="G83">
            <v>6682</v>
          </cell>
          <cell r="H83" t="str">
            <v>VW BRUXELLES BRUESS</v>
          </cell>
          <cell r="I83">
            <v>37956</v>
          </cell>
          <cell r="J83" t="str">
            <v>?berherrn</v>
          </cell>
          <cell r="L83" t="str">
            <v>VW</v>
          </cell>
        </row>
        <row r="84">
          <cell r="B84">
            <v>3</v>
          </cell>
          <cell r="C84">
            <v>46</v>
          </cell>
          <cell r="D84">
            <v>43249</v>
          </cell>
          <cell r="E84">
            <v>53.43</v>
          </cell>
          <cell r="F84">
            <v>66.45</v>
          </cell>
          <cell r="G84">
            <v>6682</v>
          </cell>
          <cell r="H84" t="str">
            <v>VW BRUXELLES BRUESS</v>
          </cell>
          <cell r="I84">
            <v>37956</v>
          </cell>
          <cell r="J84" t="str">
            <v>Leipzig</v>
          </cell>
          <cell r="L84" t="str">
            <v>VW</v>
          </cell>
        </row>
        <row r="85">
          <cell r="B85">
            <v>3</v>
          </cell>
          <cell r="C85">
            <v>68</v>
          </cell>
          <cell r="D85">
            <v>2979</v>
          </cell>
          <cell r="E85">
            <v>38.5</v>
          </cell>
          <cell r="F85">
            <v>41.552999999999997</v>
          </cell>
          <cell r="G85">
            <v>1617</v>
          </cell>
          <cell r="H85" t="str">
            <v>UITENHAGE</v>
          </cell>
          <cell r="I85">
            <v>37987</v>
          </cell>
          <cell r="J85" t="str">
            <v>Prestice</v>
          </cell>
          <cell r="L85" t="str">
            <v>VW</v>
          </cell>
        </row>
        <row r="86">
          <cell r="B86">
            <v>3</v>
          </cell>
          <cell r="C86">
            <v>68</v>
          </cell>
          <cell r="D86">
            <v>13030</v>
          </cell>
          <cell r="E86">
            <v>32.659999999999997</v>
          </cell>
          <cell r="F86">
            <v>37.720999999999997</v>
          </cell>
          <cell r="G86">
            <v>1617</v>
          </cell>
          <cell r="H86" t="str">
            <v>UITENHAGE</v>
          </cell>
          <cell r="I86">
            <v>37987</v>
          </cell>
          <cell r="J86" t="str">
            <v>Tomaszow</v>
          </cell>
          <cell r="L86" t="str">
            <v>VW</v>
          </cell>
        </row>
        <row r="87">
          <cell r="B87">
            <v>3</v>
          </cell>
          <cell r="C87">
            <v>68</v>
          </cell>
          <cell r="D87">
            <v>20328</v>
          </cell>
          <cell r="E87">
            <v>43.48</v>
          </cell>
          <cell r="F87">
            <v>46.603000000000002</v>
          </cell>
          <cell r="G87">
            <v>1617</v>
          </cell>
          <cell r="H87" t="str">
            <v>UITENHAGE</v>
          </cell>
          <cell r="I87">
            <v>37987</v>
          </cell>
          <cell r="J87" t="str">
            <v>Chrastava</v>
          </cell>
          <cell r="L87" t="str">
            <v>VW</v>
          </cell>
        </row>
        <row r="88">
          <cell r="B88">
            <v>3</v>
          </cell>
          <cell r="C88">
            <v>68</v>
          </cell>
          <cell r="D88">
            <v>29344</v>
          </cell>
          <cell r="E88">
            <v>44.75</v>
          </cell>
          <cell r="F88">
            <v>47.89</v>
          </cell>
          <cell r="G88">
            <v>1617</v>
          </cell>
          <cell r="H88" t="str">
            <v>UITENHAGE</v>
          </cell>
          <cell r="I88">
            <v>37987</v>
          </cell>
          <cell r="J88" t="str">
            <v>?berherrn</v>
          </cell>
          <cell r="L88" t="str">
            <v>VW</v>
          </cell>
        </row>
        <row r="89">
          <cell r="B89">
            <v>3</v>
          </cell>
          <cell r="C89">
            <v>68</v>
          </cell>
          <cell r="D89">
            <v>43249</v>
          </cell>
          <cell r="E89">
            <v>53.43</v>
          </cell>
          <cell r="F89">
            <v>66.45</v>
          </cell>
          <cell r="G89">
            <v>1617</v>
          </cell>
          <cell r="H89" t="str">
            <v>UITENHAGE</v>
          </cell>
          <cell r="I89">
            <v>37987</v>
          </cell>
          <cell r="J89" t="str">
            <v>Leipzig</v>
          </cell>
          <cell r="L89" t="str">
            <v>VW</v>
          </cell>
        </row>
        <row r="90">
          <cell r="B90">
            <v>4</v>
          </cell>
          <cell r="C90">
            <v>11</v>
          </cell>
          <cell r="D90">
            <v>2979</v>
          </cell>
          <cell r="E90">
            <v>38.5</v>
          </cell>
          <cell r="F90">
            <v>41.524999999999999</v>
          </cell>
          <cell r="G90">
            <v>32046</v>
          </cell>
          <cell r="H90" t="str">
            <v>WOLFSBURG</v>
          </cell>
          <cell r="I90">
            <v>37834</v>
          </cell>
          <cell r="J90" t="str">
            <v>Prestice</v>
          </cell>
          <cell r="L90" t="str">
            <v>VW</v>
          </cell>
        </row>
        <row r="91">
          <cell r="B91">
            <v>4</v>
          </cell>
          <cell r="C91">
            <v>11</v>
          </cell>
          <cell r="D91">
            <v>13030</v>
          </cell>
          <cell r="E91">
            <v>32.57</v>
          </cell>
          <cell r="F91">
            <v>37.603000000000002</v>
          </cell>
          <cell r="G91">
            <v>32046</v>
          </cell>
          <cell r="H91" t="str">
            <v>WOLFSBURG</v>
          </cell>
          <cell r="I91">
            <v>37834</v>
          </cell>
          <cell r="J91" t="str">
            <v>Tomaszow</v>
          </cell>
          <cell r="L91" t="str">
            <v>VW</v>
          </cell>
        </row>
        <row r="92">
          <cell r="B92">
            <v>4</v>
          </cell>
          <cell r="C92">
            <v>11</v>
          </cell>
          <cell r="D92">
            <v>20328</v>
          </cell>
          <cell r="E92">
            <v>43.28</v>
          </cell>
          <cell r="F92">
            <v>46.375</v>
          </cell>
          <cell r="G92">
            <v>32046</v>
          </cell>
          <cell r="H92" t="str">
            <v>WOLFSBURG</v>
          </cell>
          <cell r="I92">
            <v>37834</v>
          </cell>
          <cell r="J92" t="str">
            <v>Chrastava</v>
          </cell>
          <cell r="L92" t="str">
            <v>VW</v>
          </cell>
        </row>
        <row r="93">
          <cell r="B93">
            <v>4</v>
          </cell>
          <cell r="C93">
            <v>11</v>
          </cell>
          <cell r="D93">
            <v>29344</v>
          </cell>
          <cell r="E93">
            <v>44.75</v>
          </cell>
          <cell r="F93">
            <v>47.87</v>
          </cell>
          <cell r="G93">
            <v>32046</v>
          </cell>
          <cell r="H93" t="str">
            <v>WOLFSBURG</v>
          </cell>
          <cell r="I93">
            <v>37834</v>
          </cell>
          <cell r="J93" t="str">
            <v>?berherrn</v>
          </cell>
          <cell r="L93" t="str">
            <v>VW</v>
          </cell>
        </row>
        <row r="94">
          <cell r="B94">
            <v>4</v>
          </cell>
          <cell r="C94">
            <v>11</v>
          </cell>
          <cell r="D94">
            <v>43249</v>
          </cell>
          <cell r="E94">
            <v>53.43</v>
          </cell>
          <cell r="F94">
            <v>58</v>
          </cell>
          <cell r="G94">
            <v>32046</v>
          </cell>
          <cell r="H94" t="str">
            <v>WOLFSBURG</v>
          </cell>
          <cell r="I94">
            <v>37834</v>
          </cell>
          <cell r="J94" t="str">
            <v>Leipzig</v>
          </cell>
          <cell r="L94" t="str">
            <v>VW</v>
          </cell>
        </row>
        <row r="95">
          <cell r="B95">
            <v>4</v>
          </cell>
          <cell r="C95">
            <v>28</v>
          </cell>
          <cell r="D95">
            <v>2979</v>
          </cell>
          <cell r="E95">
            <v>38.5</v>
          </cell>
          <cell r="F95">
            <v>41.149000000000001</v>
          </cell>
          <cell r="G95">
            <v>4508</v>
          </cell>
          <cell r="H95" t="str">
            <v>MOSEL</v>
          </cell>
          <cell r="I95">
            <v>37956</v>
          </cell>
          <cell r="J95" t="str">
            <v>Prestice</v>
          </cell>
          <cell r="L95" t="str">
            <v>VW</v>
          </cell>
        </row>
        <row r="96">
          <cell r="B96">
            <v>4</v>
          </cell>
          <cell r="C96">
            <v>28</v>
          </cell>
          <cell r="D96">
            <v>13030</v>
          </cell>
          <cell r="E96">
            <v>32.57</v>
          </cell>
          <cell r="F96">
            <v>37.331000000000003</v>
          </cell>
          <cell r="G96">
            <v>4508</v>
          </cell>
          <cell r="H96" t="str">
            <v>MOSEL</v>
          </cell>
          <cell r="I96">
            <v>37956</v>
          </cell>
          <cell r="J96" t="str">
            <v>Tomaszow</v>
          </cell>
          <cell r="L96" t="str">
            <v>VW</v>
          </cell>
        </row>
        <row r="97">
          <cell r="B97">
            <v>4</v>
          </cell>
          <cell r="C97">
            <v>28</v>
          </cell>
          <cell r="D97">
            <v>20328</v>
          </cell>
          <cell r="E97">
            <v>43.28</v>
          </cell>
          <cell r="F97">
            <v>46.17</v>
          </cell>
          <cell r="G97">
            <v>4508</v>
          </cell>
          <cell r="H97" t="str">
            <v>MOSEL</v>
          </cell>
          <cell r="I97">
            <v>37956</v>
          </cell>
          <cell r="J97" t="str">
            <v>Chrastava</v>
          </cell>
          <cell r="L97" t="str">
            <v>VW</v>
          </cell>
        </row>
        <row r="98">
          <cell r="B98">
            <v>4</v>
          </cell>
          <cell r="C98">
            <v>28</v>
          </cell>
          <cell r="D98">
            <v>29344</v>
          </cell>
          <cell r="E98">
            <v>44.75</v>
          </cell>
          <cell r="F98">
            <v>48.154000000000003</v>
          </cell>
          <cell r="G98">
            <v>4508</v>
          </cell>
          <cell r="H98" t="str">
            <v>MOSEL</v>
          </cell>
          <cell r="I98">
            <v>37956</v>
          </cell>
          <cell r="J98" t="str">
            <v>?berherrn</v>
          </cell>
          <cell r="L98" t="str">
            <v>VW</v>
          </cell>
        </row>
        <row r="99">
          <cell r="B99">
            <v>4</v>
          </cell>
          <cell r="C99">
            <v>28</v>
          </cell>
          <cell r="D99">
            <v>43249</v>
          </cell>
          <cell r="E99">
            <v>53.43</v>
          </cell>
          <cell r="F99">
            <v>58</v>
          </cell>
          <cell r="G99">
            <v>4508</v>
          </cell>
          <cell r="H99" t="str">
            <v>MOSEL</v>
          </cell>
          <cell r="I99">
            <v>37956</v>
          </cell>
          <cell r="J99" t="str">
            <v>Leipzig</v>
          </cell>
          <cell r="L99" t="str">
            <v>VW</v>
          </cell>
        </row>
        <row r="100">
          <cell r="B100">
            <v>4</v>
          </cell>
          <cell r="C100">
            <v>37</v>
          </cell>
          <cell r="D100">
            <v>2979</v>
          </cell>
          <cell r="E100">
            <v>38.5</v>
          </cell>
          <cell r="F100">
            <v>41.758000000000003</v>
          </cell>
          <cell r="G100">
            <v>4096</v>
          </cell>
          <cell r="H100" t="str">
            <v>BRATISLAVA</v>
          </cell>
          <cell r="I100">
            <v>37865</v>
          </cell>
          <cell r="J100" t="str">
            <v>Prestice</v>
          </cell>
          <cell r="L100" t="str">
            <v>VW</v>
          </cell>
        </row>
        <row r="101">
          <cell r="B101">
            <v>4</v>
          </cell>
          <cell r="C101">
            <v>37</v>
          </cell>
          <cell r="D101">
            <v>13030</v>
          </cell>
          <cell r="E101">
            <v>32.57</v>
          </cell>
          <cell r="F101">
            <v>37.18</v>
          </cell>
          <cell r="G101">
            <v>4096</v>
          </cell>
          <cell r="H101" t="str">
            <v>BRATISLAVA</v>
          </cell>
          <cell r="I101">
            <v>37865</v>
          </cell>
          <cell r="J101" t="str">
            <v>Tomaszow</v>
          </cell>
          <cell r="L101" t="str">
            <v>VW</v>
          </cell>
        </row>
        <row r="102">
          <cell r="B102">
            <v>4</v>
          </cell>
          <cell r="C102">
            <v>37</v>
          </cell>
          <cell r="D102">
            <v>20328</v>
          </cell>
          <cell r="E102">
            <v>43.28</v>
          </cell>
          <cell r="F102">
            <v>46.637</v>
          </cell>
          <cell r="G102">
            <v>4096</v>
          </cell>
          <cell r="H102" t="str">
            <v>BRATISLAVA</v>
          </cell>
          <cell r="I102">
            <v>37865</v>
          </cell>
          <cell r="J102" t="str">
            <v>Chrastava</v>
          </cell>
          <cell r="L102" t="str">
            <v>VW</v>
          </cell>
        </row>
        <row r="103">
          <cell r="B103">
            <v>4</v>
          </cell>
          <cell r="C103">
            <v>37</v>
          </cell>
          <cell r="D103">
            <v>29344</v>
          </cell>
          <cell r="E103">
            <v>44.75</v>
          </cell>
          <cell r="F103">
            <v>49.83</v>
          </cell>
          <cell r="G103">
            <v>4096</v>
          </cell>
          <cell r="H103" t="str">
            <v>BRATISLAVA</v>
          </cell>
          <cell r="I103">
            <v>37865</v>
          </cell>
          <cell r="J103" t="str">
            <v>?berherrn</v>
          </cell>
          <cell r="L103" t="str">
            <v>VW</v>
          </cell>
        </row>
        <row r="104">
          <cell r="B104">
            <v>4</v>
          </cell>
          <cell r="C104">
            <v>37</v>
          </cell>
          <cell r="D104">
            <v>43249</v>
          </cell>
          <cell r="E104">
            <v>53.43</v>
          </cell>
          <cell r="F104">
            <v>66.45</v>
          </cell>
          <cell r="G104">
            <v>4096</v>
          </cell>
          <cell r="H104" t="str">
            <v>BRATISLAVA</v>
          </cell>
          <cell r="I104">
            <v>37865</v>
          </cell>
          <cell r="J104" t="str">
            <v>Leipzig</v>
          </cell>
          <cell r="L104" t="str">
            <v>VW</v>
          </cell>
        </row>
        <row r="105">
          <cell r="B105">
            <v>4</v>
          </cell>
          <cell r="C105">
            <v>46</v>
          </cell>
          <cell r="D105">
            <v>2979</v>
          </cell>
          <cell r="E105">
            <v>38.5</v>
          </cell>
          <cell r="F105">
            <v>42.652999999999999</v>
          </cell>
          <cell r="G105">
            <v>15592</v>
          </cell>
          <cell r="H105" t="str">
            <v>VW BRUXELLES BRUESS</v>
          </cell>
          <cell r="I105">
            <v>37956</v>
          </cell>
          <cell r="J105" t="str">
            <v>Prestice</v>
          </cell>
          <cell r="L105" t="str">
            <v>VW</v>
          </cell>
        </row>
        <row r="106">
          <cell r="B106">
            <v>4</v>
          </cell>
          <cell r="C106">
            <v>46</v>
          </cell>
          <cell r="D106">
            <v>13030</v>
          </cell>
          <cell r="E106">
            <v>32.57</v>
          </cell>
          <cell r="F106">
            <v>40.081000000000003</v>
          </cell>
          <cell r="G106">
            <v>15592</v>
          </cell>
          <cell r="H106" t="str">
            <v>VW BRUXELLES BRUESS</v>
          </cell>
          <cell r="I106">
            <v>37956</v>
          </cell>
          <cell r="J106" t="str">
            <v>Tomaszow</v>
          </cell>
          <cell r="L106" t="str">
            <v>VW</v>
          </cell>
        </row>
        <row r="107">
          <cell r="B107">
            <v>4</v>
          </cell>
          <cell r="C107">
            <v>46</v>
          </cell>
          <cell r="D107">
            <v>20328</v>
          </cell>
          <cell r="E107">
            <v>43.28</v>
          </cell>
          <cell r="F107">
            <v>47.72</v>
          </cell>
          <cell r="G107">
            <v>15592</v>
          </cell>
          <cell r="H107" t="str">
            <v>VW BRUXELLES BRUESS</v>
          </cell>
          <cell r="I107">
            <v>37956</v>
          </cell>
          <cell r="J107" t="str">
            <v>Chrastava</v>
          </cell>
          <cell r="L107" t="str">
            <v>VW</v>
          </cell>
        </row>
        <row r="108">
          <cell r="B108">
            <v>4</v>
          </cell>
          <cell r="C108">
            <v>46</v>
          </cell>
          <cell r="D108">
            <v>29344</v>
          </cell>
          <cell r="E108">
            <v>44.75</v>
          </cell>
          <cell r="F108">
            <v>47.146000000000001</v>
          </cell>
          <cell r="G108">
            <v>15592</v>
          </cell>
          <cell r="H108" t="str">
            <v>VW BRUXELLES BRUESS</v>
          </cell>
          <cell r="I108">
            <v>37956</v>
          </cell>
          <cell r="J108" t="str">
            <v>?berherrn</v>
          </cell>
          <cell r="L108" t="str">
            <v>VW</v>
          </cell>
        </row>
        <row r="109">
          <cell r="B109">
            <v>4</v>
          </cell>
          <cell r="C109">
            <v>46</v>
          </cell>
          <cell r="D109">
            <v>43249</v>
          </cell>
          <cell r="E109">
            <v>53.43</v>
          </cell>
          <cell r="F109">
            <v>66.45</v>
          </cell>
          <cell r="G109">
            <v>15592</v>
          </cell>
          <cell r="H109" t="str">
            <v>VW BRUXELLES BRUESS</v>
          </cell>
          <cell r="I109">
            <v>37956</v>
          </cell>
          <cell r="J109" t="str">
            <v>Leipzig</v>
          </cell>
          <cell r="L109" t="str">
            <v>VW</v>
          </cell>
        </row>
        <row r="110">
          <cell r="B110">
            <v>4</v>
          </cell>
          <cell r="C110">
            <v>68</v>
          </cell>
          <cell r="D110">
            <v>2979</v>
          </cell>
          <cell r="E110">
            <v>38.5</v>
          </cell>
          <cell r="F110">
            <v>41.524999999999999</v>
          </cell>
          <cell r="G110">
            <v>3773</v>
          </cell>
          <cell r="H110" t="str">
            <v>UITENHAGE</v>
          </cell>
          <cell r="I110">
            <v>37987</v>
          </cell>
          <cell r="J110" t="str">
            <v>Prestice</v>
          </cell>
          <cell r="L110" t="str">
            <v>VW</v>
          </cell>
        </row>
        <row r="111">
          <cell r="B111">
            <v>4</v>
          </cell>
          <cell r="C111">
            <v>68</v>
          </cell>
          <cell r="D111">
            <v>13030</v>
          </cell>
          <cell r="E111">
            <v>32.57</v>
          </cell>
          <cell r="F111">
            <v>37.603000000000002</v>
          </cell>
          <cell r="G111">
            <v>3773</v>
          </cell>
          <cell r="H111" t="str">
            <v>UITENHAGE</v>
          </cell>
          <cell r="I111">
            <v>37987</v>
          </cell>
          <cell r="J111" t="str">
            <v>Tomaszow</v>
          </cell>
          <cell r="L111" t="str">
            <v>VW</v>
          </cell>
        </row>
        <row r="112">
          <cell r="B112">
            <v>4</v>
          </cell>
          <cell r="C112">
            <v>68</v>
          </cell>
          <cell r="D112">
            <v>20328</v>
          </cell>
          <cell r="E112">
            <v>43.28</v>
          </cell>
          <cell r="F112">
            <v>46.375</v>
          </cell>
          <cell r="G112">
            <v>3773</v>
          </cell>
          <cell r="H112" t="str">
            <v>UITENHAGE</v>
          </cell>
          <cell r="I112">
            <v>37987</v>
          </cell>
          <cell r="J112" t="str">
            <v>Chrastava</v>
          </cell>
          <cell r="L112" t="str">
            <v>VW</v>
          </cell>
        </row>
        <row r="113">
          <cell r="B113">
            <v>4</v>
          </cell>
          <cell r="C113">
            <v>68</v>
          </cell>
          <cell r="D113">
            <v>29344</v>
          </cell>
          <cell r="E113">
            <v>44.75</v>
          </cell>
          <cell r="F113">
            <v>47.87</v>
          </cell>
          <cell r="G113">
            <v>3773</v>
          </cell>
          <cell r="H113" t="str">
            <v>UITENHAGE</v>
          </cell>
          <cell r="I113">
            <v>37987</v>
          </cell>
          <cell r="J113" t="str">
            <v>?berherrn</v>
          </cell>
          <cell r="L113" t="str">
            <v>VW</v>
          </cell>
        </row>
        <row r="114">
          <cell r="B114">
            <v>4</v>
          </cell>
          <cell r="C114">
            <v>68</v>
          </cell>
          <cell r="D114">
            <v>43249</v>
          </cell>
          <cell r="E114">
            <v>53.43</v>
          </cell>
          <cell r="F114">
            <v>66.45</v>
          </cell>
          <cell r="G114">
            <v>3773</v>
          </cell>
          <cell r="H114" t="str">
            <v>UITENHAGE</v>
          </cell>
          <cell r="I114">
            <v>37987</v>
          </cell>
          <cell r="J114" t="str">
            <v>Leipzig</v>
          </cell>
          <cell r="L114" t="str">
            <v>VW</v>
          </cell>
        </row>
        <row r="120">
          <cell r="B120">
            <v>1</v>
          </cell>
          <cell r="C120">
            <v>11</v>
          </cell>
          <cell r="D120" t="str">
            <v>WOLFSBURG</v>
          </cell>
          <cell r="E120">
            <v>84366</v>
          </cell>
        </row>
        <row r="121">
          <cell r="B121">
            <v>1</v>
          </cell>
          <cell r="C121">
            <v>28</v>
          </cell>
          <cell r="D121" t="str">
            <v>MOSEL</v>
          </cell>
          <cell r="E121">
            <v>11868</v>
          </cell>
        </row>
        <row r="122">
          <cell r="B122">
            <v>1</v>
          </cell>
          <cell r="C122">
            <v>37</v>
          </cell>
          <cell r="D122" t="str">
            <v>BRATISLAVA</v>
          </cell>
          <cell r="E122">
            <v>10784</v>
          </cell>
        </row>
        <row r="123">
          <cell r="B123">
            <v>1</v>
          </cell>
          <cell r="C123">
            <v>46</v>
          </cell>
          <cell r="D123" t="str">
            <v>VW BRUXELLES BRUESS</v>
          </cell>
          <cell r="E123">
            <v>41048</v>
          </cell>
        </row>
        <row r="124">
          <cell r="B124">
            <v>1</v>
          </cell>
          <cell r="C124">
            <v>68</v>
          </cell>
          <cell r="D124" t="str">
            <v>UITENHAGE</v>
          </cell>
          <cell r="E124">
            <v>9933</v>
          </cell>
        </row>
        <row r="125">
          <cell r="B125">
            <v>2</v>
          </cell>
          <cell r="C125">
            <v>11</v>
          </cell>
          <cell r="D125" t="str">
            <v>WOLFSBURG</v>
          </cell>
          <cell r="E125">
            <v>196854</v>
          </cell>
        </row>
        <row r="126">
          <cell r="B126">
            <v>2</v>
          </cell>
          <cell r="C126">
            <v>28</v>
          </cell>
          <cell r="D126" t="str">
            <v>MOSEL</v>
          </cell>
          <cell r="E126">
            <v>27692</v>
          </cell>
        </row>
        <row r="127">
          <cell r="B127">
            <v>2</v>
          </cell>
          <cell r="C127">
            <v>37</v>
          </cell>
          <cell r="D127" t="str">
            <v>BRATISLAVA</v>
          </cell>
          <cell r="E127">
            <v>25164</v>
          </cell>
        </row>
        <row r="128">
          <cell r="B128">
            <v>2</v>
          </cell>
          <cell r="C128">
            <v>46</v>
          </cell>
          <cell r="D128" t="str">
            <v>VW BRUXELLES BRUESS</v>
          </cell>
          <cell r="E128">
            <v>95778</v>
          </cell>
        </row>
        <row r="129">
          <cell r="B129">
            <v>2</v>
          </cell>
          <cell r="C129">
            <v>68</v>
          </cell>
          <cell r="D129" t="str">
            <v>UITENHAGE</v>
          </cell>
          <cell r="E129">
            <v>23177</v>
          </cell>
        </row>
        <row r="130">
          <cell r="B130">
            <v>3</v>
          </cell>
          <cell r="C130">
            <v>11</v>
          </cell>
          <cell r="D130" t="str">
            <v>WOLFSBURG</v>
          </cell>
          <cell r="E130">
            <v>13734</v>
          </cell>
        </row>
        <row r="131">
          <cell r="B131">
            <v>3</v>
          </cell>
          <cell r="C131">
            <v>28</v>
          </cell>
          <cell r="D131" t="str">
            <v>MOSEL</v>
          </cell>
          <cell r="E131">
            <v>1932</v>
          </cell>
        </row>
        <row r="132">
          <cell r="B132">
            <v>3</v>
          </cell>
          <cell r="C132">
            <v>37</v>
          </cell>
          <cell r="D132" t="str">
            <v>BRATISLAVA</v>
          </cell>
          <cell r="E132">
            <v>1756</v>
          </cell>
        </row>
        <row r="133">
          <cell r="B133">
            <v>3</v>
          </cell>
          <cell r="C133">
            <v>46</v>
          </cell>
          <cell r="D133" t="str">
            <v>VW BRUXELLES BRUESS</v>
          </cell>
          <cell r="E133">
            <v>6682</v>
          </cell>
        </row>
        <row r="134">
          <cell r="B134">
            <v>3</v>
          </cell>
          <cell r="C134">
            <v>68</v>
          </cell>
          <cell r="D134" t="str">
            <v>UITENHAGE</v>
          </cell>
          <cell r="E134">
            <v>1617</v>
          </cell>
        </row>
        <row r="135">
          <cell r="B135">
            <v>4</v>
          </cell>
          <cell r="C135">
            <v>11</v>
          </cell>
          <cell r="D135" t="str">
            <v>WOLFSBURG</v>
          </cell>
          <cell r="E135">
            <v>32046</v>
          </cell>
        </row>
        <row r="136">
          <cell r="B136">
            <v>4</v>
          </cell>
          <cell r="C136">
            <v>28</v>
          </cell>
          <cell r="D136" t="str">
            <v>MOSEL</v>
          </cell>
          <cell r="E136">
            <v>4508</v>
          </cell>
        </row>
        <row r="137">
          <cell r="B137">
            <v>4</v>
          </cell>
          <cell r="C137">
            <v>37</v>
          </cell>
          <cell r="D137" t="str">
            <v>BRATISLAVA</v>
          </cell>
          <cell r="E137">
            <v>4096</v>
          </cell>
        </row>
        <row r="138">
          <cell r="B138">
            <v>4</v>
          </cell>
          <cell r="C138">
            <v>46</v>
          </cell>
          <cell r="D138" t="str">
            <v>VW BRUXELLES BRUESS</v>
          </cell>
          <cell r="E138">
            <v>15592</v>
          </cell>
        </row>
        <row r="139">
          <cell r="B139">
            <v>4</v>
          </cell>
          <cell r="C139">
            <v>68</v>
          </cell>
          <cell r="D139" t="str">
            <v>UITENHAGE</v>
          </cell>
          <cell r="E139">
            <v>3773</v>
          </cell>
        </row>
        <row r="145">
          <cell r="B145" t="str">
            <v>F VW 01 35097</v>
          </cell>
          <cell r="C145">
            <v>1</v>
          </cell>
          <cell r="D145">
            <v>3</v>
          </cell>
        </row>
        <row r="146">
          <cell r="B146" t="str">
            <v>F VW 01 35097</v>
          </cell>
          <cell r="C146">
            <v>2</v>
          </cell>
          <cell r="D146">
            <v>3</v>
          </cell>
        </row>
        <row r="147">
          <cell r="B147" t="str">
            <v>F VW 01 35097</v>
          </cell>
          <cell r="C147">
            <v>3</v>
          </cell>
          <cell r="D147">
            <v>3</v>
          </cell>
        </row>
        <row r="148">
          <cell r="B148" t="str">
            <v>F VW 01 35097</v>
          </cell>
          <cell r="C148">
            <v>4</v>
          </cell>
          <cell r="D148">
            <v>3</v>
          </cell>
        </row>
        <row r="154">
          <cell r="B154">
            <v>1</v>
          </cell>
          <cell r="C154">
            <v>13030</v>
          </cell>
          <cell r="D154" t="str">
            <v>Findlay Ind. GmbH</v>
          </cell>
        </row>
        <row r="155">
          <cell r="B155">
            <v>1</v>
          </cell>
          <cell r="C155">
            <v>20328</v>
          </cell>
          <cell r="D155" t="str">
            <v>GRUPO ANTOLIN DEUTSCHLAND GMBH</v>
          </cell>
        </row>
        <row r="156">
          <cell r="B156">
            <v>1</v>
          </cell>
          <cell r="C156">
            <v>29344</v>
          </cell>
          <cell r="D156" t="str">
            <v>Johnson Controls Headliner GmbH</v>
          </cell>
        </row>
        <row r="157">
          <cell r="B157">
            <v>1</v>
          </cell>
          <cell r="C157">
            <v>2979</v>
          </cell>
          <cell r="D157" t="str">
            <v>Lear Corporation</v>
          </cell>
        </row>
        <row r="158">
          <cell r="B158">
            <v>1</v>
          </cell>
          <cell r="C158">
            <v>43249</v>
          </cell>
          <cell r="D158" t="str">
            <v>Magna Systems, S.A.</v>
          </cell>
        </row>
        <row r="159">
          <cell r="B159">
            <v>2</v>
          </cell>
          <cell r="C159">
            <v>13030</v>
          </cell>
          <cell r="D159" t="str">
            <v>Findlay Ind. GmbH</v>
          </cell>
        </row>
        <row r="160">
          <cell r="B160">
            <v>2</v>
          </cell>
          <cell r="C160">
            <v>20328</v>
          </cell>
          <cell r="D160" t="str">
            <v>GRUPO ANTOLIN DEUTSCHLAND GMBH</v>
          </cell>
        </row>
        <row r="161">
          <cell r="B161">
            <v>2</v>
          </cell>
          <cell r="C161">
            <v>29344</v>
          </cell>
          <cell r="D161" t="str">
            <v>Johnson Controls Headliner GmbH</v>
          </cell>
        </row>
        <row r="162">
          <cell r="B162">
            <v>2</v>
          </cell>
          <cell r="C162">
            <v>2979</v>
          </cell>
          <cell r="D162" t="str">
            <v>Lear Corporation</v>
          </cell>
        </row>
        <row r="163">
          <cell r="B163">
            <v>2</v>
          </cell>
          <cell r="C163">
            <v>43249</v>
          </cell>
          <cell r="D163" t="str">
            <v>Magna Systems, S.A.</v>
          </cell>
        </row>
        <row r="164">
          <cell r="B164">
            <v>3</v>
          </cell>
          <cell r="C164">
            <v>13030</v>
          </cell>
          <cell r="D164" t="str">
            <v>Findlay Ind. GmbH</v>
          </cell>
        </row>
        <row r="165">
          <cell r="B165">
            <v>3</v>
          </cell>
          <cell r="C165">
            <v>20328</v>
          </cell>
          <cell r="D165" t="str">
            <v>GRUPO ANTOLIN DEUTSCHLAND GMBH</v>
          </cell>
        </row>
        <row r="166">
          <cell r="B166">
            <v>3</v>
          </cell>
          <cell r="C166">
            <v>29344</v>
          </cell>
          <cell r="D166" t="str">
            <v>Johnson Controls Headliner GmbH</v>
          </cell>
        </row>
        <row r="167">
          <cell r="B167">
            <v>3</v>
          </cell>
          <cell r="C167">
            <v>2979</v>
          </cell>
          <cell r="D167" t="str">
            <v>Lear Corporation</v>
          </cell>
        </row>
        <row r="168">
          <cell r="B168">
            <v>3</v>
          </cell>
          <cell r="C168">
            <v>43249</v>
          </cell>
          <cell r="D168" t="str">
            <v>Magna Systems, S.A.</v>
          </cell>
        </row>
        <row r="169">
          <cell r="B169">
            <v>4</v>
          </cell>
          <cell r="C169">
            <v>13030</v>
          </cell>
          <cell r="D169" t="str">
            <v>Findlay Ind. GmbH</v>
          </cell>
        </row>
        <row r="170">
          <cell r="B170">
            <v>4</v>
          </cell>
          <cell r="C170">
            <v>20328</v>
          </cell>
          <cell r="D170" t="str">
            <v>GRUPO ANTOLIN DEUTSCHLAND GMBH</v>
          </cell>
        </row>
        <row r="171">
          <cell r="B171">
            <v>4</v>
          </cell>
          <cell r="C171">
            <v>29344</v>
          </cell>
          <cell r="D171" t="str">
            <v>Johnson Controls Headliner GmbH</v>
          </cell>
        </row>
        <row r="172">
          <cell r="B172">
            <v>4</v>
          </cell>
          <cell r="C172">
            <v>2979</v>
          </cell>
          <cell r="D172" t="str">
            <v>Lear Corporation</v>
          </cell>
        </row>
        <row r="173">
          <cell r="B173">
            <v>4</v>
          </cell>
          <cell r="C173">
            <v>43249</v>
          </cell>
          <cell r="D173" t="str">
            <v>Magna Systems, S.A.</v>
          </cell>
        </row>
        <row r="179">
          <cell r="B179">
            <v>1</v>
          </cell>
          <cell r="C179">
            <v>2979</v>
          </cell>
          <cell r="D179">
            <v>35</v>
          </cell>
          <cell r="E179">
            <v>38.215303077867503</v>
          </cell>
          <cell r="F179" t="str">
            <v>VW</v>
          </cell>
        </row>
        <row r="180">
          <cell r="B180">
            <v>1</v>
          </cell>
          <cell r="C180">
            <v>13030</v>
          </cell>
          <cell r="D180">
            <v>31.05</v>
          </cell>
          <cell r="E180">
            <v>36.576899632276103</v>
          </cell>
          <cell r="F180" t="str">
            <v>VW</v>
          </cell>
        </row>
        <row r="181">
          <cell r="B181">
            <v>1</v>
          </cell>
          <cell r="C181">
            <v>20328</v>
          </cell>
          <cell r="D181">
            <v>38.479999999999997</v>
          </cell>
          <cell r="E181">
            <v>41.837248343343902</v>
          </cell>
          <cell r="F181" t="str">
            <v>VW</v>
          </cell>
        </row>
        <row r="182">
          <cell r="B182">
            <v>1</v>
          </cell>
          <cell r="C182">
            <v>29344</v>
          </cell>
          <cell r="D182">
            <v>41.77</v>
          </cell>
          <cell r="E182">
            <v>44.775834568573202</v>
          </cell>
          <cell r="F182" t="str">
            <v>VW</v>
          </cell>
        </row>
        <row r="183">
          <cell r="B183">
            <v>1</v>
          </cell>
          <cell r="C183">
            <v>43249</v>
          </cell>
          <cell r="D183">
            <v>51.1</v>
          </cell>
          <cell r="E183">
            <v>58.963275653643301</v>
          </cell>
          <cell r="F183" t="str">
            <v>VW</v>
          </cell>
        </row>
        <row r="184">
          <cell r="B184">
            <v>2</v>
          </cell>
          <cell r="C184">
            <v>2979</v>
          </cell>
          <cell r="D184">
            <v>35</v>
          </cell>
          <cell r="E184">
            <v>38.189748408446597</v>
          </cell>
          <cell r="F184" t="str">
            <v>VW</v>
          </cell>
        </row>
        <row r="185">
          <cell r="B185">
            <v>2</v>
          </cell>
          <cell r="C185">
            <v>13030</v>
          </cell>
          <cell r="D185">
            <v>30.97</v>
          </cell>
          <cell r="E185">
            <v>36.4721093718207</v>
          </cell>
          <cell r="F185" t="str">
            <v>VW</v>
          </cell>
        </row>
        <row r="186">
          <cell r="B186">
            <v>2</v>
          </cell>
          <cell r="C186">
            <v>20328</v>
          </cell>
          <cell r="D186">
            <v>37.979999999999997</v>
          </cell>
          <cell r="E186">
            <v>41.310913862178403</v>
          </cell>
          <cell r="F186" t="str">
            <v>VW</v>
          </cell>
        </row>
        <row r="187">
          <cell r="B187">
            <v>2</v>
          </cell>
          <cell r="C187">
            <v>29344</v>
          </cell>
          <cell r="D187">
            <v>37.6</v>
          </cell>
          <cell r="E187">
            <v>40.590000526222902</v>
          </cell>
          <cell r="F187" t="str">
            <v>VW</v>
          </cell>
        </row>
        <row r="188">
          <cell r="B188">
            <v>2</v>
          </cell>
          <cell r="C188">
            <v>43249</v>
          </cell>
          <cell r="D188">
            <v>51.1</v>
          </cell>
          <cell r="E188">
            <v>58.973284960600999</v>
          </cell>
          <cell r="F188" t="str">
            <v>VW</v>
          </cell>
        </row>
        <row r="189">
          <cell r="B189">
            <v>3</v>
          </cell>
          <cell r="C189">
            <v>2979</v>
          </cell>
          <cell r="D189">
            <v>38.5</v>
          </cell>
          <cell r="E189">
            <v>41.885913883596999</v>
          </cell>
          <cell r="F189" t="str">
            <v>VW</v>
          </cell>
        </row>
        <row r="190">
          <cell r="B190">
            <v>3</v>
          </cell>
          <cell r="C190">
            <v>13030</v>
          </cell>
          <cell r="D190">
            <v>32.659999999999997</v>
          </cell>
          <cell r="E190">
            <v>38.371135142490502</v>
          </cell>
          <cell r="F190" t="str">
            <v>VW</v>
          </cell>
        </row>
        <row r="191">
          <cell r="B191">
            <v>3</v>
          </cell>
          <cell r="C191">
            <v>20328</v>
          </cell>
          <cell r="D191">
            <v>43.48</v>
          </cell>
          <cell r="E191">
            <v>47.0072279071575</v>
          </cell>
          <cell r="F191" t="str">
            <v>VW</v>
          </cell>
        </row>
        <row r="192">
          <cell r="B192">
            <v>3</v>
          </cell>
          <cell r="C192">
            <v>29344</v>
          </cell>
          <cell r="D192">
            <v>44.75</v>
          </cell>
          <cell r="E192">
            <v>47.897788655184399</v>
          </cell>
          <cell r="F192" t="str">
            <v>VW</v>
          </cell>
        </row>
        <row r="193">
          <cell r="B193">
            <v>3</v>
          </cell>
          <cell r="C193">
            <v>43249</v>
          </cell>
          <cell r="D193">
            <v>53.43</v>
          </cell>
          <cell r="E193">
            <v>61.303322188095301</v>
          </cell>
          <cell r="F193" t="str">
            <v>VW</v>
          </cell>
        </row>
        <row r="194">
          <cell r="B194">
            <v>4</v>
          </cell>
          <cell r="C194">
            <v>2979</v>
          </cell>
          <cell r="D194">
            <v>38.5</v>
          </cell>
          <cell r="E194">
            <v>41.805715421144697</v>
          </cell>
          <cell r="F194" t="str">
            <v>VW</v>
          </cell>
        </row>
        <row r="195">
          <cell r="B195">
            <v>4</v>
          </cell>
          <cell r="C195">
            <v>13030</v>
          </cell>
          <cell r="D195">
            <v>32.57</v>
          </cell>
          <cell r="E195">
            <v>38.197487911355402</v>
          </cell>
          <cell r="F195" t="str">
            <v>VW</v>
          </cell>
        </row>
        <row r="196">
          <cell r="B196">
            <v>4</v>
          </cell>
          <cell r="C196">
            <v>20328</v>
          </cell>
          <cell r="D196">
            <v>43.28</v>
          </cell>
          <cell r="E196">
            <v>46.726916220944702</v>
          </cell>
          <cell r="F196" t="str">
            <v>VW</v>
          </cell>
        </row>
        <row r="197">
          <cell r="B197">
            <v>4</v>
          </cell>
          <cell r="C197">
            <v>29344</v>
          </cell>
          <cell r="D197">
            <v>44.75</v>
          </cell>
          <cell r="E197">
            <v>47.837005315337798</v>
          </cell>
          <cell r="F197" t="str">
            <v>VW</v>
          </cell>
        </row>
        <row r="198">
          <cell r="B198">
            <v>4</v>
          </cell>
          <cell r="C198">
            <v>43249</v>
          </cell>
          <cell r="D198">
            <v>53.43</v>
          </cell>
          <cell r="E198">
            <v>61.303265017078999</v>
          </cell>
          <cell r="F198" t="str">
            <v>VW</v>
          </cell>
        </row>
        <row r="204">
          <cell r="B204">
            <v>1</v>
          </cell>
          <cell r="C204">
            <v>1</v>
          </cell>
        </row>
        <row r="205">
          <cell r="B205">
            <v>1</v>
          </cell>
          <cell r="C205">
            <v>2</v>
          </cell>
        </row>
        <row r="206">
          <cell r="B206">
            <v>1</v>
          </cell>
          <cell r="C206">
            <v>1</v>
          </cell>
        </row>
        <row r="207">
          <cell r="B207">
            <v>1</v>
          </cell>
          <cell r="C207">
            <v>2</v>
          </cell>
        </row>
        <row r="208">
          <cell r="B208">
            <v>1</v>
          </cell>
          <cell r="C208">
            <v>1</v>
          </cell>
        </row>
        <row r="209">
          <cell r="B209">
            <v>1</v>
          </cell>
          <cell r="C209">
            <v>2</v>
          </cell>
        </row>
        <row r="210">
          <cell r="B210">
            <v>1</v>
          </cell>
          <cell r="C210">
            <v>1</v>
          </cell>
        </row>
        <row r="211">
          <cell r="B211">
            <v>1</v>
          </cell>
          <cell r="C211">
            <v>2</v>
          </cell>
        </row>
        <row r="212">
          <cell r="B212">
            <v>1</v>
          </cell>
          <cell r="C212">
            <v>1</v>
          </cell>
        </row>
        <row r="213">
          <cell r="B213">
            <v>1</v>
          </cell>
          <cell r="C213">
            <v>2</v>
          </cell>
        </row>
        <row r="214">
          <cell r="B214">
            <v>1</v>
          </cell>
          <cell r="C214">
            <v>1</v>
          </cell>
        </row>
        <row r="215">
          <cell r="B215">
            <v>1</v>
          </cell>
          <cell r="C215">
            <v>2</v>
          </cell>
        </row>
        <row r="216">
          <cell r="B216">
            <v>1</v>
          </cell>
          <cell r="C216">
            <v>1</v>
          </cell>
          <cell r="D216">
            <v>70000</v>
          </cell>
          <cell r="E216">
            <v>90</v>
          </cell>
        </row>
        <row r="217">
          <cell r="B217">
            <v>1</v>
          </cell>
          <cell r="C217">
            <v>2</v>
          </cell>
          <cell r="D217">
            <v>0</v>
          </cell>
          <cell r="E217">
            <v>90</v>
          </cell>
        </row>
        <row r="218">
          <cell r="B218">
            <v>1</v>
          </cell>
          <cell r="C218">
            <v>1</v>
          </cell>
        </row>
        <row r="219">
          <cell r="B219">
            <v>1</v>
          </cell>
          <cell r="C219">
            <v>2</v>
          </cell>
        </row>
        <row r="220">
          <cell r="B220">
            <v>1</v>
          </cell>
          <cell r="C220">
            <v>1</v>
          </cell>
        </row>
        <row r="221">
          <cell r="B221">
            <v>1</v>
          </cell>
          <cell r="C221">
            <v>2</v>
          </cell>
        </row>
        <row r="222">
          <cell r="B222">
            <v>1</v>
          </cell>
          <cell r="C222">
            <v>1</v>
          </cell>
        </row>
        <row r="223">
          <cell r="B223">
            <v>1</v>
          </cell>
          <cell r="C223">
            <v>2</v>
          </cell>
        </row>
        <row r="224">
          <cell r="B224">
            <v>1</v>
          </cell>
          <cell r="C224">
            <v>1</v>
          </cell>
        </row>
        <row r="225">
          <cell r="B225">
            <v>1</v>
          </cell>
          <cell r="C225">
            <v>2</v>
          </cell>
        </row>
        <row r="226">
          <cell r="B226">
            <v>1</v>
          </cell>
          <cell r="C226">
            <v>1</v>
          </cell>
          <cell r="D226">
            <v>25000</v>
          </cell>
          <cell r="E226">
            <v>2600</v>
          </cell>
        </row>
        <row r="227">
          <cell r="B227">
            <v>1</v>
          </cell>
          <cell r="C227">
            <v>2</v>
          </cell>
          <cell r="D227">
            <v>205000</v>
          </cell>
          <cell r="E227">
            <v>2600</v>
          </cell>
        </row>
        <row r="228">
          <cell r="B228">
            <v>1</v>
          </cell>
          <cell r="C228">
            <v>1</v>
          </cell>
        </row>
        <row r="229">
          <cell r="B229">
            <v>1</v>
          </cell>
          <cell r="C229">
            <v>2</v>
          </cell>
        </row>
        <row r="230">
          <cell r="B230">
            <v>1</v>
          </cell>
          <cell r="C230">
            <v>1</v>
          </cell>
        </row>
        <row r="231">
          <cell r="B231">
            <v>1</v>
          </cell>
          <cell r="C231">
            <v>2</v>
          </cell>
        </row>
        <row r="232">
          <cell r="B232">
            <v>1</v>
          </cell>
          <cell r="C232">
            <v>1</v>
          </cell>
        </row>
        <row r="233">
          <cell r="B233">
            <v>1</v>
          </cell>
          <cell r="C233">
            <v>2</v>
          </cell>
        </row>
        <row r="234">
          <cell r="B234">
            <v>1</v>
          </cell>
          <cell r="C234">
            <v>1</v>
          </cell>
        </row>
        <row r="235">
          <cell r="B235">
            <v>1</v>
          </cell>
          <cell r="C235">
            <v>2</v>
          </cell>
        </row>
        <row r="236">
          <cell r="B236">
            <v>1</v>
          </cell>
          <cell r="C236">
            <v>1</v>
          </cell>
          <cell r="D236">
            <v>260000</v>
          </cell>
          <cell r="E236">
            <v>38.479999999999997</v>
          </cell>
        </row>
        <row r="237">
          <cell r="B237">
            <v>1</v>
          </cell>
          <cell r="C237">
            <v>2</v>
          </cell>
          <cell r="D237">
            <v>0</v>
          </cell>
          <cell r="E237">
            <v>38.479999999999997</v>
          </cell>
        </row>
        <row r="238">
          <cell r="B238">
            <v>1</v>
          </cell>
          <cell r="C238">
            <v>1</v>
          </cell>
        </row>
        <row r="239">
          <cell r="B239">
            <v>1</v>
          </cell>
          <cell r="C239">
            <v>2</v>
          </cell>
        </row>
        <row r="240">
          <cell r="B240">
            <v>1</v>
          </cell>
          <cell r="C240">
            <v>1</v>
          </cell>
        </row>
        <row r="241">
          <cell r="B241">
            <v>1</v>
          </cell>
          <cell r="C241">
            <v>2</v>
          </cell>
        </row>
        <row r="242">
          <cell r="B242">
            <v>1</v>
          </cell>
          <cell r="C242">
            <v>1</v>
          </cell>
        </row>
        <row r="243">
          <cell r="B243">
            <v>1</v>
          </cell>
          <cell r="C243">
            <v>2</v>
          </cell>
        </row>
        <row r="244">
          <cell r="B244">
            <v>1</v>
          </cell>
          <cell r="C244">
            <v>1</v>
          </cell>
        </row>
        <row r="245">
          <cell r="B245">
            <v>1</v>
          </cell>
          <cell r="C245">
            <v>2</v>
          </cell>
        </row>
        <row r="246">
          <cell r="B246">
            <v>1</v>
          </cell>
          <cell r="C246">
            <v>1</v>
          </cell>
        </row>
        <row r="247">
          <cell r="B247">
            <v>1</v>
          </cell>
          <cell r="C247">
            <v>2</v>
          </cell>
        </row>
        <row r="248">
          <cell r="B248">
            <v>1</v>
          </cell>
          <cell r="C248">
            <v>1</v>
          </cell>
        </row>
        <row r="249">
          <cell r="B249">
            <v>1</v>
          </cell>
          <cell r="C249">
            <v>2</v>
          </cell>
        </row>
        <row r="250">
          <cell r="B250">
            <v>1</v>
          </cell>
          <cell r="C250">
            <v>1</v>
          </cell>
        </row>
        <row r="251">
          <cell r="B251">
            <v>1</v>
          </cell>
          <cell r="C251">
            <v>2</v>
          </cell>
        </row>
        <row r="252">
          <cell r="B252">
            <v>1</v>
          </cell>
          <cell r="C252">
            <v>1</v>
          </cell>
        </row>
        <row r="253">
          <cell r="B253">
            <v>1</v>
          </cell>
          <cell r="C253">
            <v>2</v>
          </cell>
        </row>
        <row r="254">
          <cell r="B254">
            <v>1</v>
          </cell>
          <cell r="C254">
            <v>1</v>
          </cell>
          <cell r="D254">
            <v>303333</v>
          </cell>
          <cell r="E254">
            <v>1961</v>
          </cell>
        </row>
        <row r="255">
          <cell r="B255">
            <v>1</v>
          </cell>
          <cell r="C255">
            <v>2</v>
          </cell>
          <cell r="D255">
            <v>0</v>
          </cell>
          <cell r="E255">
            <v>1961</v>
          </cell>
        </row>
        <row r="256">
          <cell r="B256">
            <v>1</v>
          </cell>
          <cell r="C256">
            <v>1</v>
          </cell>
        </row>
        <row r="257">
          <cell r="B257">
            <v>1</v>
          </cell>
          <cell r="C257">
            <v>2</v>
          </cell>
        </row>
        <row r="258">
          <cell r="B258">
            <v>1</v>
          </cell>
          <cell r="C258">
            <v>1</v>
          </cell>
          <cell r="D258">
            <v>79400</v>
          </cell>
          <cell r="E258">
            <v>1460</v>
          </cell>
        </row>
        <row r="259">
          <cell r="B259">
            <v>1</v>
          </cell>
          <cell r="C259">
            <v>2</v>
          </cell>
          <cell r="D259">
            <v>0</v>
          </cell>
          <cell r="E259">
            <v>1460</v>
          </cell>
        </row>
        <row r="260">
          <cell r="B260">
            <v>2</v>
          </cell>
          <cell r="C260">
            <v>1</v>
          </cell>
        </row>
        <row r="261">
          <cell r="B261">
            <v>2</v>
          </cell>
          <cell r="C261">
            <v>2</v>
          </cell>
        </row>
        <row r="262">
          <cell r="B262">
            <v>2</v>
          </cell>
          <cell r="C262">
            <v>1</v>
          </cell>
        </row>
        <row r="263">
          <cell r="B263">
            <v>2</v>
          </cell>
          <cell r="C263">
            <v>2</v>
          </cell>
        </row>
        <row r="264">
          <cell r="B264">
            <v>2</v>
          </cell>
          <cell r="C264">
            <v>1</v>
          </cell>
        </row>
        <row r="265">
          <cell r="B265">
            <v>2</v>
          </cell>
          <cell r="C265">
            <v>2</v>
          </cell>
        </row>
        <row r="266">
          <cell r="B266">
            <v>2</v>
          </cell>
          <cell r="C266">
            <v>1</v>
          </cell>
        </row>
        <row r="267">
          <cell r="B267">
            <v>2</v>
          </cell>
          <cell r="C267">
            <v>2</v>
          </cell>
        </row>
        <row r="268">
          <cell r="B268">
            <v>2</v>
          </cell>
          <cell r="C268">
            <v>1</v>
          </cell>
        </row>
        <row r="269">
          <cell r="B269">
            <v>2</v>
          </cell>
          <cell r="C269">
            <v>2</v>
          </cell>
        </row>
        <row r="270">
          <cell r="B270">
            <v>2</v>
          </cell>
          <cell r="C270">
            <v>1</v>
          </cell>
        </row>
        <row r="271">
          <cell r="B271">
            <v>2</v>
          </cell>
          <cell r="C271">
            <v>2</v>
          </cell>
        </row>
        <row r="272">
          <cell r="B272">
            <v>2</v>
          </cell>
          <cell r="C272">
            <v>1</v>
          </cell>
          <cell r="D272">
            <v>70000</v>
          </cell>
          <cell r="E272">
            <v>90</v>
          </cell>
        </row>
        <row r="273">
          <cell r="B273">
            <v>2</v>
          </cell>
          <cell r="C273">
            <v>2</v>
          </cell>
          <cell r="D273">
            <v>0</v>
          </cell>
          <cell r="E273">
            <v>90</v>
          </cell>
        </row>
        <row r="274">
          <cell r="B274">
            <v>2</v>
          </cell>
          <cell r="C274">
            <v>1</v>
          </cell>
        </row>
        <row r="275">
          <cell r="B275">
            <v>2</v>
          </cell>
          <cell r="C275">
            <v>2</v>
          </cell>
        </row>
        <row r="276">
          <cell r="B276">
            <v>2</v>
          </cell>
          <cell r="C276">
            <v>1</v>
          </cell>
        </row>
        <row r="277">
          <cell r="B277">
            <v>2</v>
          </cell>
          <cell r="C277">
            <v>2</v>
          </cell>
        </row>
        <row r="278">
          <cell r="B278">
            <v>2</v>
          </cell>
          <cell r="C278">
            <v>1</v>
          </cell>
        </row>
        <row r="279">
          <cell r="B279">
            <v>2</v>
          </cell>
          <cell r="C279">
            <v>2</v>
          </cell>
        </row>
        <row r="280">
          <cell r="B280">
            <v>2</v>
          </cell>
          <cell r="C280">
            <v>1</v>
          </cell>
        </row>
        <row r="281">
          <cell r="B281">
            <v>2</v>
          </cell>
          <cell r="C281">
            <v>2</v>
          </cell>
        </row>
        <row r="282">
          <cell r="B282">
            <v>2</v>
          </cell>
          <cell r="C282">
            <v>1</v>
          </cell>
          <cell r="D282">
            <v>25000</v>
          </cell>
          <cell r="E282">
            <v>2600</v>
          </cell>
        </row>
        <row r="283">
          <cell r="B283">
            <v>2</v>
          </cell>
          <cell r="C283">
            <v>2</v>
          </cell>
          <cell r="D283">
            <v>170000</v>
          </cell>
          <cell r="E283">
            <v>250</v>
          </cell>
        </row>
        <row r="284">
          <cell r="B284">
            <v>2</v>
          </cell>
          <cell r="C284">
            <v>1</v>
          </cell>
        </row>
        <row r="285">
          <cell r="B285">
            <v>2</v>
          </cell>
          <cell r="C285">
            <v>2</v>
          </cell>
        </row>
        <row r="286">
          <cell r="B286">
            <v>2</v>
          </cell>
          <cell r="C286">
            <v>1</v>
          </cell>
        </row>
        <row r="287">
          <cell r="B287">
            <v>2</v>
          </cell>
          <cell r="C287">
            <v>2</v>
          </cell>
        </row>
        <row r="288">
          <cell r="B288">
            <v>2</v>
          </cell>
          <cell r="C288">
            <v>1</v>
          </cell>
        </row>
        <row r="289">
          <cell r="B289">
            <v>2</v>
          </cell>
          <cell r="C289">
            <v>2</v>
          </cell>
        </row>
        <row r="290">
          <cell r="B290">
            <v>2</v>
          </cell>
          <cell r="C290">
            <v>1</v>
          </cell>
        </row>
        <row r="291">
          <cell r="B291">
            <v>2</v>
          </cell>
          <cell r="C291">
            <v>2</v>
          </cell>
        </row>
        <row r="292">
          <cell r="B292">
            <v>2</v>
          </cell>
          <cell r="C292">
            <v>1</v>
          </cell>
          <cell r="D292">
            <v>260000</v>
          </cell>
          <cell r="E292">
            <v>37.979999999999997</v>
          </cell>
        </row>
        <row r="293">
          <cell r="B293">
            <v>2</v>
          </cell>
          <cell r="C293">
            <v>2</v>
          </cell>
          <cell r="D293">
            <v>0</v>
          </cell>
          <cell r="E293">
            <v>37.979999999999997</v>
          </cell>
        </row>
        <row r="294">
          <cell r="B294">
            <v>2</v>
          </cell>
          <cell r="C294">
            <v>1</v>
          </cell>
        </row>
        <row r="295">
          <cell r="B295">
            <v>2</v>
          </cell>
          <cell r="C295">
            <v>2</v>
          </cell>
        </row>
        <row r="296">
          <cell r="B296">
            <v>2</v>
          </cell>
          <cell r="C296">
            <v>1</v>
          </cell>
        </row>
        <row r="297">
          <cell r="B297">
            <v>2</v>
          </cell>
          <cell r="C297">
            <v>2</v>
          </cell>
        </row>
        <row r="298">
          <cell r="B298">
            <v>2</v>
          </cell>
          <cell r="C298">
            <v>1</v>
          </cell>
        </row>
        <row r="299">
          <cell r="B299">
            <v>2</v>
          </cell>
          <cell r="C299">
            <v>2</v>
          </cell>
        </row>
        <row r="300">
          <cell r="B300">
            <v>2</v>
          </cell>
          <cell r="C300">
            <v>1</v>
          </cell>
        </row>
        <row r="301">
          <cell r="B301">
            <v>2</v>
          </cell>
          <cell r="C301">
            <v>2</v>
          </cell>
        </row>
        <row r="302">
          <cell r="B302">
            <v>2</v>
          </cell>
          <cell r="C302">
            <v>1</v>
          </cell>
        </row>
        <row r="303">
          <cell r="B303">
            <v>2</v>
          </cell>
          <cell r="C303">
            <v>2</v>
          </cell>
        </row>
        <row r="304">
          <cell r="B304">
            <v>2</v>
          </cell>
          <cell r="C304">
            <v>1</v>
          </cell>
        </row>
        <row r="305">
          <cell r="B305">
            <v>2</v>
          </cell>
          <cell r="C305">
            <v>2</v>
          </cell>
        </row>
        <row r="306">
          <cell r="B306">
            <v>2</v>
          </cell>
          <cell r="C306">
            <v>1</v>
          </cell>
        </row>
        <row r="307">
          <cell r="B307">
            <v>2</v>
          </cell>
          <cell r="C307">
            <v>2</v>
          </cell>
        </row>
        <row r="308">
          <cell r="B308">
            <v>2</v>
          </cell>
          <cell r="C308">
            <v>1</v>
          </cell>
        </row>
        <row r="309">
          <cell r="B309">
            <v>2</v>
          </cell>
          <cell r="C309">
            <v>2</v>
          </cell>
        </row>
        <row r="310">
          <cell r="B310">
            <v>2</v>
          </cell>
          <cell r="C310">
            <v>1</v>
          </cell>
          <cell r="D310">
            <v>325000</v>
          </cell>
          <cell r="E310">
            <v>961.54</v>
          </cell>
        </row>
        <row r="311">
          <cell r="B311">
            <v>2</v>
          </cell>
          <cell r="C311">
            <v>2</v>
          </cell>
          <cell r="D311">
            <v>0</v>
          </cell>
          <cell r="E311">
            <v>961.54</v>
          </cell>
        </row>
        <row r="312">
          <cell r="B312">
            <v>2</v>
          </cell>
          <cell r="C312">
            <v>1</v>
          </cell>
        </row>
        <row r="313">
          <cell r="B313">
            <v>2</v>
          </cell>
          <cell r="C313">
            <v>2</v>
          </cell>
        </row>
        <row r="314">
          <cell r="B314">
            <v>2</v>
          </cell>
          <cell r="C314">
            <v>1</v>
          </cell>
          <cell r="D314">
            <v>79400</v>
          </cell>
          <cell r="E314">
            <v>716</v>
          </cell>
        </row>
        <row r="315">
          <cell r="B315">
            <v>2</v>
          </cell>
          <cell r="C315">
            <v>2</v>
          </cell>
          <cell r="D315">
            <v>0</v>
          </cell>
          <cell r="E315">
            <v>716</v>
          </cell>
        </row>
        <row r="316">
          <cell r="B316">
            <v>3</v>
          </cell>
          <cell r="C316">
            <v>1</v>
          </cell>
        </row>
        <row r="317">
          <cell r="B317">
            <v>3</v>
          </cell>
          <cell r="C317">
            <v>2</v>
          </cell>
        </row>
        <row r="318">
          <cell r="B318">
            <v>3</v>
          </cell>
          <cell r="C318">
            <v>1</v>
          </cell>
        </row>
        <row r="319">
          <cell r="B319">
            <v>3</v>
          </cell>
          <cell r="C319">
            <v>2</v>
          </cell>
        </row>
        <row r="320">
          <cell r="B320">
            <v>3</v>
          </cell>
          <cell r="C320">
            <v>1</v>
          </cell>
        </row>
        <row r="321">
          <cell r="B321">
            <v>3</v>
          </cell>
          <cell r="C321">
            <v>2</v>
          </cell>
        </row>
        <row r="322">
          <cell r="B322">
            <v>3</v>
          </cell>
          <cell r="C322">
            <v>1</v>
          </cell>
        </row>
        <row r="323">
          <cell r="B323">
            <v>3</v>
          </cell>
          <cell r="C323">
            <v>2</v>
          </cell>
        </row>
        <row r="324">
          <cell r="B324">
            <v>3</v>
          </cell>
          <cell r="C324">
            <v>1</v>
          </cell>
        </row>
        <row r="325">
          <cell r="B325">
            <v>3</v>
          </cell>
          <cell r="C325">
            <v>2</v>
          </cell>
        </row>
        <row r="326">
          <cell r="B326">
            <v>3</v>
          </cell>
          <cell r="C326">
            <v>1</v>
          </cell>
        </row>
        <row r="327">
          <cell r="B327">
            <v>3</v>
          </cell>
          <cell r="C327">
            <v>2</v>
          </cell>
        </row>
        <row r="328">
          <cell r="B328">
            <v>3</v>
          </cell>
          <cell r="C328">
            <v>1</v>
          </cell>
          <cell r="D328">
            <v>70000</v>
          </cell>
          <cell r="E328">
            <v>180</v>
          </cell>
        </row>
        <row r="329">
          <cell r="B329">
            <v>3</v>
          </cell>
          <cell r="C329">
            <v>2</v>
          </cell>
          <cell r="D329">
            <v>0</v>
          </cell>
          <cell r="E329">
            <v>180</v>
          </cell>
        </row>
        <row r="330">
          <cell r="B330">
            <v>3</v>
          </cell>
          <cell r="C330">
            <v>1</v>
          </cell>
        </row>
        <row r="331">
          <cell r="B331">
            <v>3</v>
          </cell>
          <cell r="C331">
            <v>2</v>
          </cell>
        </row>
        <row r="332">
          <cell r="B332">
            <v>3</v>
          </cell>
          <cell r="C332">
            <v>1</v>
          </cell>
        </row>
        <row r="333">
          <cell r="B333">
            <v>3</v>
          </cell>
          <cell r="C333">
            <v>2</v>
          </cell>
        </row>
        <row r="334">
          <cell r="B334">
            <v>3</v>
          </cell>
          <cell r="C334">
            <v>1</v>
          </cell>
        </row>
        <row r="335">
          <cell r="B335">
            <v>3</v>
          </cell>
          <cell r="C335">
            <v>2</v>
          </cell>
        </row>
        <row r="336">
          <cell r="B336">
            <v>3</v>
          </cell>
          <cell r="C336">
            <v>1</v>
          </cell>
        </row>
        <row r="337">
          <cell r="B337">
            <v>3</v>
          </cell>
          <cell r="C337">
            <v>2</v>
          </cell>
        </row>
        <row r="338">
          <cell r="B338">
            <v>3</v>
          </cell>
          <cell r="C338">
            <v>1</v>
          </cell>
          <cell r="D338">
            <v>28000</v>
          </cell>
          <cell r="E338">
            <v>2600</v>
          </cell>
        </row>
        <row r="339">
          <cell r="B339">
            <v>3</v>
          </cell>
          <cell r="C339">
            <v>2</v>
          </cell>
          <cell r="D339">
            <v>170500</v>
          </cell>
          <cell r="E339">
            <v>250</v>
          </cell>
        </row>
        <row r="340">
          <cell r="B340">
            <v>3</v>
          </cell>
          <cell r="C340">
            <v>1</v>
          </cell>
        </row>
        <row r="341">
          <cell r="B341">
            <v>3</v>
          </cell>
          <cell r="C341">
            <v>2</v>
          </cell>
        </row>
        <row r="342">
          <cell r="B342">
            <v>3</v>
          </cell>
          <cell r="C342">
            <v>1</v>
          </cell>
        </row>
        <row r="343">
          <cell r="B343">
            <v>3</v>
          </cell>
          <cell r="C343">
            <v>2</v>
          </cell>
        </row>
        <row r="344">
          <cell r="B344">
            <v>3</v>
          </cell>
          <cell r="C344">
            <v>1</v>
          </cell>
        </row>
        <row r="345">
          <cell r="B345">
            <v>3</v>
          </cell>
          <cell r="C345">
            <v>2</v>
          </cell>
        </row>
        <row r="346">
          <cell r="B346">
            <v>3</v>
          </cell>
          <cell r="C346">
            <v>1</v>
          </cell>
        </row>
        <row r="347">
          <cell r="B347">
            <v>3</v>
          </cell>
          <cell r="C347">
            <v>2</v>
          </cell>
        </row>
        <row r="348">
          <cell r="B348">
            <v>3</v>
          </cell>
          <cell r="C348">
            <v>1</v>
          </cell>
          <cell r="D348">
            <v>260000</v>
          </cell>
          <cell r="E348">
            <v>43.48</v>
          </cell>
        </row>
        <row r="349">
          <cell r="B349">
            <v>3</v>
          </cell>
          <cell r="C349">
            <v>2</v>
          </cell>
          <cell r="D349">
            <v>0</v>
          </cell>
          <cell r="E349">
            <v>43.48</v>
          </cell>
        </row>
        <row r="350">
          <cell r="B350">
            <v>3</v>
          </cell>
          <cell r="C350">
            <v>1</v>
          </cell>
        </row>
        <row r="351">
          <cell r="B351">
            <v>3</v>
          </cell>
          <cell r="C351">
            <v>2</v>
          </cell>
        </row>
        <row r="352">
          <cell r="B352">
            <v>3</v>
          </cell>
          <cell r="C352">
            <v>1</v>
          </cell>
        </row>
        <row r="353">
          <cell r="B353">
            <v>3</v>
          </cell>
          <cell r="C353">
            <v>2</v>
          </cell>
        </row>
        <row r="354">
          <cell r="B354">
            <v>3</v>
          </cell>
          <cell r="C354">
            <v>1</v>
          </cell>
        </row>
        <row r="355">
          <cell r="B355">
            <v>3</v>
          </cell>
          <cell r="C355">
            <v>2</v>
          </cell>
        </row>
        <row r="356">
          <cell r="B356">
            <v>3</v>
          </cell>
          <cell r="C356">
            <v>1</v>
          </cell>
        </row>
        <row r="357">
          <cell r="B357">
            <v>3</v>
          </cell>
          <cell r="C357">
            <v>2</v>
          </cell>
        </row>
        <row r="358">
          <cell r="B358">
            <v>3</v>
          </cell>
          <cell r="C358">
            <v>1</v>
          </cell>
        </row>
        <row r="359">
          <cell r="B359">
            <v>3</v>
          </cell>
          <cell r="C359">
            <v>2</v>
          </cell>
        </row>
        <row r="360">
          <cell r="B360">
            <v>3</v>
          </cell>
          <cell r="C360">
            <v>1</v>
          </cell>
        </row>
        <row r="361">
          <cell r="B361">
            <v>3</v>
          </cell>
          <cell r="C361">
            <v>2</v>
          </cell>
        </row>
        <row r="362">
          <cell r="B362">
            <v>3</v>
          </cell>
          <cell r="C362">
            <v>1</v>
          </cell>
        </row>
        <row r="363">
          <cell r="B363">
            <v>3</v>
          </cell>
          <cell r="C363">
            <v>2</v>
          </cell>
        </row>
        <row r="364">
          <cell r="B364">
            <v>3</v>
          </cell>
          <cell r="C364">
            <v>1</v>
          </cell>
        </row>
        <row r="365">
          <cell r="B365">
            <v>3</v>
          </cell>
          <cell r="C365">
            <v>2</v>
          </cell>
        </row>
        <row r="366">
          <cell r="B366">
            <v>3</v>
          </cell>
          <cell r="C366">
            <v>1</v>
          </cell>
          <cell r="D366">
            <v>303333</v>
          </cell>
          <cell r="E366">
            <v>1428.57</v>
          </cell>
        </row>
        <row r="367">
          <cell r="B367">
            <v>3</v>
          </cell>
          <cell r="C367">
            <v>2</v>
          </cell>
          <cell r="D367">
            <v>0</v>
          </cell>
          <cell r="E367">
            <v>1428.57</v>
          </cell>
        </row>
        <row r="368">
          <cell r="B368">
            <v>3</v>
          </cell>
          <cell r="C368">
            <v>1</v>
          </cell>
        </row>
        <row r="369">
          <cell r="B369">
            <v>3</v>
          </cell>
          <cell r="C369">
            <v>2</v>
          </cell>
        </row>
        <row r="370">
          <cell r="B370">
            <v>3</v>
          </cell>
          <cell r="C370">
            <v>1</v>
          </cell>
          <cell r="D370">
            <v>79400</v>
          </cell>
          <cell r="E370">
            <v>1064</v>
          </cell>
        </row>
        <row r="371">
          <cell r="B371">
            <v>3</v>
          </cell>
          <cell r="C371">
            <v>2</v>
          </cell>
          <cell r="D371">
            <v>0</v>
          </cell>
          <cell r="E371">
            <v>1064</v>
          </cell>
        </row>
        <row r="372">
          <cell r="B372">
            <v>4</v>
          </cell>
          <cell r="C372">
            <v>1</v>
          </cell>
        </row>
        <row r="373">
          <cell r="B373">
            <v>4</v>
          </cell>
          <cell r="C373">
            <v>2</v>
          </cell>
        </row>
        <row r="374">
          <cell r="B374">
            <v>4</v>
          </cell>
          <cell r="C374">
            <v>1</v>
          </cell>
        </row>
        <row r="375">
          <cell r="B375">
            <v>4</v>
          </cell>
          <cell r="C375">
            <v>2</v>
          </cell>
        </row>
        <row r="376">
          <cell r="B376">
            <v>4</v>
          </cell>
          <cell r="C376">
            <v>1</v>
          </cell>
        </row>
        <row r="377">
          <cell r="B377">
            <v>4</v>
          </cell>
          <cell r="C377">
            <v>2</v>
          </cell>
        </row>
        <row r="378">
          <cell r="B378">
            <v>4</v>
          </cell>
          <cell r="C378">
            <v>1</v>
          </cell>
        </row>
        <row r="379">
          <cell r="B379">
            <v>4</v>
          </cell>
          <cell r="C379">
            <v>2</v>
          </cell>
        </row>
        <row r="380">
          <cell r="B380">
            <v>4</v>
          </cell>
          <cell r="C380">
            <v>1</v>
          </cell>
        </row>
        <row r="381">
          <cell r="B381">
            <v>4</v>
          </cell>
          <cell r="C381">
            <v>2</v>
          </cell>
        </row>
        <row r="382">
          <cell r="B382">
            <v>4</v>
          </cell>
          <cell r="C382">
            <v>1</v>
          </cell>
        </row>
        <row r="383">
          <cell r="B383">
            <v>4</v>
          </cell>
          <cell r="C383">
            <v>2</v>
          </cell>
        </row>
        <row r="384">
          <cell r="B384">
            <v>4</v>
          </cell>
          <cell r="C384">
            <v>1</v>
          </cell>
          <cell r="D384">
            <v>70000</v>
          </cell>
          <cell r="E384">
            <v>180</v>
          </cell>
        </row>
        <row r="385">
          <cell r="B385">
            <v>4</v>
          </cell>
          <cell r="C385">
            <v>2</v>
          </cell>
          <cell r="D385">
            <v>0</v>
          </cell>
          <cell r="E385">
            <v>180</v>
          </cell>
        </row>
        <row r="386">
          <cell r="B386">
            <v>4</v>
          </cell>
          <cell r="C386">
            <v>1</v>
          </cell>
        </row>
        <row r="387">
          <cell r="B387">
            <v>4</v>
          </cell>
          <cell r="C387">
            <v>2</v>
          </cell>
        </row>
        <row r="388">
          <cell r="B388">
            <v>4</v>
          </cell>
          <cell r="C388">
            <v>1</v>
          </cell>
        </row>
        <row r="389">
          <cell r="B389">
            <v>4</v>
          </cell>
          <cell r="C389">
            <v>2</v>
          </cell>
        </row>
        <row r="390">
          <cell r="B390">
            <v>4</v>
          </cell>
          <cell r="C390">
            <v>1</v>
          </cell>
        </row>
        <row r="391">
          <cell r="B391">
            <v>4</v>
          </cell>
          <cell r="C391">
            <v>2</v>
          </cell>
        </row>
        <row r="392">
          <cell r="B392">
            <v>4</v>
          </cell>
          <cell r="C392">
            <v>1</v>
          </cell>
        </row>
        <row r="393">
          <cell r="B393">
            <v>4</v>
          </cell>
          <cell r="C393">
            <v>2</v>
          </cell>
        </row>
        <row r="394">
          <cell r="B394">
            <v>4</v>
          </cell>
          <cell r="C394">
            <v>1</v>
          </cell>
          <cell r="D394">
            <v>28000</v>
          </cell>
          <cell r="E394">
            <v>2600</v>
          </cell>
        </row>
        <row r="395">
          <cell r="B395">
            <v>4</v>
          </cell>
          <cell r="C395">
            <v>2</v>
          </cell>
          <cell r="D395">
            <v>170500</v>
          </cell>
          <cell r="E395">
            <v>270</v>
          </cell>
        </row>
        <row r="396">
          <cell r="B396">
            <v>4</v>
          </cell>
          <cell r="C396">
            <v>1</v>
          </cell>
        </row>
        <row r="397">
          <cell r="B397">
            <v>4</v>
          </cell>
          <cell r="C397">
            <v>2</v>
          </cell>
        </row>
        <row r="398">
          <cell r="B398">
            <v>4</v>
          </cell>
          <cell r="C398">
            <v>1</v>
          </cell>
        </row>
        <row r="399">
          <cell r="B399">
            <v>4</v>
          </cell>
          <cell r="C399">
            <v>2</v>
          </cell>
        </row>
        <row r="400">
          <cell r="B400">
            <v>4</v>
          </cell>
          <cell r="C400">
            <v>1</v>
          </cell>
        </row>
        <row r="401">
          <cell r="B401">
            <v>4</v>
          </cell>
          <cell r="C401">
            <v>2</v>
          </cell>
        </row>
        <row r="402">
          <cell r="B402">
            <v>4</v>
          </cell>
          <cell r="C402">
            <v>1</v>
          </cell>
        </row>
        <row r="403">
          <cell r="B403">
            <v>4</v>
          </cell>
          <cell r="C403">
            <v>2</v>
          </cell>
        </row>
        <row r="404">
          <cell r="B404">
            <v>4</v>
          </cell>
          <cell r="C404">
            <v>1</v>
          </cell>
          <cell r="D404">
            <v>260000</v>
          </cell>
          <cell r="E404">
            <v>43.28</v>
          </cell>
        </row>
        <row r="405">
          <cell r="B405">
            <v>4</v>
          </cell>
          <cell r="C405">
            <v>2</v>
          </cell>
          <cell r="D405">
            <v>0</v>
          </cell>
          <cell r="E405">
            <v>43.28</v>
          </cell>
        </row>
        <row r="406">
          <cell r="B406">
            <v>4</v>
          </cell>
          <cell r="C406">
            <v>1</v>
          </cell>
        </row>
        <row r="407">
          <cell r="B407">
            <v>4</v>
          </cell>
          <cell r="C407">
            <v>2</v>
          </cell>
        </row>
        <row r="408">
          <cell r="B408">
            <v>4</v>
          </cell>
          <cell r="C408">
            <v>1</v>
          </cell>
        </row>
        <row r="409">
          <cell r="B409">
            <v>4</v>
          </cell>
          <cell r="C409">
            <v>2</v>
          </cell>
        </row>
        <row r="410">
          <cell r="B410">
            <v>4</v>
          </cell>
          <cell r="C410">
            <v>1</v>
          </cell>
        </row>
        <row r="411">
          <cell r="B411">
            <v>4</v>
          </cell>
          <cell r="C411">
            <v>2</v>
          </cell>
        </row>
        <row r="412">
          <cell r="B412">
            <v>4</v>
          </cell>
          <cell r="C412">
            <v>1</v>
          </cell>
        </row>
        <row r="413">
          <cell r="B413">
            <v>4</v>
          </cell>
          <cell r="C413">
            <v>2</v>
          </cell>
        </row>
        <row r="414">
          <cell r="B414">
            <v>4</v>
          </cell>
          <cell r="C414">
            <v>1</v>
          </cell>
        </row>
        <row r="415">
          <cell r="B415">
            <v>4</v>
          </cell>
          <cell r="C415">
            <v>2</v>
          </cell>
        </row>
        <row r="416">
          <cell r="B416">
            <v>4</v>
          </cell>
          <cell r="C416">
            <v>1</v>
          </cell>
        </row>
        <row r="417">
          <cell r="B417">
            <v>4</v>
          </cell>
          <cell r="C417">
            <v>2</v>
          </cell>
        </row>
        <row r="418">
          <cell r="B418">
            <v>4</v>
          </cell>
          <cell r="C418">
            <v>1</v>
          </cell>
        </row>
        <row r="419">
          <cell r="B419">
            <v>4</v>
          </cell>
          <cell r="C419">
            <v>2</v>
          </cell>
        </row>
        <row r="420">
          <cell r="B420">
            <v>4</v>
          </cell>
          <cell r="C420">
            <v>1</v>
          </cell>
        </row>
        <row r="421">
          <cell r="B421">
            <v>4</v>
          </cell>
          <cell r="C421">
            <v>2</v>
          </cell>
        </row>
        <row r="422">
          <cell r="B422">
            <v>4</v>
          </cell>
          <cell r="C422">
            <v>1</v>
          </cell>
          <cell r="D422">
            <v>303333</v>
          </cell>
          <cell r="E422">
            <v>662.25</v>
          </cell>
        </row>
        <row r="423">
          <cell r="B423">
            <v>4</v>
          </cell>
          <cell r="C423">
            <v>2</v>
          </cell>
          <cell r="D423">
            <v>0</v>
          </cell>
          <cell r="E423">
            <v>662.25</v>
          </cell>
        </row>
        <row r="424">
          <cell r="B424">
            <v>4</v>
          </cell>
          <cell r="C424">
            <v>1</v>
          </cell>
        </row>
        <row r="425">
          <cell r="B425">
            <v>4</v>
          </cell>
          <cell r="C425">
            <v>2</v>
          </cell>
        </row>
        <row r="426">
          <cell r="B426">
            <v>4</v>
          </cell>
          <cell r="C426">
            <v>1</v>
          </cell>
          <cell r="D426">
            <v>79400</v>
          </cell>
          <cell r="E426">
            <v>493</v>
          </cell>
        </row>
        <row r="427">
          <cell r="B427">
            <v>4</v>
          </cell>
          <cell r="C427">
            <v>2</v>
          </cell>
          <cell r="D427">
            <v>0</v>
          </cell>
          <cell r="E427">
            <v>493</v>
          </cell>
        </row>
        <row r="433">
          <cell r="B433">
            <v>1</v>
          </cell>
          <cell r="C433">
            <v>1</v>
          </cell>
          <cell r="D433">
            <v>10</v>
          </cell>
        </row>
        <row r="434">
          <cell r="B434">
            <v>1</v>
          </cell>
          <cell r="C434">
            <v>2</v>
          </cell>
          <cell r="D434">
            <v>41</v>
          </cell>
        </row>
        <row r="435">
          <cell r="B435">
            <v>2</v>
          </cell>
          <cell r="C435">
            <v>1</v>
          </cell>
          <cell r="D435">
            <v>15</v>
          </cell>
        </row>
        <row r="436">
          <cell r="B436">
            <v>2</v>
          </cell>
          <cell r="C436">
            <v>2</v>
          </cell>
          <cell r="D436">
            <v>89</v>
          </cell>
        </row>
        <row r="437">
          <cell r="B437">
            <v>3</v>
          </cell>
          <cell r="C437">
            <v>1</v>
          </cell>
          <cell r="D437">
            <v>11</v>
          </cell>
        </row>
        <row r="438">
          <cell r="B438">
            <v>3</v>
          </cell>
          <cell r="C438">
            <v>2</v>
          </cell>
          <cell r="D438">
            <v>59</v>
          </cell>
        </row>
        <row r="439">
          <cell r="B439">
            <v>4</v>
          </cell>
          <cell r="C439">
            <v>1</v>
          </cell>
          <cell r="D439">
            <v>20</v>
          </cell>
        </row>
        <row r="440">
          <cell r="B440">
            <v>4</v>
          </cell>
          <cell r="C440">
            <v>2</v>
          </cell>
          <cell r="D440">
            <v>131</v>
          </cell>
        </row>
        <row r="446">
          <cell r="B446">
            <v>1</v>
          </cell>
          <cell r="C446">
            <v>159</v>
          </cell>
        </row>
        <row r="447">
          <cell r="B447">
            <v>1</v>
          </cell>
          <cell r="C447">
            <v>316</v>
          </cell>
        </row>
        <row r="448">
          <cell r="B448">
            <v>1</v>
          </cell>
          <cell r="C448">
            <v>1328</v>
          </cell>
        </row>
        <row r="449">
          <cell r="B449">
            <v>1</v>
          </cell>
          <cell r="C449">
            <v>1462</v>
          </cell>
        </row>
        <row r="450">
          <cell r="B450">
            <v>1</v>
          </cell>
          <cell r="C450">
            <v>2261</v>
          </cell>
        </row>
        <row r="451">
          <cell r="B451">
            <v>1</v>
          </cell>
          <cell r="C451">
            <v>2609</v>
          </cell>
        </row>
        <row r="452">
          <cell r="B452">
            <v>1</v>
          </cell>
          <cell r="C452">
            <v>2979</v>
          </cell>
          <cell r="D452">
            <v>90</v>
          </cell>
          <cell r="E452">
            <v>70000</v>
          </cell>
        </row>
        <row r="453">
          <cell r="B453">
            <v>1</v>
          </cell>
          <cell r="C453">
            <v>3478</v>
          </cell>
        </row>
        <row r="454">
          <cell r="B454">
            <v>1</v>
          </cell>
          <cell r="C454">
            <v>8319</v>
          </cell>
        </row>
        <row r="455">
          <cell r="B455">
            <v>1</v>
          </cell>
          <cell r="C455">
            <v>11330</v>
          </cell>
        </row>
        <row r="456">
          <cell r="B456">
            <v>1</v>
          </cell>
          <cell r="C456">
            <v>11451</v>
          </cell>
        </row>
        <row r="457">
          <cell r="B457">
            <v>1</v>
          </cell>
          <cell r="C457">
            <v>13030</v>
          </cell>
          <cell r="D457">
            <v>2600</v>
          </cell>
          <cell r="E457">
            <v>230000</v>
          </cell>
        </row>
        <row r="458">
          <cell r="B458">
            <v>1</v>
          </cell>
          <cell r="C458">
            <v>15245</v>
          </cell>
        </row>
        <row r="459">
          <cell r="B459">
            <v>1</v>
          </cell>
          <cell r="C459">
            <v>18244</v>
          </cell>
        </row>
        <row r="460">
          <cell r="B460">
            <v>1</v>
          </cell>
          <cell r="C460">
            <v>18245</v>
          </cell>
        </row>
        <row r="461">
          <cell r="B461">
            <v>1</v>
          </cell>
          <cell r="C461">
            <v>19964</v>
          </cell>
        </row>
        <row r="462">
          <cell r="B462">
            <v>1</v>
          </cell>
          <cell r="C462">
            <v>20328</v>
          </cell>
          <cell r="D462">
            <v>38.479999999999997</v>
          </cell>
          <cell r="E462">
            <v>260000</v>
          </cell>
        </row>
        <row r="463">
          <cell r="B463">
            <v>1</v>
          </cell>
          <cell r="C463">
            <v>23586</v>
          </cell>
        </row>
        <row r="464">
          <cell r="B464">
            <v>1</v>
          </cell>
          <cell r="C464">
            <v>24968</v>
          </cell>
        </row>
        <row r="465">
          <cell r="B465">
            <v>1</v>
          </cell>
          <cell r="C465">
            <v>24969</v>
          </cell>
        </row>
        <row r="466">
          <cell r="B466">
            <v>1</v>
          </cell>
          <cell r="C466">
            <v>25756</v>
          </cell>
        </row>
        <row r="467">
          <cell r="B467">
            <v>1</v>
          </cell>
          <cell r="C467">
            <v>27724</v>
          </cell>
        </row>
        <row r="468">
          <cell r="B468">
            <v>1</v>
          </cell>
          <cell r="C468">
            <v>27909</v>
          </cell>
        </row>
        <row r="469">
          <cell r="B469">
            <v>1</v>
          </cell>
          <cell r="C469">
            <v>28671</v>
          </cell>
        </row>
        <row r="470">
          <cell r="B470">
            <v>1</v>
          </cell>
          <cell r="C470">
            <v>28746</v>
          </cell>
        </row>
        <row r="471">
          <cell r="B471">
            <v>1</v>
          </cell>
          <cell r="C471">
            <v>29344</v>
          </cell>
          <cell r="D471">
            <v>1961</v>
          </cell>
          <cell r="E471">
            <v>303333</v>
          </cell>
        </row>
        <row r="472">
          <cell r="B472">
            <v>1</v>
          </cell>
          <cell r="C472">
            <v>38597</v>
          </cell>
        </row>
        <row r="473">
          <cell r="B473">
            <v>1</v>
          </cell>
          <cell r="C473">
            <v>43249</v>
          </cell>
          <cell r="D473">
            <v>1460</v>
          </cell>
          <cell r="E473">
            <v>79400</v>
          </cell>
        </row>
        <row r="474">
          <cell r="B474">
            <v>2</v>
          </cell>
          <cell r="C474">
            <v>159</v>
          </cell>
        </row>
        <row r="475">
          <cell r="B475">
            <v>2</v>
          </cell>
          <cell r="C475">
            <v>316</v>
          </cell>
        </row>
        <row r="476">
          <cell r="B476">
            <v>2</v>
          </cell>
          <cell r="C476">
            <v>1328</v>
          </cell>
        </row>
        <row r="477">
          <cell r="B477">
            <v>2</v>
          </cell>
          <cell r="C477">
            <v>1462</v>
          </cell>
        </row>
        <row r="478">
          <cell r="B478">
            <v>2</v>
          </cell>
          <cell r="C478">
            <v>2261</v>
          </cell>
        </row>
        <row r="479">
          <cell r="B479">
            <v>2</v>
          </cell>
          <cell r="C479">
            <v>2609</v>
          </cell>
        </row>
        <row r="480">
          <cell r="B480">
            <v>2</v>
          </cell>
          <cell r="C480">
            <v>2979</v>
          </cell>
          <cell r="D480">
            <v>90</v>
          </cell>
          <cell r="E480">
            <v>70000</v>
          </cell>
        </row>
        <row r="481">
          <cell r="B481">
            <v>2</v>
          </cell>
          <cell r="C481">
            <v>3478</v>
          </cell>
        </row>
        <row r="482">
          <cell r="B482">
            <v>2</v>
          </cell>
          <cell r="C482">
            <v>8319</v>
          </cell>
        </row>
        <row r="483">
          <cell r="B483">
            <v>2</v>
          </cell>
          <cell r="C483">
            <v>11330</v>
          </cell>
        </row>
        <row r="484">
          <cell r="B484">
            <v>2</v>
          </cell>
          <cell r="C484">
            <v>11451</v>
          </cell>
        </row>
        <row r="485">
          <cell r="B485">
            <v>2</v>
          </cell>
          <cell r="C485">
            <v>13030</v>
          </cell>
          <cell r="D485">
            <v>588.94230769230705</v>
          </cell>
          <cell r="E485">
            <v>195000</v>
          </cell>
        </row>
        <row r="486">
          <cell r="B486">
            <v>2</v>
          </cell>
          <cell r="C486">
            <v>15245</v>
          </cell>
        </row>
        <row r="487">
          <cell r="B487">
            <v>2</v>
          </cell>
          <cell r="C487">
            <v>18244</v>
          </cell>
        </row>
        <row r="488">
          <cell r="B488">
            <v>2</v>
          </cell>
          <cell r="C488">
            <v>18245</v>
          </cell>
        </row>
        <row r="489">
          <cell r="B489">
            <v>2</v>
          </cell>
          <cell r="C489">
            <v>19964</v>
          </cell>
        </row>
        <row r="490">
          <cell r="B490">
            <v>2</v>
          </cell>
          <cell r="C490">
            <v>20328</v>
          </cell>
          <cell r="D490">
            <v>37.979999999999997</v>
          </cell>
          <cell r="E490">
            <v>260000</v>
          </cell>
        </row>
        <row r="491">
          <cell r="B491">
            <v>2</v>
          </cell>
          <cell r="C491">
            <v>23586</v>
          </cell>
        </row>
        <row r="492">
          <cell r="B492">
            <v>2</v>
          </cell>
          <cell r="C492">
            <v>24968</v>
          </cell>
        </row>
        <row r="493">
          <cell r="B493">
            <v>2</v>
          </cell>
          <cell r="C493">
            <v>24969</v>
          </cell>
        </row>
        <row r="494">
          <cell r="B494">
            <v>2</v>
          </cell>
          <cell r="C494">
            <v>25756</v>
          </cell>
        </row>
        <row r="495">
          <cell r="B495">
            <v>2</v>
          </cell>
          <cell r="C495">
            <v>27724</v>
          </cell>
        </row>
        <row r="496">
          <cell r="B496">
            <v>2</v>
          </cell>
          <cell r="C496">
            <v>27909</v>
          </cell>
        </row>
        <row r="497">
          <cell r="B497">
            <v>2</v>
          </cell>
          <cell r="C497">
            <v>28671</v>
          </cell>
        </row>
        <row r="498">
          <cell r="B498">
            <v>2</v>
          </cell>
          <cell r="C498">
            <v>28746</v>
          </cell>
        </row>
        <row r="499">
          <cell r="B499">
            <v>2</v>
          </cell>
          <cell r="C499">
            <v>29344</v>
          </cell>
          <cell r="D499">
            <v>961.54</v>
          </cell>
          <cell r="E499">
            <v>325000</v>
          </cell>
        </row>
        <row r="500">
          <cell r="B500">
            <v>2</v>
          </cell>
          <cell r="C500">
            <v>38597</v>
          </cell>
        </row>
        <row r="501">
          <cell r="B501">
            <v>2</v>
          </cell>
          <cell r="C501">
            <v>43249</v>
          </cell>
          <cell r="D501">
            <v>716</v>
          </cell>
          <cell r="E501">
            <v>79400</v>
          </cell>
        </row>
        <row r="502">
          <cell r="B502">
            <v>3</v>
          </cell>
          <cell r="C502">
            <v>159</v>
          </cell>
        </row>
        <row r="503">
          <cell r="B503">
            <v>3</v>
          </cell>
          <cell r="C503">
            <v>316</v>
          </cell>
        </row>
        <row r="504">
          <cell r="B504">
            <v>3</v>
          </cell>
          <cell r="C504">
            <v>1328</v>
          </cell>
        </row>
        <row r="505">
          <cell r="B505">
            <v>3</v>
          </cell>
          <cell r="C505">
            <v>1462</v>
          </cell>
        </row>
        <row r="506">
          <cell r="B506">
            <v>3</v>
          </cell>
          <cell r="C506">
            <v>2261</v>
          </cell>
        </row>
        <row r="507">
          <cell r="B507">
            <v>3</v>
          </cell>
          <cell r="C507">
            <v>2609</v>
          </cell>
        </row>
        <row r="508">
          <cell r="B508">
            <v>3</v>
          </cell>
          <cell r="C508">
            <v>2979</v>
          </cell>
          <cell r="D508">
            <v>180</v>
          </cell>
          <cell r="E508">
            <v>70000</v>
          </cell>
        </row>
        <row r="509">
          <cell r="B509">
            <v>3</v>
          </cell>
          <cell r="C509">
            <v>3478</v>
          </cell>
        </row>
        <row r="510">
          <cell r="B510">
            <v>3</v>
          </cell>
          <cell r="C510">
            <v>8319</v>
          </cell>
        </row>
        <row r="511">
          <cell r="B511">
            <v>3</v>
          </cell>
          <cell r="C511">
            <v>11330</v>
          </cell>
        </row>
        <row r="512">
          <cell r="B512">
            <v>3</v>
          </cell>
          <cell r="C512">
            <v>11451</v>
          </cell>
        </row>
        <row r="513">
          <cell r="B513">
            <v>3</v>
          </cell>
          <cell r="C513">
            <v>13030</v>
          </cell>
          <cell r="D513">
            <v>619.28571428571399</v>
          </cell>
          <cell r="E513">
            <v>198500</v>
          </cell>
        </row>
        <row r="514">
          <cell r="B514">
            <v>3</v>
          </cell>
          <cell r="C514">
            <v>15245</v>
          </cell>
        </row>
        <row r="515">
          <cell r="B515">
            <v>3</v>
          </cell>
          <cell r="C515">
            <v>18244</v>
          </cell>
        </row>
        <row r="516">
          <cell r="B516">
            <v>3</v>
          </cell>
          <cell r="C516">
            <v>18245</v>
          </cell>
        </row>
        <row r="517">
          <cell r="B517">
            <v>3</v>
          </cell>
          <cell r="C517">
            <v>19964</v>
          </cell>
        </row>
        <row r="518">
          <cell r="B518">
            <v>3</v>
          </cell>
          <cell r="C518">
            <v>20328</v>
          </cell>
          <cell r="D518">
            <v>43.48</v>
          </cell>
          <cell r="E518">
            <v>260000</v>
          </cell>
        </row>
        <row r="519">
          <cell r="B519">
            <v>3</v>
          </cell>
          <cell r="C519">
            <v>23586</v>
          </cell>
        </row>
        <row r="520">
          <cell r="B520">
            <v>3</v>
          </cell>
          <cell r="C520">
            <v>24968</v>
          </cell>
        </row>
        <row r="521">
          <cell r="B521">
            <v>3</v>
          </cell>
          <cell r="C521">
            <v>24969</v>
          </cell>
        </row>
        <row r="522">
          <cell r="B522">
            <v>3</v>
          </cell>
          <cell r="C522">
            <v>25756</v>
          </cell>
        </row>
        <row r="523">
          <cell r="B523">
            <v>3</v>
          </cell>
          <cell r="C523">
            <v>27724</v>
          </cell>
        </row>
        <row r="524">
          <cell r="B524">
            <v>3</v>
          </cell>
          <cell r="C524">
            <v>27909</v>
          </cell>
        </row>
        <row r="525">
          <cell r="B525">
            <v>3</v>
          </cell>
          <cell r="C525">
            <v>28671</v>
          </cell>
        </row>
        <row r="526">
          <cell r="B526">
            <v>3</v>
          </cell>
          <cell r="C526">
            <v>28746</v>
          </cell>
        </row>
        <row r="527">
          <cell r="B527">
            <v>3</v>
          </cell>
          <cell r="C527">
            <v>29344</v>
          </cell>
          <cell r="D527">
            <v>1428.57</v>
          </cell>
          <cell r="E527">
            <v>303333</v>
          </cell>
        </row>
        <row r="528">
          <cell r="B528">
            <v>3</v>
          </cell>
          <cell r="C528">
            <v>38597</v>
          </cell>
        </row>
        <row r="529">
          <cell r="B529">
            <v>3</v>
          </cell>
          <cell r="C529">
            <v>43249</v>
          </cell>
          <cell r="D529">
            <v>1064</v>
          </cell>
          <cell r="E529">
            <v>79400</v>
          </cell>
        </row>
        <row r="530">
          <cell r="B530">
            <v>4</v>
          </cell>
          <cell r="C530">
            <v>159</v>
          </cell>
        </row>
        <row r="531">
          <cell r="B531">
            <v>4</v>
          </cell>
          <cell r="C531">
            <v>316</v>
          </cell>
        </row>
        <row r="532">
          <cell r="B532">
            <v>4</v>
          </cell>
          <cell r="C532">
            <v>1328</v>
          </cell>
        </row>
        <row r="533">
          <cell r="B533">
            <v>4</v>
          </cell>
          <cell r="C533">
            <v>1462</v>
          </cell>
        </row>
        <row r="534">
          <cell r="B534">
            <v>4</v>
          </cell>
          <cell r="C534">
            <v>2261</v>
          </cell>
        </row>
        <row r="535">
          <cell r="B535">
            <v>4</v>
          </cell>
          <cell r="C535">
            <v>2609</v>
          </cell>
        </row>
        <row r="536">
          <cell r="B536">
            <v>4</v>
          </cell>
          <cell r="C536">
            <v>2979</v>
          </cell>
          <cell r="D536">
            <v>180</v>
          </cell>
          <cell r="E536">
            <v>70000</v>
          </cell>
        </row>
        <row r="537">
          <cell r="B537">
            <v>4</v>
          </cell>
          <cell r="C537">
            <v>3478</v>
          </cell>
        </row>
        <row r="538">
          <cell r="B538">
            <v>4</v>
          </cell>
          <cell r="C538">
            <v>8319</v>
          </cell>
        </row>
        <row r="539">
          <cell r="B539">
            <v>4</v>
          </cell>
          <cell r="C539">
            <v>11330</v>
          </cell>
        </row>
        <row r="540">
          <cell r="B540">
            <v>4</v>
          </cell>
          <cell r="C540">
            <v>11451</v>
          </cell>
        </row>
        <row r="541">
          <cell r="B541">
            <v>4</v>
          </cell>
          <cell r="C541">
            <v>13030</v>
          </cell>
          <cell r="D541">
            <v>578.60927152317799</v>
          </cell>
          <cell r="E541">
            <v>198500</v>
          </cell>
        </row>
        <row r="542">
          <cell r="B542">
            <v>4</v>
          </cell>
          <cell r="C542">
            <v>15245</v>
          </cell>
        </row>
        <row r="543">
          <cell r="B543">
            <v>4</v>
          </cell>
          <cell r="C543">
            <v>18244</v>
          </cell>
        </row>
        <row r="544">
          <cell r="B544">
            <v>4</v>
          </cell>
          <cell r="C544">
            <v>18245</v>
          </cell>
        </row>
        <row r="545">
          <cell r="B545">
            <v>4</v>
          </cell>
          <cell r="C545">
            <v>19964</v>
          </cell>
        </row>
        <row r="546">
          <cell r="B546">
            <v>4</v>
          </cell>
          <cell r="C546">
            <v>20328</v>
          </cell>
          <cell r="D546">
            <v>43.28</v>
          </cell>
          <cell r="E546">
            <v>260000</v>
          </cell>
        </row>
        <row r="547">
          <cell r="B547">
            <v>4</v>
          </cell>
          <cell r="C547">
            <v>23586</v>
          </cell>
        </row>
        <row r="548">
          <cell r="B548">
            <v>4</v>
          </cell>
          <cell r="C548">
            <v>24968</v>
          </cell>
        </row>
        <row r="549">
          <cell r="B549">
            <v>4</v>
          </cell>
          <cell r="C549">
            <v>24969</v>
          </cell>
        </row>
        <row r="550">
          <cell r="B550">
            <v>4</v>
          </cell>
          <cell r="C550">
            <v>25756</v>
          </cell>
        </row>
        <row r="551">
          <cell r="B551">
            <v>4</v>
          </cell>
          <cell r="C551">
            <v>27724</v>
          </cell>
        </row>
        <row r="552">
          <cell r="B552">
            <v>4</v>
          </cell>
          <cell r="C552">
            <v>27909</v>
          </cell>
        </row>
        <row r="553">
          <cell r="B553">
            <v>4</v>
          </cell>
          <cell r="C553">
            <v>28671</v>
          </cell>
        </row>
        <row r="554">
          <cell r="B554">
            <v>4</v>
          </cell>
          <cell r="C554">
            <v>28746</v>
          </cell>
        </row>
        <row r="555">
          <cell r="B555">
            <v>4</v>
          </cell>
          <cell r="C555">
            <v>29344</v>
          </cell>
          <cell r="D555">
            <v>662.25</v>
          </cell>
          <cell r="E555">
            <v>303333</v>
          </cell>
        </row>
        <row r="556">
          <cell r="B556">
            <v>4</v>
          </cell>
          <cell r="C556">
            <v>38597</v>
          </cell>
        </row>
        <row r="557">
          <cell r="B557">
            <v>4</v>
          </cell>
          <cell r="C557">
            <v>43249</v>
          </cell>
          <cell r="D557">
            <v>493</v>
          </cell>
          <cell r="E557">
            <v>79400</v>
          </cell>
        </row>
        <row r="563">
          <cell r="B563">
            <v>1</v>
          </cell>
          <cell r="C563" t="str">
            <v>Lear Corporation/Prestice/CZ</v>
          </cell>
          <cell r="E563" t="str">
            <v>B</v>
          </cell>
          <cell r="F563" t="str">
            <v>-</v>
          </cell>
          <cell r="G563">
            <v>353000</v>
          </cell>
          <cell r="H563">
            <v>2.42</v>
          </cell>
          <cell r="J563">
            <v>2.2000000000000002</v>
          </cell>
          <cell r="K563" t="str">
            <v>D</v>
          </cell>
          <cell r="L563">
            <v>100</v>
          </cell>
          <cell r="M563">
            <v>35</v>
          </cell>
          <cell r="N563">
            <v>38.215303077867503</v>
          </cell>
          <cell r="O563">
            <v>90</v>
          </cell>
          <cell r="P563">
            <v>70000</v>
          </cell>
          <cell r="Q563" t="str">
            <v>VW</v>
          </cell>
          <cell r="R563">
            <v>2979</v>
          </cell>
        </row>
        <row r="564">
          <cell r="B564">
            <v>1</v>
          </cell>
          <cell r="C564" t="str">
            <v>Findlay Ind. GmbH/Tomaszow PL</v>
          </cell>
          <cell r="D564" t="str">
            <v>-</v>
          </cell>
          <cell r="E564" t="str">
            <v>B</v>
          </cell>
          <cell r="F564" t="str">
            <v>-</v>
          </cell>
          <cell r="G564">
            <v>1290000</v>
          </cell>
          <cell r="J564">
            <v>2</v>
          </cell>
          <cell r="K564" t="str">
            <v>D</v>
          </cell>
          <cell r="L564">
            <v>100</v>
          </cell>
          <cell r="M564">
            <v>31.05</v>
          </cell>
          <cell r="N564">
            <v>36.576899632276103</v>
          </cell>
          <cell r="O564">
            <v>2600</v>
          </cell>
          <cell r="P564">
            <v>230000</v>
          </cell>
          <cell r="Q564" t="str">
            <v>VW</v>
          </cell>
          <cell r="R564">
            <v>13030</v>
          </cell>
        </row>
        <row r="565">
          <cell r="B565">
            <v>1</v>
          </cell>
          <cell r="C565" t="str">
            <v>GRUPO ANTOLIN DEUTSCHLAND GMBH/GA Bohemia</v>
          </cell>
          <cell r="E565" t="str">
            <v>-</v>
          </cell>
          <cell r="F565" t="str">
            <v>-</v>
          </cell>
          <cell r="G565">
            <v>404250</v>
          </cell>
          <cell r="K565" t="str">
            <v>D</v>
          </cell>
          <cell r="L565">
            <v>100</v>
          </cell>
          <cell r="M565">
            <v>38.479999999999997</v>
          </cell>
          <cell r="N565">
            <v>41.837248343343902</v>
          </cell>
          <cell r="O565">
            <v>38.479999999999997</v>
          </cell>
          <cell r="P565">
            <v>260000</v>
          </cell>
          <cell r="Q565" t="str">
            <v>VW</v>
          </cell>
          <cell r="R565">
            <v>20328</v>
          </cell>
        </row>
        <row r="566">
          <cell r="B566">
            <v>1</v>
          </cell>
          <cell r="C566" t="str">
            <v>Johnson Controls Headliner GmbH/Schweighouse</v>
          </cell>
          <cell r="D566" t="str">
            <v>B</v>
          </cell>
          <cell r="G566">
            <v>385000</v>
          </cell>
          <cell r="K566" t="str">
            <v>D</v>
          </cell>
          <cell r="L566">
            <v>100</v>
          </cell>
          <cell r="M566">
            <v>41.77</v>
          </cell>
          <cell r="N566">
            <v>44.775834568573202</v>
          </cell>
          <cell r="O566">
            <v>1961</v>
          </cell>
          <cell r="P566">
            <v>303333</v>
          </cell>
          <cell r="Q566" t="str">
            <v>VW</v>
          </cell>
          <cell r="R566">
            <v>29344</v>
          </cell>
        </row>
        <row r="567">
          <cell r="B567">
            <v>1</v>
          </cell>
          <cell r="C567" t="str">
            <v>Magna Systems, S.A./Germany</v>
          </cell>
          <cell r="E567" t="str">
            <v>-</v>
          </cell>
          <cell r="F567" t="str">
            <v>-</v>
          </cell>
          <cell r="G567">
            <v>1655350</v>
          </cell>
          <cell r="K567" t="str">
            <v>D</v>
          </cell>
          <cell r="L567">
            <v>100</v>
          </cell>
          <cell r="M567">
            <v>51.1</v>
          </cell>
          <cell r="N567">
            <v>58.963275653643301</v>
          </cell>
          <cell r="O567">
            <v>1460</v>
          </cell>
          <cell r="P567">
            <v>79400</v>
          </cell>
          <cell r="Q567" t="str">
            <v>VW</v>
          </cell>
          <cell r="R567">
            <v>43249</v>
          </cell>
        </row>
        <row r="568">
          <cell r="B568">
            <v>2</v>
          </cell>
          <cell r="C568" t="str">
            <v>Lear Corporation/Prestice</v>
          </cell>
          <cell r="E568" t="str">
            <v>B</v>
          </cell>
          <cell r="F568" t="str">
            <v>-</v>
          </cell>
          <cell r="G568">
            <v>400000</v>
          </cell>
          <cell r="H568">
            <v>2.31</v>
          </cell>
          <cell r="J568">
            <v>2.1</v>
          </cell>
          <cell r="K568" t="str">
            <v>D</v>
          </cell>
          <cell r="L568">
            <v>100</v>
          </cell>
          <cell r="M568">
            <v>35</v>
          </cell>
          <cell r="N568">
            <v>38.189748408446597</v>
          </cell>
          <cell r="O568">
            <v>90</v>
          </cell>
          <cell r="P568">
            <v>70000</v>
          </cell>
          <cell r="Q568" t="str">
            <v>VW</v>
          </cell>
          <cell r="R568">
            <v>2979</v>
          </cell>
        </row>
        <row r="569">
          <cell r="B569">
            <v>2</v>
          </cell>
          <cell r="C569" t="str">
            <v>Findlay Ind. GmbH/Tomaszow PL</v>
          </cell>
          <cell r="D569" t="str">
            <v>-</v>
          </cell>
          <cell r="E569" t="str">
            <v>B</v>
          </cell>
          <cell r="F569" t="str">
            <v>-</v>
          </cell>
          <cell r="G569">
            <v>1640000</v>
          </cell>
          <cell r="J569">
            <v>2</v>
          </cell>
          <cell r="K569" t="str">
            <v>D</v>
          </cell>
          <cell r="L569">
            <v>99.983725062048194</v>
          </cell>
          <cell r="M569">
            <v>30.97</v>
          </cell>
          <cell r="N569">
            <v>36.4721093718207</v>
          </cell>
          <cell r="O569">
            <v>588.94230769230705</v>
          </cell>
          <cell r="P569">
            <v>195000</v>
          </cell>
          <cell r="Q569" t="str">
            <v>VW</v>
          </cell>
          <cell r="R569">
            <v>13030</v>
          </cell>
        </row>
        <row r="570">
          <cell r="B570">
            <v>2</v>
          </cell>
          <cell r="C570" t="str">
            <v>GRUPO ANTOLIN DEUTSCHLAND GMBH/GA Bohemia</v>
          </cell>
          <cell r="E570" t="str">
            <v>-</v>
          </cell>
          <cell r="F570" t="str">
            <v>-</v>
          </cell>
          <cell r="G570">
            <v>400250</v>
          </cell>
          <cell r="K570" t="str">
            <v>D</v>
          </cell>
          <cell r="L570">
            <v>100</v>
          </cell>
          <cell r="M570">
            <v>37.979999999999997</v>
          </cell>
          <cell r="N570">
            <v>41.310913862178403</v>
          </cell>
          <cell r="O570">
            <v>37.979999999999997</v>
          </cell>
          <cell r="P570">
            <v>260000</v>
          </cell>
          <cell r="Q570" t="str">
            <v>VW</v>
          </cell>
          <cell r="R570">
            <v>20328</v>
          </cell>
        </row>
        <row r="571">
          <cell r="B571">
            <v>2</v>
          </cell>
          <cell r="C571" t="str">
            <v>Johnson Controls Headliner GmbH/</v>
          </cell>
          <cell r="D571" t="str">
            <v>B</v>
          </cell>
          <cell r="E571" t="str">
            <v>-</v>
          </cell>
          <cell r="F571" t="str">
            <v>B</v>
          </cell>
          <cell r="G571">
            <v>375000</v>
          </cell>
          <cell r="K571" t="str">
            <v>D</v>
          </cell>
          <cell r="L571">
            <v>100</v>
          </cell>
          <cell r="M571">
            <v>37.6</v>
          </cell>
          <cell r="N571">
            <v>40.590000526222902</v>
          </cell>
          <cell r="O571">
            <v>961.54</v>
          </cell>
          <cell r="P571">
            <v>325000</v>
          </cell>
          <cell r="Q571" t="str">
            <v>VW</v>
          </cell>
          <cell r="R571">
            <v>29344</v>
          </cell>
        </row>
        <row r="572">
          <cell r="B572">
            <v>2</v>
          </cell>
          <cell r="C572" t="str">
            <v>Magna Systems, S.A./Germany</v>
          </cell>
          <cell r="E572" t="str">
            <v>-</v>
          </cell>
          <cell r="F572" t="str">
            <v>-</v>
          </cell>
          <cell r="G572">
            <v>1520350</v>
          </cell>
          <cell r="K572" t="str">
            <v>D</v>
          </cell>
          <cell r="L572">
            <v>100</v>
          </cell>
          <cell r="M572">
            <v>51.1</v>
          </cell>
          <cell r="N572">
            <v>58.973284960600999</v>
          </cell>
          <cell r="O572">
            <v>716</v>
          </cell>
          <cell r="P572">
            <v>79400</v>
          </cell>
          <cell r="Q572" t="str">
            <v>VW</v>
          </cell>
          <cell r="R572">
            <v>43249</v>
          </cell>
        </row>
        <row r="573">
          <cell r="B573">
            <v>3</v>
          </cell>
          <cell r="C573" t="str">
            <v>Lear Corporation/Prestice</v>
          </cell>
          <cell r="E573" t="str">
            <v>B</v>
          </cell>
          <cell r="F573" t="str">
            <v>-</v>
          </cell>
          <cell r="G573">
            <v>535500</v>
          </cell>
          <cell r="H573">
            <v>2.64</v>
          </cell>
          <cell r="J573">
            <v>2.4</v>
          </cell>
          <cell r="K573" t="str">
            <v>D</v>
          </cell>
          <cell r="L573">
            <v>100</v>
          </cell>
          <cell r="M573">
            <v>38.5</v>
          </cell>
          <cell r="N573">
            <v>41.885913883596999</v>
          </cell>
          <cell r="O573">
            <v>180</v>
          </cell>
          <cell r="P573">
            <v>70000</v>
          </cell>
          <cell r="Q573" t="str">
            <v>VW</v>
          </cell>
          <cell r="R573">
            <v>2979</v>
          </cell>
        </row>
        <row r="574">
          <cell r="B574">
            <v>3</v>
          </cell>
          <cell r="C574" t="str">
            <v>Findlay Ind. GmbH/Tomaszow PL</v>
          </cell>
          <cell r="D574" t="str">
            <v>-</v>
          </cell>
          <cell r="E574" t="str">
            <v>B</v>
          </cell>
          <cell r="F574" t="str">
            <v>-</v>
          </cell>
          <cell r="G574">
            <v>1110000</v>
          </cell>
          <cell r="J574">
            <v>1.9</v>
          </cell>
          <cell r="K574" t="str">
            <v>D</v>
          </cell>
          <cell r="L574">
            <v>100</v>
          </cell>
          <cell r="M574">
            <v>32.659999999999997</v>
          </cell>
          <cell r="N574">
            <v>38.371135142490502</v>
          </cell>
          <cell r="O574">
            <v>619.28571428571399</v>
          </cell>
          <cell r="P574">
            <v>198500</v>
          </cell>
          <cell r="Q574" t="str">
            <v>VW</v>
          </cell>
          <cell r="R574">
            <v>13030</v>
          </cell>
        </row>
        <row r="575">
          <cell r="B575">
            <v>3</v>
          </cell>
          <cell r="C575" t="str">
            <v>GRUPO ANTOLIN DEUTSCHLAND GMBH/GA Bohemia</v>
          </cell>
          <cell r="E575" t="str">
            <v>-</v>
          </cell>
          <cell r="F575" t="str">
            <v>-</v>
          </cell>
          <cell r="G575">
            <v>511250</v>
          </cell>
          <cell r="K575" t="str">
            <v>D</v>
          </cell>
          <cell r="L575">
            <v>100</v>
          </cell>
          <cell r="M575">
            <v>43.48</v>
          </cell>
          <cell r="N575">
            <v>47.0072279071575</v>
          </cell>
          <cell r="O575">
            <v>43.48</v>
          </cell>
          <cell r="P575">
            <v>260000</v>
          </cell>
          <cell r="Q575" t="str">
            <v>VW</v>
          </cell>
          <cell r="R575">
            <v>20328</v>
          </cell>
        </row>
        <row r="576">
          <cell r="B576">
            <v>3</v>
          </cell>
          <cell r="C576" t="str">
            <v>Johnson Controls Headliner GmbH/</v>
          </cell>
          <cell r="D576" t="str">
            <v>B</v>
          </cell>
          <cell r="E576" t="str">
            <v>-</v>
          </cell>
          <cell r="F576" t="str">
            <v>B</v>
          </cell>
          <cell r="G576">
            <v>480000</v>
          </cell>
          <cell r="K576" t="str">
            <v>D</v>
          </cell>
          <cell r="L576">
            <v>100</v>
          </cell>
          <cell r="M576">
            <v>44.75</v>
          </cell>
          <cell r="N576">
            <v>47.897788655184399</v>
          </cell>
          <cell r="O576">
            <v>1428.57</v>
          </cell>
          <cell r="P576">
            <v>303333</v>
          </cell>
          <cell r="Q576" t="str">
            <v>VW</v>
          </cell>
          <cell r="R576">
            <v>29344</v>
          </cell>
        </row>
        <row r="577">
          <cell r="B577">
            <v>3</v>
          </cell>
          <cell r="C577" t="str">
            <v>Magna Systems, S.A./Germany</v>
          </cell>
          <cell r="E577" t="str">
            <v>-</v>
          </cell>
          <cell r="F577" t="str">
            <v>-</v>
          </cell>
          <cell r="G577">
            <v>1730517</v>
          </cell>
          <cell r="K577" t="str">
            <v>D</v>
          </cell>
          <cell r="L577">
            <v>100</v>
          </cell>
          <cell r="M577">
            <v>53.43</v>
          </cell>
          <cell r="N577">
            <v>61.303322188095301</v>
          </cell>
          <cell r="O577">
            <v>1064</v>
          </cell>
          <cell r="P577">
            <v>79400</v>
          </cell>
          <cell r="Q577" t="str">
            <v>VW</v>
          </cell>
          <cell r="R577">
            <v>43249</v>
          </cell>
        </row>
        <row r="578">
          <cell r="B578">
            <v>4</v>
          </cell>
          <cell r="C578" t="str">
            <v>Lear Corporation/Prestice</v>
          </cell>
          <cell r="E578" t="str">
            <v>B</v>
          </cell>
          <cell r="F578" t="str">
            <v>-</v>
          </cell>
          <cell r="G578">
            <v>691500</v>
          </cell>
          <cell r="H578">
            <v>2.5299999999999998</v>
          </cell>
          <cell r="J578">
            <v>2.2999999999999998</v>
          </cell>
          <cell r="K578" t="str">
            <v>D</v>
          </cell>
          <cell r="L578">
            <v>100</v>
          </cell>
          <cell r="M578">
            <v>38.5</v>
          </cell>
          <cell r="N578">
            <v>41.805715421144697</v>
          </cell>
          <cell r="O578">
            <v>180</v>
          </cell>
          <cell r="P578">
            <v>70000</v>
          </cell>
          <cell r="Q578" t="str">
            <v>VW</v>
          </cell>
          <cell r="R578">
            <v>2979</v>
          </cell>
        </row>
        <row r="579">
          <cell r="B579">
            <v>4</v>
          </cell>
          <cell r="C579" t="str">
            <v>Findlay Ind. GmbH/Tomaszow PL</v>
          </cell>
          <cell r="D579" t="str">
            <v>-</v>
          </cell>
          <cell r="E579" t="str">
            <v>B</v>
          </cell>
          <cell r="F579" t="str">
            <v>-</v>
          </cell>
          <cell r="G579">
            <v>390000</v>
          </cell>
          <cell r="J579">
            <v>1.9</v>
          </cell>
          <cell r="K579" t="str">
            <v>D</v>
          </cell>
          <cell r="L579">
            <v>100</v>
          </cell>
          <cell r="M579">
            <v>32.57</v>
          </cell>
          <cell r="N579">
            <v>38.197487911355402</v>
          </cell>
          <cell r="O579">
            <v>578.60927152317799</v>
          </cell>
          <cell r="P579">
            <v>198500</v>
          </cell>
          <cell r="Q579" t="str">
            <v>VW</v>
          </cell>
          <cell r="R579">
            <v>13030</v>
          </cell>
        </row>
        <row r="580">
          <cell r="B580">
            <v>4</v>
          </cell>
          <cell r="C580" t="str">
            <v>GRUPO ANTOLIN DEUTSCHLAND GMBH/GA Bohemia</v>
          </cell>
          <cell r="E580" t="str">
            <v>-</v>
          </cell>
          <cell r="F580" t="str">
            <v>-</v>
          </cell>
          <cell r="G580">
            <v>505750</v>
          </cell>
          <cell r="K580" t="str">
            <v>D</v>
          </cell>
          <cell r="L580">
            <v>100</v>
          </cell>
          <cell r="M580">
            <v>43.28</v>
          </cell>
          <cell r="N580">
            <v>46.726916220944702</v>
          </cell>
          <cell r="O580">
            <v>43.28</v>
          </cell>
          <cell r="P580">
            <v>260000</v>
          </cell>
          <cell r="Q580" t="str">
            <v>VW</v>
          </cell>
          <cell r="R580">
            <v>20328</v>
          </cell>
        </row>
        <row r="581">
          <cell r="B581">
            <v>4</v>
          </cell>
          <cell r="C581" t="str">
            <v>Johnson Controls Headliner GmbH/</v>
          </cell>
          <cell r="D581" t="str">
            <v>B</v>
          </cell>
          <cell r="E581" t="str">
            <v>-</v>
          </cell>
          <cell r="F581" t="str">
            <v>B</v>
          </cell>
          <cell r="G581">
            <v>485000</v>
          </cell>
          <cell r="K581" t="str">
            <v>D</v>
          </cell>
          <cell r="L581">
            <v>100</v>
          </cell>
          <cell r="M581">
            <v>44.75</v>
          </cell>
          <cell r="N581">
            <v>47.837005315337798</v>
          </cell>
          <cell r="O581">
            <v>662.25</v>
          </cell>
          <cell r="P581">
            <v>303333</v>
          </cell>
          <cell r="Q581" t="str">
            <v>VW</v>
          </cell>
          <cell r="R581">
            <v>29344</v>
          </cell>
        </row>
        <row r="582">
          <cell r="B582">
            <v>4</v>
          </cell>
          <cell r="C582" t="str">
            <v>Magna Systems, S.A./Germany</v>
          </cell>
          <cell r="E582" t="str">
            <v>-</v>
          </cell>
          <cell r="F582" t="str">
            <v>-</v>
          </cell>
          <cell r="G582">
            <v>1140201</v>
          </cell>
          <cell r="K582" t="str">
            <v>D</v>
          </cell>
          <cell r="L582">
            <v>100</v>
          </cell>
          <cell r="M582">
            <v>53.43</v>
          </cell>
          <cell r="N582">
            <v>61.303265017078999</v>
          </cell>
          <cell r="O582">
            <v>493</v>
          </cell>
          <cell r="P582">
            <v>79400</v>
          </cell>
          <cell r="Q582" t="str">
            <v>VW</v>
          </cell>
          <cell r="R582">
            <v>43249</v>
          </cell>
        </row>
        <row r="588">
          <cell r="B588">
            <v>1</v>
          </cell>
          <cell r="C588">
            <v>2979</v>
          </cell>
          <cell r="D588" t="str">
            <v>Lear Corporation/Prestice/CZ</v>
          </cell>
          <cell r="E588">
            <v>2004</v>
          </cell>
          <cell r="F588">
            <v>2</v>
          </cell>
          <cell r="G588">
            <v>2005</v>
          </cell>
          <cell r="H588">
            <v>2</v>
          </cell>
          <cell r="I588">
            <v>2006</v>
          </cell>
          <cell r="J588">
            <v>1</v>
          </cell>
          <cell r="K588">
            <v>2007</v>
          </cell>
          <cell r="L588">
            <v>1</v>
          </cell>
          <cell r="M588">
            <v>2008</v>
          </cell>
          <cell r="N588">
            <v>0</v>
          </cell>
          <cell r="O588">
            <v>2009</v>
          </cell>
          <cell r="P588">
            <v>0</v>
          </cell>
          <cell r="Q588">
            <v>2010</v>
          </cell>
          <cell r="S588">
            <v>2011</v>
          </cell>
          <cell r="U588">
            <v>353000</v>
          </cell>
          <cell r="V588">
            <v>23227485.073098999</v>
          </cell>
          <cell r="W588">
            <v>74590</v>
          </cell>
        </row>
        <row r="589">
          <cell r="B589">
            <v>1</v>
          </cell>
          <cell r="C589">
            <v>13030</v>
          </cell>
          <cell r="D589" t="str">
            <v>Findlay Ind. GmbH/Tomaszow PL</v>
          </cell>
          <cell r="E589">
            <v>2004</v>
          </cell>
          <cell r="F589">
            <v>0</v>
          </cell>
          <cell r="G589">
            <v>2005</v>
          </cell>
          <cell r="H589">
            <v>1</v>
          </cell>
          <cell r="I589">
            <v>2006</v>
          </cell>
          <cell r="J589">
            <v>1</v>
          </cell>
          <cell r="K589">
            <v>2007</v>
          </cell>
          <cell r="L589">
            <v>1</v>
          </cell>
          <cell r="M589">
            <v>2008</v>
          </cell>
          <cell r="N589">
            <v>1</v>
          </cell>
          <cell r="O589">
            <v>2009</v>
          </cell>
          <cell r="P589">
            <v>0</v>
          </cell>
          <cell r="Q589">
            <v>2010</v>
          </cell>
          <cell r="S589">
            <v>2011</v>
          </cell>
          <cell r="U589">
            <v>1290000</v>
          </cell>
          <cell r="V589">
            <v>24149199.6378497</v>
          </cell>
          <cell r="W589">
            <v>362600</v>
          </cell>
        </row>
        <row r="590">
          <cell r="B590">
            <v>1</v>
          </cell>
          <cell r="C590">
            <v>20328</v>
          </cell>
          <cell r="D590" t="str">
            <v>GRUPO ANTOLIN DEUTSCHLAND GMBH/GA Bohemia</v>
          </cell>
          <cell r="E590">
            <v>2004</v>
          </cell>
          <cell r="F590">
            <v>1</v>
          </cell>
          <cell r="G590">
            <v>2005</v>
          </cell>
          <cell r="H590">
            <v>2.5</v>
          </cell>
          <cell r="I590">
            <v>2006</v>
          </cell>
          <cell r="J590">
            <v>2.5</v>
          </cell>
          <cell r="K590">
            <v>2007</v>
          </cell>
          <cell r="L590">
            <v>1.5</v>
          </cell>
          <cell r="M590">
            <v>2008</v>
          </cell>
          <cell r="N590">
            <v>1</v>
          </cell>
          <cell r="O590">
            <v>2009</v>
          </cell>
          <cell r="P590">
            <v>0.5</v>
          </cell>
          <cell r="Q590">
            <v>2010</v>
          </cell>
          <cell r="S590">
            <v>2011</v>
          </cell>
          <cell r="U590">
            <v>404250</v>
          </cell>
          <cell r="V590">
            <v>25496542.762023501</v>
          </cell>
          <cell r="W590">
            <v>261962.48</v>
          </cell>
        </row>
        <row r="591">
          <cell r="B591">
            <v>1</v>
          </cell>
          <cell r="C591">
            <v>29344</v>
          </cell>
          <cell r="D591" t="str">
            <v>Johnson Controls Headliner GmbH/Schweighouse</v>
          </cell>
          <cell r="E591">
            <v>2004</v>
          </cell>
          <cell r="F591">
            <v>0</v>
          </cell>
          <cell r="G591">
            <v>2005</v>
          </cell>
          <cell r="H591">
            <v>1</v>
          </cell>
          <cell r="I591">
            <v>2006</v>
          </cell>
          <cell r="J591">
            <v>1.5</v>
          </cell>
          <cell r="K591">
            <v>2007</v>
          </cell>
          <cell r="L591">
            <v>1</v>
          </cell>
          <cell r="M591">
            <v>2008</v>
          </cell>
          <cell r="N591">
            <v>0</v>
          </cell>
          <cell r="O591">
            <v>2009</v>
          </cell>
          <cell r="P591">
            <v>0</v>
          </cell>
          <cell r="Q591">
            <v>2010</v>
          </cell>
          <cell r="S591">
            <v>2011</v>
          </cell>
          <cell r="U591">
            <v>385000</v>
          </cell>
          <cell r="V591">
            <v>28132918.709421199</v>
          </cell>
          <cell r="W591">
            <v>403344</v>
          </cell>
        </row>
        <row r="592">
          <cell r="B592">
            <v>1</v>
          </cell>
          <cell r="C592">
            <v>43249</v>
          </cell>
          <cell r="D592" t="str">
            <v>Magna Systems, S.A./Germany</v>
          </cell>
          <cell r="E592">
            <v>2004</v>
          </cell>
          <cell r="F592">
            <v>2</v>
          </cell>
          <cell r="G592">
            <v>2005</v>
          </cell>
          <cell r="H592">
            <v>1.5</v>
          </cell>
          <cell r="I592">
            <v>2006</v>
          </cell>
          <cell r="J592">
            <v>1.5</v>
          </cell>
          <cell r="K592">
            <v>2007</v>
          </cell>
          <cell r="L592">
            <v>1.5</v>
          </cell>
          <cell r="M592">
            <v>2008</v>
          </cell>
          <cell r="N592">
            <v>0</v>
          </cell>
          <cell r="O592">
            <v>2009</v>
          </cell>
          <cell r="P592">
            <v>0</v>
          </cell>
          <cell r="Q592">
            <v>2010</v>
          </cell>
          <cell r="S592">
            <v>2011</v>
          </cell>
          <cell r="U592">
            <v>1655350</v>
          </cell>
          <cell r="V592">
            <v>37167477.814002402</v>
          </cell>
          <cell r="W592">
            <v>153860</v>
          </cell>
        </row>
        <row r="593">
          <cell r="B593">
            <v>2</v>
          </cell>
          <cell r="C593">
            <v>2979</v>
          </cell>
          <cell r="D593" t="str">
            <v>Lear Corporation/Prestice</v>
          </cell>
          <cell r="E593">
            <v>2004</v>
          </cell>
          <cell r="F593">
            <v>2</v>
          </cell>
          <cell r="G593">
            <v>2005</v>
          </cell>
          <cell r="H593">
            <v>2</v>
          </cell>
          <cell r="I593">
            <v>2006</v>
          </cell>
          <cell r="J593">
            <v>1</v>
          </cell>
          <cell r="K593">
            <v>2007</v>
          </cell>
          <cell r="L593">
            <v>1</v>
          </cell>
          <cell r="M593">
            <v>2008</v>
          </cell>
          <cell r="N593">
            <v>0</v>
          </cell>
          <cell r="O593">
            <v>2009</v>
          </cell>
          <cell r="P593">
            <v>0</v>
          </cell>
          <cell r="Q593">
            <v>2010</v>
          </cell>
          <cell r="S593">
            <v>2011</v>
          </cell>
          <cell r="U593">
            <v>400000</v>
          </cell>
          <cell r="V593">
            <v>53585156.053330697</v>
          </cell>
          <cell r="W593">
            <v>79360</v>
          </cell>
        </row>
        <row r="594">
          <cell r="B594">
            <v>2</v>
          </cell>
          <cell r="C594">
            <v>13030</v>
          </cell>
          <cell r="D594" t="str">
            <v>Findlay Ind. GmbH/Tomaszow PL</v>
          </cell>
          <cell r="E594">
            <v>2004</v>
          </cell>
          <cell r="F594">
            <v>0</v>
          </cell>
          <cell r="G594">
            <v>2005</v>
          </cell>
          <cell r="H594">
            <v>1</v>
          </cell>
          <cell r="I594">
            <v>2006</v>
          </cell>
          <cell r="J594">
            <v>1</v>
          </cell>
          <cell r="K594">
            <v>2007</v>
          </cell>
          <cell r="L594">
            <v>1</v>
          </cell>
          <cell r="M594">
            <v>2008</v>
          </cell>
          <cell r="N594">
            <v>1</v>
          </cell>
          <cell r="O594">
            <v>2009</v>
          </cell>
          <cell r="P594">
            <v>0</v>
          </cell>
          <cell r="Q594">
            <v>2010</v>
          </cell>
          <cell r="S594">
            <v>2011</v>
          </cell>
          <cell r="U594">
            <v>1640000</v>
          </cell>
          <cell r="V594">
            <v>54023347.748526797</v>
          </cell>
          <cell r="W594">
            <v>256250</v>
          </cell>
        </row>
        <row r="595">
          <cell r="B595">
            <v>2</v>
          </cell>
          <cell r="C595">
            <v>20328</v>
          </cell>
          <cell r="D595" t="str">
            <v>GRUPO ANTOLIN DEUTSCHLAND GMBH/GA Bohemia</v>
          </cell>
          <cell r="E595">
            <v>2004</v>
          </cell>
          <cell r="F595">
            <v>1</v>
          </cell>
          <cell r="G595">
            <v>2005</v>
          </cell>
          <cell r="H595">
            <v>2.5</v>
          </cell>
          <cell r="I595">
            <v>2006</v>
          </cell>
          <cell r="J595">
            <v>2.5</v>
          </cell>
          <cell r="K595">
            <v>2007</v>
          </cell>
          <cell r="L595">
            <v>1.5</v>
          </cell>
          <cell r="M595">
            <v>2008</v>
          </cell>
          <cell r="N595">
            <v>1</v>
          </cell>
          <cell r="O595">
            <v>2009</v>
          </cell>
          <cell r="P595">
            <v>0.5</v>
          </cell>
          <cell r="Q595">
            <v>2010</v>
          </cell>
          <cell r="S595">
            <v>2011</v>
          </cell>
          <cell r="U595">
            <v>400250</v>
          </cell>
          <cell r="V595">
            <v>57778140.743202798</v>
          </cell>
          <cell r="W595">
            <v>263949.92</v>
          </cell>
        </row>
        <row r="596">
          <cell r="B596">
            <v>2</v>
          </cell>
          <cell r="C596">
            <v>29344</v>
          </cell>
          <cell r="D596" t="str">
            <v>Johnson Controls Headliner GmbH/</v>
          </cell>
          <cell r="E596">
            <v>2004</v>
          </cell>
          <cell r="F596">
            <v>0</v>
          </cell>
          <cell r="G596">
            <v>2005</v>
          </cell>
          <cell r="H596">
            <v>1</v>
          </cell>
          <cell r="I596">
            <v>2006</v>
          </cell>
          <cell r="J596">
            <v>1.5</v>
          </cell>
          <cell r="K596">
            <v>2007</v>
          </cell>
          <cell r="L596">
            <v>1</v>
          </cell>
          <cell r="M596">
            <v>2008</v>
          </cell>
          <cell r="N596">
            <v>0</v>
          </cell>
          <cell r="O596">
            <v>2009</v>
          </cell>
          <cell r="P596">
            <v>0</v>
          </cell>
          <cell r="Q596">
            <v>2010</v>
          </cell>
          <cell r="S596">
            <v>2011</v>
          </cell>
          <cell r="U596">
            <v>375000</v>
          </cell>
          <cell r="V596">
            <v>58551376.549509898</v>
          </cell>
          <cell r="W596">
            <v>425000.16</v>
          </cell>
        </row>
        <row r="597">
          <cell r="B597">
            <v>2</v>
          </cell>
          <cell r="C597">
            <v>43249</v>
          </cell>
          <cell r="D597" t="str">
            <v>Magna Systems, S.A./Germany</v>
          </cell>
          <cell r="E597">
            <v>2004</v>
          </cell>
          <cell r="F597">
            <v>2</v>
          </cell>
          <cell r="G597">
            <v>2005</v>
          </cell>
          <cell r="H597">
            <v>1.5</v>
          </cell>
          <cell r="I597">
            <v>2006</v>
          </cell>
          <cell r="J597">
            <v>1.5</v>
          </cell>
          <cell r="K597">
            <v>2007</v>
          </cell>
          <cell r="L597">
            <v>1.5</v>
          </cell>
          <cell r="M597">
            <v>2008</v>
          </cell>
          <cell r="N597">
            <v>0</v>
          </cell>
          <cell r="O597">
            <v>2009</v>
          </cell>
          <cell r="P597">
            <v>0</v>
          </cell>
          <cell r="Q597">
            <v>2010</v>
          </cell>
          <cell r="S597">
            <v>2011</v>
          </cell>
          <cell r="U597">
            <v>1520350</v>
          </cell>
          <cell r="V597">
            <v>83911159.504289702</v>
          </cell>
          <cell r="W597">
            <v>153864</v>
          </cell>
        </row>
        <row r="598">
          <cell r="B598">
            <v>3</v>
          </cell>
          <cell r="C598">
            <v>2979</v>
          </cell>
          <cell r="D598" t="str">
            <v>Lear Corporation/Prestice</v>
          </cell>
          <cell r="E598">
            <v>2004</v>
          </cell>
          <cell r="F598">
            <v>2</v>
          </cell>
          <cell r="G598">
            <v>2005</v>
          </cell>
          <cell r="H598">
            <v>2</v>
          </cell>
          <cell r="I598">
            <v>2006</v>
          </cell>
          <cell r="J598">
            <v>1</v>
          </cell>
          <cell r="K598">
            <v>2007</v>
          </cell>
          <cell r="L598">
            <v>1</v>
          </cell>
          <cell r="M598">
            <v>2008</v>
          </cell>
          <cell r="N598">
            <v>0</v>
          </cell>
          <cell r="O598">
            <v>2009</v>
          </cell>
          <cell r="P598">
            <v>0</v>
          </cell>
          <cell r="Q598">
            <v>2010</v>
          </cell>
          <cell r="S598">
            <v>2011</v>
          </cell>
          <cell r="U598">
            <v>535500</v>
          </cell>
          <cell r="V598">
            <v>4745218.9837559499</v>
          </cell>
          <cell r="W598">
            <v>82600</v>
          </cell>
        </row>
        <row r="599">
          <cell r="B599">
            <v>3</v>
          </cell>
          <cell r="C599">
            <v>13030</v>
          </cell>
          <cell r="D599" t="str">
            <v>Findlay Ind. GmbH/Tomaszow PL</v>
          </cell>
          <cell r="E599">
            <v>2004</v>
          </cell>
          <cell r="F599">
            <v>0</v>
          </cell>
          <cell r="G599">
            <v>2005</v>
          </cell>
          <cell r="H599">
            <v>1</v>
          </cell>
          <cell r="I599">
            <v>2006</v>
          </cell>
          <cell r="J599">
            <v>1</v>
          </cell>
          <cell r="K599">
            <v>2007</v>
          </cell>
          <cell r="L599">
            <v>1</v>
          </cell>
          <cell r="M599">
            <v>2008</v>
          </cell>
          <cell r="N599">
            <v>1</v>
          </cell>
          <cell r="O599">
            <v>2009</v>
          </cell>
          <cell r="P599">
            <v>0</v>
          </cell>
          <cell r="Q599">
            <v>2010</v>
          </cell>
          <cell r="S599">
            <v>2011</v>
          </cell>
          <cell r="U599">
            <v>1110000</v>
          </cell>
          <cell r="V599">
            <v>5311237.3369447999</v>
          </cell>
          <cell r="W599">
            <v>241850</v>
          </cell>
        </row>
        <row r="600">
          <cell r="B600">
            <v>3</v>
          </cell>
          <cell r="C600">
            <v>20328</v>
          </cell>
          <cell r="D600" t="str">
            <v>GRUPO ANTOLIN DEUTSCHLAND GMBH/GA Bohemia</v>
          </cell>
          <cell r="E600">
            <v>2004</v>
          </cell>
          <cell r="F600">
            <v>1</v>
          </cell>
          <cell r="G600">
            <v>2005</v>
          </cell>
          <cell r="H600">
            <v>2.5</v>
          </cell>
          <cell r="I600">
            <v>2006</v>
          </cell>
          <cell r="J600">
            <v>2.5</v>
          </cell>
          <cell r="K600">
            <v>2007</v>
          </cell>
          <cell r="L600">
            <v>1.5</v>
          </cell>
          <cell r="M600">
            <v>2008</v>
          </cell>
          <cell r="N600">
            <v>1</v>
          </cell>
          <cell r="O600">
            <v>2009</v>
          </cell>
          <cell r="P600">
            <v>0.5</v>
          </cell>
          <cell r="Q600">
            <v>2010</v>
          </cell>
          <cell r="S600">
            <v>2011</v>
          </cell>
          <cell r="U600">
            <v>511250</v>
          </cell>
          <cell r="V600">
            <v>5386499.66855992</v>
          </cell>
          <cell r="W600">
            <v>263043.59999999998</v>
          </cell>
        </row>
        <row r="601">
          <cell r="B601">
            <v>3</v>
          </cell>
          <cell r="C601">
            <v>29344</v>
          </cell>
          <cell r="D601" t="str">
            <v>Johnson Controls Headliner GmbH/</v>
          </cell>
          <cell r="E601">
            <v>2004</v>
          </cell>
          <cell r="F601">
            <v>0</v>
          </cell>
          <cell r="G601">
            <v>2005</v>
          </cell>
          <cell r="H601">
            <v>1</v>
          </cell>
          <cell r="I601">
            <v>2006</v>
          </cell>
          <cell r="J601">
            <v>1.5</v>
          </cell>
          <cell r="K601">
            <v>2007</v>
          </cell>
          <cell r="L601">
            <v>1</v>
          </cell>
          <cell r="M601">
            <v>2008</v>
          </cell>
          <cell r="N601">
            <v>0</v>
          </cell>
          <cell r="O601">
            <v>2009</v>
          </cell>
          <cell r="P601">
            <v>0</v>
          </cell>
          <cell r="Q601">
            <v>2010</v>
          </cell>
          <cell r="S601">
            <v>2011</v>
          </cell>
          <cell r="U601">
            <v>480000</v>
          </cell>
          <cell r="V601">
            <v>5727093.2149389703</v>
          </cell>
          <cell r="W601">
            <v>403332.9</v>
          </cell>
        </row>
        <row r="602">
          <cell r="B602">
            <v>3</v>
          </cell>
          <cell r="C602">
            <v>43249</v>
          </cell>
          <cell r="D602" t="str">
            <v>Magna Systems, S.A./Germany</v>
          </cell>
          <cell r="E602">
            <v>2004</v>
          </cell>
          <cell r="F602">
            <v>2</v>
          </cell>
          <cell r="G602">
            <v>2005</v>
          </cell>
          <cell r="H602">
            <v>1.5</v>
          </cell>
          <cell r="I602">
            <v>2006</v>
          </cell>
          <cell r="J602">
            <v>1.5</v>
          </cell>
          <cell r="K602">
            <v>2007</v>
          </cell>
          <cell r="L602">
            <v>1.5</v>
          </cell>
          <cell r="M602">
            <v>2008</v>
          </cell>
          <cell r="N602">
            <v>0</v>
          </cell>
          <cell r="O602">
            <v>2009</v>
          </cell>
          <cell r="P602">
            <v>0</v>
          </cell>
          <cell r="Q602">
            <v>2010</v>
          </cell>
          <cell r="S602">
            <v>2011</v>
          </cell>
          <cell r="U602">
            <v>1730517</v>
          </cell>
          <cell r="V602">
            <v>8041101.6179938996</v>
          </cell>
          <cell r="W602">
            <v>153880</v>
          </cell>
        </row>
        <row r="603">
          <cell r="B603">
            <v>4</v>
          </cell>
          <cell r="C603">
            <v>2979</v>
          </cell>
          <cell r="D603" t="str">
            <v>Lear Corporation/Prestice</v>
          </cell>
          <cell r="E603">
            <v>2004</v>
          </cell>
          <cell r="F603">
            <v>2</v>
          </cell>
          <cell r="G603">
            <v>2005</v>
          </cell>
          <cell r="H603">
            <v>2</v>
          </cell>
          <cell r="I603">
            <v>2006</v>
          </cell>
          <cell r="J603">
            <v>1</v>
          </cell>
          <cell r="K603">
            <v>2007</v>
          </cell>
          <cell r="L603">
            <v>1</v>
          </cell>
          <cell r="M603">
            <v>2008</v>
          </cell>
          <cell r="N603">
            <v>0</v>
          </cell>
          <cell r="O603">
            <v>2009</v>
          </cell>
          <cell r="P603">
            <v>0</v>
          </cell>
          <cell r="Q603">
            <v>2010</v>
          </cell>
          <cell r="S603">
            <v>2011</v>
          </cell>
          <cell r="U603">
            <v>691500</v>
          </cell>
          <cell r="V603">
            <v>10327817.9844018</v>
          </cell>
          <cell r="W603">
            <v>97180</v>
          </cell>
        </row>
        <row r="604">
          <cell r="B604">
            <v>4</v>
          </cell>
          <cell r="C604">
            <v>13030</v>
          </cell>
          <cell r="D604" t="str">
            <v>Findlay Ind. GmbH/Tomaszow PL</v>
          </cell>
          <cell r="E604">
            <v>2004</v>
          </cell>
          <cell r="F604">
            <v>0</v>
          </cell>
          <cell r="G604">
            <v>2005</v>
          </cell>
          <cell r="H604">
            <v>1</v>
          </cell>
          <cell r="I604">
            <v>2006</v>
          </cell>
          <cell r="J604">
            <v>1</v>
          </cell>
          <cell r="K604">
            <v>2007</v>
          </cell>
          <cell r="L604">
            <v>1</v>
          </cell>
          <cell r="M604">
            <v>2008</v>
          </cell>
          <cell r="N604">
            <v>1</v>
          </cell>
          <cell r="O604">
            <v>2009</v>
          </cell>
          <cell r="P604">
            <v>0</v>
          </cell>
          <cell r="Q604">
            <v>2010</v>
          </cell>
          <cell r="S604">
            <v>2011</v>
          </cell>
          <cell r="U604">
            <v>390000</v>
          </cell>
          <cell r="V604">
            <v>9601289.5103643909</v>
          </cell>
          <cell r="W604">
            <v>285870</v>
          </cell>
        </row>
        <row r="605">
          <cell r="B605">
            <v>4</v>
          </cell>
          <cell r="C605">
            <v>20328</v>
          </cell>
          <cell r="D605" t="str">
            <v>GRUPO ANTOLIN DEUTSCHLAND GMBH/GA Bohemia</v>
          </cell>
          <cell r="E605">
            <v>2004</v>
          </cell>
          <cell r="F605">
            <v>1</v>
          </cell>
          <cell r="G605">
            <v>2005</v>
          </cell>
          <cell r="H605">
            <v>2.5</v>
          </cell>
          <cell r="I605">
            <v>2006</v>
          </cell>
          <cell r="J605">
            <v>2.5</v>
          </cell>
          <cell r="K605">
            <v>2007</v>
          </cell>
          <cell r="L605">
            <v>1.5</v>
          </cell>
          <cell r="M605">
            <v>2008</v>
          </cell>
          <cell r="N605">
            <v>1</v>
          </cell>
          <cell r="O605">
            <v>2009</v>
          </cell>
          <cell r="P605">
            <v>0.5</v>
          </cell>
          <cell r="Q605">
            <v>2010</v>
          </cell>
          <cell r="S605">
            <v>2011</v>
          </cell>
          <cell r="U605">
            <v>505750</v>
          </cell>
          <cell r="V605">
            <v>11356601.734020401</v>
          </cell>
          <cell r="W605">
            <v>266535.28000000003</v>
          </cell>
        </row>
        <row r="606">
          <cell r="B606">
            <v>4</v>
          </cell>
          <cell r="C606">
            <v>29344</v>
          </cell>
          <cell r="D606" t="str">
            <v>Johnson Controls Headliner GmbH/</v>
          </cell>
          <cell r="E606">
            <v>2004</v>
          </cell>
          <cell r="F606">
            <v>0</v>
          </cell>
          <cell r="G606">
            <v>2005</v>
          </cell>
          <cell r="H606">
            <v>1</v>
          </cell>
          <cell r="I606">
            <v>2006</v>
          </cell>
          <cell r="J606">
            <v>1.5</v>
          </cell>
          <cell r="K606">
            <v>2007</v>
          </cell>
          <cell r="L606">
            <v>1</v>
          </cell>
          <cell r="M606">
            <v>2008</v>
          </cell>
          <cell r="N606">
            <v>0</v>
          </cell>
          <cell r="O606">
            <v>2009</v>
          </cell>
          <cell r="P606">
            <v>0</v>
          </cell>
          <cell r="Q606">
            <v>2010</v>
          </cell>
          <cell r="S606">
            <v>2011</v>
          </cell>
          <cell r="U606">
            <v>485000</v>
          </cell>
          <cell r="V606">
            <v>12047086.3307142</v>
          </cell>
          <cell r="W606">
            <v>403332.75</v>
          </cell>
        </row>
        <row r="607">
          <cell r="B607">
            <v>4</v>
          </cell>
          <cell r="C607">
            <v>43249</v>
          </cell>
          <cell r="D607" t="str">
            <v>Magna Systems, S.A./Germany</v>
          </cell>
          <cell r="E607">
            <v>2004</v>
          </cell>
          <cell r="F607">
            <v>2</v>
          </cell>
          <cell r="G607">
            <v>2005</v>
          </cell>
          <cell r="H607">
            <v>1.5</v>
          </cell>
          <cell r="I607">
            <v>2006</v>
          </cell>
          <cell r="J607">
            <v>1.5</v>
          </cell>
          <cell r="K607">
            <v>2007</v>
          </cell>
          <cell r="L607">
            <v>1.5</v>
          </cell>
          <cell r="M607">
            <v>2008</v>
          </cell>
          <cell r="N607">
            <v>0</v>
          </cell>
          <cell r="O607">
            <v>2009</v>
          </cell>
          <cell r="P607">
            <v>0</v>
          </cell>
          <cell r="Q607">
            <v>2010</v>
          </cell>
          <cell r="S607">
            <v>2011</v>
          </cell>
          <cell r="U607">
            <v>1140201</v>
          </cell>
          <cell r="V607">
            <v>15318314.427933</v>
          </cell>
          <cell r="W607">
            <v>153843</v>
          </cell>
        </row>
        <row r="613">
          <cell r="B613">
            <v>1</v>
          </cell>
          <cell r="C613">
            <v>2979</v>
          </cell>
          <cell r="D613">
            <v>2003</v>
          </cell>
          <cell r="E613" t="str">
            <v>Lear Corporation</v>
          </cell>
          <cell r="F613">
            <v>21.63</v>
          </cell>
          <cell r="H613">
            <v>35</v>
          </cell>
          <cell r="I613">
            <v>3.21530307786758</v>
          </cell>
          <cell r="J613" t="str">
            <v>#</v>
          </cell>
          <cell r="K613">
            <v>714000</v>
          </cell>
          <cell r="L613">
            <v>90</v>
          </cell>
          <cell r="M613">
            <v>353000</v>
          </cell>
          <cell r="N613">
            <v>70000</v>
          </cell>
          <cell r="O613">
            <v>2</v>
          </cell>
          <cell r="P613">
            <v>2</v>
          </cell>
          <cell r="Q613">
            <v>1</v>
          </cell>
          <cell r="R613">
            <v>1</v>
          </cell>
          <cell r="S613">
            <v>0</v>
          </cell>
          <cell r="T613">
            <v>0</v>
          </cell>
          <cell r="W613">
            <v>23227485.073098999</v>
          </cell>
          <cell r="X613">
            <v>361000</v>
          </cell>
          <cell r="Y613">
            <v>-137978.4</v>
          </cell>
          <cell r="Z613">
            <v>-3928023.12</v>
          </cell>
          <cell r="AA613">
            <v>-1850173.808</v>
          </cell>
          <cell r="AB613">
            <v>-1752001.21404</v>
          </cell>
          <cell r="AC613">
            <v>-1650859.0611785999</v>
          </cell>
          <cell r="AD613">
            <v>-1612037.0168951999</v>
          </cell>
          <cell r="AE613">
            <v>-1087141.7058306001</v>
          </cell>
          <cell r="AF613">
            <v>0</v>
          </cell>
          <cell r="AG613">
            <v>-12121214.325944399</v>
          </cell>
        </row>
        <row r="614">
          <cell r="B614">
            <v>1</v>
          </cell>
          <cell r="C614">
            <v>13030</v>
          </cell>
          <cell r="D614">
            <v>2003</v>
          </cell>
          <cell r="E614" t="str">
            <v>Findlay Ind. GmbH</v>
          </cell>
          <cell r="F614">
            <v>21.63</v>
          </cell>
          <cell r="H614">
            <v>31.05</v>
          </cell>
          <cell r="I614">
            <v>5.5268996322761499</v>
          </cell>
          <cell r="J614" t="str">
            <v>#</v>
          </cell>
          <cell r="K614">
            <v>714000</v>
          </cell>
          <cell r="L614">
            <v>2600</v>
          </cell>
          <cell r="M614">
            <v>1290000</v>
          </cell>
          <cell r="N614">
            <v>230000</v>
          </cell>
          <cell r="O614">
            <v>0</v>
          </cell>
          <cell r="P614">
            <v>1</v>
          </cell>
          <cell r="Q614">
            <v>1</v>
          </cell>
          <cell r="R614">
            <v>1</v>
          </cell>
          <cell r="S614">
            <v>1</v>
          </cell>
          <cell r="T614">
            <v>0</v>
          </cell>
          <cell r="W614">
            <v>24149199.6378497</v>
          </cell>
          <cell r="X614">
            <v>-576000</v>
          </cell>
          <cell r="Y614">
            <v>-97214.399999999994</v>
          </cell>
          <cell r="Z614">
            <v>-2845461.72</v>
          </cell>
          <cell r="AA614">
            <v>-1406388.3765</v>
          </cell>
          <cell r="AB614">
            <v>-1323959.8214700001</v>
          </cell>
          <cell r="AC614">
            <v>-1239818.18052105</v>
          </cell>
          <cell r="AD614">
            <v>-1167739.8325507101</v>
          </cell>
          <cell r="AE614">
            <v>-787512.11059072905</v>
          </cell>
          <cell r="AF614">
            <v>0</v>
          </cell>
          <cell r="AG614">
            <v>-9908094.4416324906</v>
          </cell>
        </row>
        <row r="615">
          <cell r="B615">
            <v>1</v>
          </cell>
          <cell r="C615">
            <v>20328</v>
          </cell>
          <cell r="D615">
            <v>2003</v>
          </cell>
          <cell r="E615" t="str">
            <v>GRUPO ANTOLIN DEUTSCHLAND GMBH</v>
          </cell>
          <cell r="F615">
            <v>21.63</v>
          </cell>
          <cell r="H615">
            <v>38.479999999999997</v>
          </cell>
          <cell r="I615">
            <v>3.3572483433439402</v>
          </cell>
          <cell r="J615" t="str">
            <v>#</v>
          </cell>
          <cell r="K615">
            <v>714000</v>
          </cell>
          <cell r="L615">
            <v>38.479999999999997</v>
          </cell>
          <cell r="M615">
            <v>404250</v>
          </cell>
          <cell r="N615">
            <v>260000</v>
          </cell>
          <cell r="O615">
            <v>1</v>
          </cell>
          <cell r="P615">
            <v>2.5</v>
          </cell>
          <cell r="Q615">
            <v>2.5</v>
          </cell>
          <cell r="R615">
            <v>1.5</v>
          </cell>
          <cell r="S615">
            <v>1</v>
          </cell>
          <cell r="T615">
            <v>0.5</v>
          </cell>
          <cell r="W615">
            <v>25496542.762023501</v>
          </cell>
          <cell r="X615">
            <v>309750</v>
          </cell>
          <cell r="Y615">
            <v>-173892</v>
          </cell>
          <cell r="Z615">
            <v>-5029014.0848000003</v>
          </cell>
          <cell r="AA615">
            <v>-2394977.7413400002</v>
          </cell>
          <cell r="AB615">
            <v>-2193675.3042930001</v>
          </cell>
          <cell r="AC615">
            <v>-2048573.0759834901</v>
          </cell>
          <cell r="AD615">
            <v>-1949578.4710765099</v>
          </cell>
          <cell r="AE615">
            <v>-1297811.4747488899</v>
          </cell>
          <cell r="AF615">
            <v>0</v>
          </cell>
          <cell r="AG615">
            <v>-15241772.152241901</v>
          </cell>
        </row>
        <row r="616">
          <cell r="B616">
            <v>1</v>
          </cell>
          <cell r="C616">
            <v>29344</v>
          </cell>
          <cell r="D616">
            <v>2003</v>
          </cell>
          <cell r="E616" t="str">
            <v>Johnson Controls Headliner GmbH</v>
          </cell>
          <cell r="F616">
            <v>21.63</v>
          </cell>
          <cell r="H616">
            <v>41.77</v>
          </cell>
          <cell r="I616">
            <v>3.00583456857321</v>
          </cell>
          <cell r="J616" t="str">
            <v>#</v>
          </cell>
          <cell r="K616">
            <v>714000</v>
          </cell>
          <cell r="L616">
            <v>1961</v>
          </cell>
          <cell r="M616">
            <v>385000</v>
          </cell>
          <cell r="N616">
            <v>303333</v>
          </cell>
          <cell r="O616">
            <v>0</v>
          </cell>
          <cell r="P616">
            <v>1</v>
          </cell>
          <cell r="Q616">
            <v>1.5</v>
          </cell>
          <cell r="R616">
            <v>1</v>
          </cell>
          <cell r="S616">
            <v>0</v>
          </cell>
          <cell r="T616">
            <v>0</v>
          </cell>
          <cell r="W616">
            <v>28132918.709421199</v>
          </cell>
          <cell r="X616">
            <v>329000</v>
          </cell>
          <cell r="Y616">
            <v>-207844.8</v>
          </cell>
          <cell r="Z616">
            <v>-6083609.2400000002</v>
          </cell>
          <cell r="AA616">
            <v>-3044866.7300999998</v>
          </cell>
          <cell r="AB616">
            <v>-2873210.559417</v>
          </cell>
          <cell r="AC616">
            <v>-2727537.3561401502</v>
          </cell>
          <cell r="AD616">
            <v>-2663395.8564114599</v>
          </cell>
          <cell r="AE616">
            <v>-1796167.6340522501</v>
          </cell>
          <cell r="AF616">
            <v>0</v>
          </cell>
          <cell r="AG616">
            <v>-19531632.176120799</v>
          </cell>
        </row>
        <row r="617">
          <cell r="B617">
            <v>1</v>
          </cell>
          <cell r="C617">
            <v>43249</v>
          </cell>
          <cell r="D617">
            <v>2003</v>
          </cell>
          <cell r="E617" t="str">
            <v>Magna Systems, S.A.</v>
          </cell>
          <cell r="F617">
            <v>21.63</v>
          </cell>
          <cell r="H617">
            <v>51.1</v>
          </cell>
          <cell r="I617">
            <v>7.8632756536433703</v>
          </cell>
          <cell r="J617" t="str">
            <v>#</v>
          </cell>
          <cell r="K617">
            <v>714000</v>
          </cell>
          <cell r="L617">
            <v>1460</v>
          </cell>
          <cell r="M617">
            <v>1655350</v>
          </cell>
          <cell r="N617">
            <v>79400</v>
          </cell>
          <cell r="O617">
            <v>2</v>
          </cell>
          <cell r="P617">
            <v>1.5</v>
          </cell>
          <cell r="Q617">
            <v>1.5</v>
          </cell>
          <cell r="R617">
            <v>1.5</v>
          </cell>
          <cell r="S617">
            <v>0</v>
          </cell>
          <cell r="T617">
            <v>0</v>
          </cell>
          <cell r="W617">
            <v>37167477.814002402</v>
          </cell>
          <cell r="X617">
            <v>-941350</v>
          </cell>
          <cell r="Y617">
            <v>-304130.40000000002</v>
          </cell>
          <cell r="Z617">
            <v>-8740410.0419999994</v>
          </cell>
          <cell r="AA617">
            <v>-4276030.49321</v>
          </cell>
          <cell r="AB617">
            <v>-4054699.3005057001</v>
          </cell>
          <cell r="AC617">
            <v>-3826657.0104781799</v>
          </cell>
          <cell r="AD617">
            <v>-3736668.3182804901</v>
          </cell>
          <cell r="AE617">
            <v>-2519971.8908953001</v>
          </cell>
          <cell r="AF617">
            <v>0</v>
          </cell>
          <cell r="AG617">
            <v>-28863917.455369599</v>
          </cell>
        </row>
        <row r="618">
          <cell r="B618">
            <v>2</v>
          </cell>
          <cell r="C618">
            <v>2979</v>
          </cell>
          <cell r="D618">
            <v>2003</v>
          </cell>
          <cell r="E618" t="str">
            <v>Lear Corporation</v>
          </cell>
          <cell r="F618">
            <v>20.91</v>
          </cell>
          <cell r="H618">
            <v>35</v>
          </cell>
          <cell r="I618">
            <v>3.1897484084466901</v>
          </cell>
          <cell r="J618" t="str">
            <v>#</v>
          </cell>
          <cell r="K618">
            <v>714000</v>
          </cell>
          <cell r="L618">
            <v>90</v>
          </cell>
          <cell r="M618">
            <v>400000</v>
          </cell>
          <cell r="N618">
            <v>70000</v>
          </cell>
          <cell r="O618">
            <v>2</v>
          </cell>
          <cell r="P618">
            <v>2</v>
          </cell>
          <cell r="Q618">
            <v>1</v>
          </cell>
          <cell r="R618">
            <v>1</v>
          </cell>
          <cell r="S618">
            <v>0</v>
          </cell>
          <cell r="T618">
            <v>0</v>
          </cell>
          <cell r="W618">
            <v>53585156.053330697</v>
          </cell>
          <cell r="X618">
            <v>314000</v>
          </cell>
          <cell r="Y618">
            <v>-339287.2</v>
          </cell>
          <cell r="Z618">
            <v>-9672876.4800000004</v>
          </cell>
          <cell r="AA618">
            <v>-4576450.8480000002</v>
          </cell>
          <cell r="AB618">
            <v>-4340698.3527600002</v>
          </cell>
          <cell r="AC618">
            <v>-4097114.7960834</v>
          </cell>
          <cell r="AD618">
            <v>-4000749.8993135998</v>
          </cell>
          <cell r="AE618">
            <v>-2698084.7236589999</v>
          </cell>
          <cell r="AF618">
            <v>0</v>
          </cell>
          <cell r="AG618">
            <v>-29875262.299816001</v>
          </cell>
        </row>
        <row r="619">
          <cell r="B619">
            <v>2</v>
          </cell>
          <cell r="C619">
            <v>13030</v>
          </cell>
          <cell r="D619">
            <v>2003</v>
          </cell>
          <cell r="E619" t="str">
            <v>Findlay Ind. GmbH</v>
          </cell>
          <cell r="F619">
            <v>20.91</v>
          </cell>
          <cell r="H619">
            <v>30.97</v>
          </cell>
          <cell r="I619">
            <v>5.5021093718207803</v>
          </cell>
          <cell r="J619" t="str">
            <v>#</v>
          </cell>
          <cell r="K619">
            <v>714000</v>
          </cell>
          <cell r="L619">
            <v>588.94230769230705</v>
          </cell>
          <cell r="M619">
            <v>1640000</v>
          </cell>
          <cell r="N619">
            <v>195000</v>
          </cell>
          <cell r="O619">
            <v>0</v>
          </cell>
          <cell r="P619">
            <v>1</v>
          </cell>
          <cell r="Q619">
            <v>1</v>
          </cell>
          <cell r="R619">
            <v>1</v>
          </cell>
          <cell r="S619">
            <v>1</v>
          </cell>
          <cell r="T619">
            <v>0</v>
          </cell>
          <cell r="W619">
            <v>54023347.748526797</v>
          </cell>
          <cell r="X619">
            <v>-926000</v>
          </cell>
          <cell r="Y619">
            <v>-242244.8</v>
          </cell>
          <cell r="Z619">
            <v>-7090509.3200000003</v>
          </cell>
          <cell r="AA619">
            <v>-3512418.8210999998</v>
          </cell>
          <cell r="AB619">
            <v>-3314416.5613020002</v>
          </cell>
          <cell r="AC619">
            <v>-3111593.81917293</v>
          </cell>
          <cell r="AD619">
            <v>-2938514.6138345902</v>
          </cell>
          <cell r="AE619">
            <v>-1981718.8250622901</v>
          </cell>
          <cell r="AF619">
            <v>0</v>
          </cell>
          <cell r="AG619">
            <v>-23581416.760471798</v>
          </cell>
        </row>
        <row r="620">
          <cell r="B620">
            <v>2</v>
          </cell>
          <cell r="C620">
            <v>20328</v>
          </cell>
          <cell r="D620">
            <v>2003</v>
          </cell>
          <cell r="E620" t="str">
            <v>GRUPO ANTOLIN DEUTSCHLAND GMBH</v>
          </cell>
          <cell r="F620">
            <v>20.91</v>
          </cell>
          <cell r="H620">
            <v>37.979999999999997</v>
          </cell>
          <cell r="I620">
            <v>3.3309138621784</v>
          </cell>
          <cell r="J620" t="str">
            <v>#</v>
          </cell>
          <cell r="K620">
            <v>714000</v>
          </cell>
          <cell r="L620">
            <v>37.979999999999997</v>
          </cell>
          <cell r="M620">
            <v>400250</v>
          </cell>
          <cell r="N620">
            <v>260000</v>
          </cell>
          <cell r="O620">
            <v>1</v>
          </cell>
          <cell r="P620">
            <v>2.5</v>
          </cell>
          <cell r="Q620">
            <v>2.5</v>
          </cell>
          <cell r="R620">
            <v>1.5</v>
          </cell>
          <cell r="S620">
            <v>1</v>
          </cell>
          <cell r="T620">
            <v>0.5</v>
          </cell>
          <cell r="W620">
            <v>57778140.743202798</v>
          </cell>
          <cell r="X620">
            <v>313750</v>
          </cell>
          <cell r="Y620">
            <v>-411045.6</v>
          </cell>
          <cell r="Z620">
            <v>-11891292.573000001</v>
          </cell>
          <cell r="AA620">
            <v>-5673802.9962149998</v>
          </cell>
          <cell r="AB620">
            <v>-5206120.8884107498</v>
          </cell>
          <cell r="AC620">
            <v>-4867324.0603497103</v>
          </cell>
          <cell r="AD620">
            <v>-4635805.4040270904</v>
          </cell>
          <cell r="AE620">
            <v>-3087292.4654254802</v>
          </cell>
          <cell r="AF620">
            <v>0</v>
          </cell>
          <cell r="AG620">
            <v>-35922933.987428002</v>
          </cell>
        </row>
        <row r="621">
          <cell r="B621">
            <v>2</v>
          </cell>
          <cell r="C621">
            <v>29344</v>
          </cell>
          <cell r="D621">
            <v>2003</v>
          </cell>
          <cell r="E621" t="str">
            <v>Johnson Controls Headliner GmbH</v>
          </cell>
          <cell r="F621">
            <v>20.91</v>
          </cell>
          <cell r="H621">
            <v>37.6</v>
          </cell>
          <cell r="I621">
            <v>2.9900005262229898</v>
          </cell>
          <cell r="J621" t="str">
            <v>#</v>
          </cell>
          <cell r="K621">
            <v>714000</v>
          </cell>
          <cell r="L621">
            <v>961.54</v>
          </cell>
          <cell r="M621">
            <v>375000</v>
          </cell>
          <cell r="N621">
            <v>325000</v>
          </cell>
          <cell r="O621">
            <v>0</v>
          </cell>
          <cell r="P621">
            <v>1</v>
          </cell>
          <cell r="Q621">
            <v>1.5</v>
          </cell>
          <cell r="R621">
            <v>1</v>
          </cell>
          <cell r="S621">
            <v>0</v>
          </cell>
          <cell r="T621">
            <v>0</v>
          </cell>
          <cell r="W621">
            <v>58551376.549509898</v>
          </cell>
          <cell r="X621">
            <v>339000</v>
          </cell>
          <cell r="Y621">
            <v>-401895.2</v>
          </cell>
          <cell r="Z621">
            <v>-11763479.18</v>
          </cell>
          <cell r="AA621">
            <v>-5876906.4179999996</v>
          </cell>
          <cell r="AB621">
            <v>-5529693.9482399998</v>
          </cell>
          <cell r="AC621">
            <v>-5238887.0759316003</v>
          </cell>
          <cell r="AD621">
            <v>-5115667.4842464002</v>
          </cell>
          <cell r="AE621">
            <v>-3449979.2883660002</v>
          </cell>
          <cell r="AF621">
            <v>0</v>
          </cell>
          <cell r="AG621">
            <v>-37501508.594783999</v>
          </cell>
        </row>
        <row r="622">
          <cell r="B622">
            <v>2</v>
          </cell>
          <cell r="C622">
            <v>43249</v>
          </cell>
          <cell r="D622">
            <v>2003</v>
          </cell>
          <cell r="E622" t="str">
            <v>Magna Systems, S.A.</v>
          </cell>
          <cell r="F622">
            <v>20.91</v>
          </cell>
          <cell r="H622">
            <v>51.1</v>
          </cell>
          <cell r="I622">
            <v>7.8732849606010804</v>
          </cell>
          <cell r="J622" t="str">
            <v>#</v>
          </cell>
          <cell r="K622">
            <v>714000</v>
          </cell>
          <cell r="L622">
            <v>716</v>
          </cell>
          <cell r="M622">
            <v>1520350</v>
          </cell>
          <cell r="N622">
            <v>79400</v>
          </cell>
          <cell r="O622">
            <v>2</v>
          </cell>
          <cell r="P622">
            <v>1.5</v>
          </cell>
          <cell r="Q622">
            <v>1.5</v>
          </cell>
          <cell r="R622">
            <v>1.5</v>
          </cell>
          <cell r="S622">
            <v>0</v>
          </cell>
          <cell r="T622">
            <v>0</v>
          </cell>
          <cell r="W622">
            <v>83911159.504289702</v>
          </cell>
          <cell r="X622">
            <v>-806350</v>
          </cell>
          <cell r="Y622">
            <v>-726975.2</v>
          </cell>
          <cell r="Z622">
            <v>-20901800.550000001</v>
          </cell>
          <cell r="AA622">
            <v>-10236793.588710001</v>
          </cell>
          <cell r="AB622">
            <v>-9713660.5545132998</v>
          </cell>
          <cell r="AC622">
            <v>-9173976.6777824294</v>
          </cell>
          <cell r="AD622">
            <v>-8958203.0518229809</v>
          </cell>
          <cell r="AE622">
            <v>-6041365.0975047899</v>
          </cell>
          <cell r="AF622">
            <v>0</v>
          </cell>
          <cell r="AG622">
            <v>-67023124.720333502</v>
          </cell>
        </row>
        <row r="623">
          <cell r="B623">
            <v>3</v>
          </cell>
          <cell r="C623">
            <v>2979</v>
          </cell>
          <cell r="D623">
            <v>2003</v>
          </cell>
          <cell r="E623" t="str">
            <v>Lear Corporation</v>
          </cell>
          <cell r="F623">
            <v>25.6</v>
          </cell>
          <cell r="H623">
            <v>38.5</v>
          </cell>
          <cell r="I623">
            <v>3.3859138835970599</v>
          </cell>
          <cell r="J623" t="str">
            <v>#</v>
          </cell>
          <cell r="K623">
            <v>714000</v>
          </cell>
          <cell r="L623">
            <v>180</v>
          </cell>
          <cell r="M623">
            <v>535500</v>
          </cell>
          <cell r="N623">
            <v>70000</v>
          </cell>
          <cell r="O623">
            <v>2</v>
          </cell>
          <cell r="P623">
            <v>2</v>
          </cell>
          <cell r="Q623">
            <v>1</v>
          </cell>
          <cell r="R623">
            <v>1</v>
          </cell>
          <cell r="S623">
            <v>0</v>
          </cell>
          <cell r="T623">
            <v>0</v>
          </cell>
          <cell r="W623">
            <v>4745218.9837559499</v>
          </cell>
          <cell r="X623">
            <v>178500</v>
          </cell>
          <cell r="Y623">
            <v>-21672</v>
          </cell>
          <cell r="Z623">
            <v>-614539.43000000005</v>
          </cell>
          <cell r="AA623">
            <v>-285897.92820000002</v>
          </cell>
          <cell r="AB623">
            <v>-269484.24795599998</v>
          </cell>
          <cell r="AC623">
            <v>-252700.89116453999</v>
          </cell>
          <cell r="AD623">
            <v>-246753.36061167999</v>
          </cell>
          <cell r="AE623">
            <v>-166413.81999513999</v>
          </cell>
          <cell r="AF623">
            <v>0</v>
          </cell>
          <cell r="AG623">
            <v>-2122961.6779273599</v>
          </cell>
        </row>
        <row r="624">
          <cell r="B624">
            <v>3</v>
          </cell>
          <cell r="C624">
            <v>13030</v>
          </cell>
          <cell r="D624">
            <v>2003</v>
          </cell>
          <cell r="E624" t="str">
            <v>Findlay Ind. GmbH</v>
          </cell>
          <cell r="F624">
            <v>25.6</v>
          </cell>
          <cell r="H624">
            <v>32.659999999999997</v>
          </cell>
          <cell r="I624">
            <v>5.7111351424905701</v>
          </cell>
          <cell r="J624" t="str">
            <v>#</v>
          </cell>
          <cell r="K624">
            <v>714000</v>
          </cell>
          <cell r="L624">
            <v>619.28571428571399</v>
          </cell>
          <cell r="M624">
            <v>1110000</v>
          </cell>
          <cell r="N624">
            <v>198500</v>
          </cell>
          <cell r="O624">
            <v>0</v>
          </cell>
          <cell r="P624">
            <v>1</v>
          </cell>
          <cell r="Q624">
            <v>1</v>
          </cell>
          <cell r="R624">
            <v>1</v>
          </cell>
          <cell r="S624">
            <v>1</v>
          </cell>
          <cell r="T624">
            <v>0</v>
          </cell>
          <cell r="W624">
            <v>5311237.3369447999</v>
          </cell>
          <cell r="X624">
            <v>-396000</v>
          </cell>
          <cell r="Y624">
            <v>-11860.8</v>
          </cell>
          <cell r="Z624">
            <v>-347168.44</v>
          </cell>
          <cell r="AA624">
            <v>-169230.5422</v>
          </cell>
          <cell r="AB624">
            <v>-156956.87607599999</v>
          </cell>
          <cell r="AC624">
            <v>-144642.76679034001</v>
          </cell>
          <cell r="AD624">
            <v>-133888.93940362701</v>
          </cell>
          <cell r="AE624">
            <v>-90296.520404110604</v>
          </cell>
          <cell r="AF624">
            <v>0</v>
          </cell>
          <cell r="AG624">
            <v>-1894044.8848740701</v>
          </cell>
        </row>
        <row r="625">
          <cell r="B625">
            <v>3</v>
          </cell>
          <cell r="C625">
            <v>20328</v>
          </cell>
          <cell r="D625">
            <v>2003</v>
          </cell>
          <cell r="E625" t="str">
            <v>GRUPO ANTOLIN DEUTSCHLAND GMBH</v>
          </cell>
          <cell r="F625">
            <v>25.6</v>
          </cell>
          <cell r="H625">
            <v>43.48</v>
          </cell>
          <cell r="I625">
            <v>3.5272279071575698</v>
          </cell>
          <cell r="J625" t="str">
            <v>#</v>
          </cell>
          <cell r="K625">
            <v>714000</v>
          </cell>
          <cell r="L625">
            <v>43.48</v>
          </cell>
          <cell r="M625">
            <v>511250</v>
          </cell>
          <cell r="N625">
            <v>260000</v>
          </cell>
          <cell r="O625">
            <v>1</v>
          </cell>
          <cell r="P625">
            <v>2.5</v>
          </cell>
          <cell r="Q625">
            <v>2.5</v>
          </cell>
          <cell r="R625">
            <v>1.5</v>
          </cell>
          <cell r="S625">
            <v>1</v>
          </cell>
          <cell r="T625">
            <v>0.5</v>
          </cell>
          <cell r="W625">
            <v>5386499.66855992</v>
          </cell>
          <cell r="X625">
            <v>202750</v>
          </cell>
          <cell r="Y625">
            <v>-30038.400000000001</v>
          </cell>
          <cell r="Z625">
            <v>-868047.62919999997</v>
          </cell>
          <cell r="AA625">
            <v>-411403.83630999998</v>
          </cell>
          <cell r="AB625">
            <v>-375121.68181949999</v>
          </cell>
          <cell r="AC625">
            <v>-349283.28907528799</v>
          </cell>
          <cell r="AD625">
            <v>-331714.83148834802</v>
          </cell>
          <cell r="AE625">
            <v>-220592.377703376</v>
          </cell>
          <cell r="AF625">
            <v>0</v>
          </cell>
          <cell r="AG625">
            <v>-2827452.0455965102</v>
          </cell>
        </row>
        <row r="626">
          <cell r="B626">
            <v>3</v>
          </cell>
          <cell r="C626">
            <v>29344</v>
          </cell>
          <cell r="D626">
            <v>2003</v>
          </cell>
          <cell r="E626" t="str">
            <v>Johnson Controls Headliner GmbH</v>
          </cell>
          <cell r="F626">
            <v>25.6</v>
          </cell>
          <cell r="H626">
            <v>44.75</v>
          </cell>
          <cell r="I626">
            <v>3.14778865518447</v>
          </cell>
          <cell r="J626" t="str">
            <v>#</v>
          </cell>
          <cell r="K626">
            <v>714000</v>
          </cell>
          <cell r="L626">
            <v>1428.57</v>
          </cell>
          <cell r="M626">
            <v>480000</v>
          </cell>
          <cell r="N626">
            <v>303333</v>
          </cell>
          <cell r="O626">
            <v>0</v>
          </cell>
          <cell r="P626">
            <v>1</v>
          </cell>
          <cell r="Q626">
            <v>1.5</v>
          </cell>
          <cell r="R626">
            <v>1</v>
          </cell>
          <cell r="S626">
            <v>0</v>
          </cell>
          <cell r="T626">
            <v>0</v>
          </cell>
          <cell r="W626">
            <v>5727093.2149389703</v>
          </cell>
          <cell r="X626">
            <v>234000</v>
          </cell>
          <cell r="Y626">
            <v>-32172</v>
          </cell>
          <cell r="Z626">
            <v>-941682.1</v>
          </cell>
          <cell r="AA626">
            <v>-470049.9325</v>
          </cell>
          <cell r="AB626">
            <v>-441677.54977500002</v>
          </cell>
          <cell r="AC626">
            <v>-418055.19486412499</v>
          </cell>
          <cell r="AD626">
            <v>-408215.91003700002</v>
          </cell>
          <cell r="AE626">
            <v>-275306.35774787498</v>
          </cell>
          <cell r="AF626">
            <v>0</v>
          </cell>
          <cell r="AG626">
            <v>-3197159.0449239998</v>
          </cell>
        </row>
        <row r="627">
          <cell r="B627">
            <v>3</v>
          </cell>
          <cell r="C627">
            <v>43249</v>
          </cell>
          <cell r="D627">
            <v>2003</v>
          </cell>
          <cell r="E627" t="str">
            <v>Magna Systems, S.A.</v>
          </cell>
          <cell r="F627">
            <v>25.6</v>
          </cell>
          <cell r="H627">
            <v>53.43</v>
          </cell>
          <cell r="I627">
            <v>7.8733221880953304</v>
          </cell>
          <cell r="J627" t="str">
            <v>#</v>
          </cell>
          <cell r="K627">
            <v>714000</v>
          </cell>
          <cell r="L627">
            <v>1064</v>
          </cell>
          <cell r="M627">
            <v>1730517</v>
          </cell>
          <cell r="N627">
            <v>79400</v>
          </cell>
          <cell r="O627">
            <v>2</v>
          </cell>
          <cell r="P627">
            <v>1.5</v>
          </cell>
          <cell r="Q627">
            <v>1.5</v>
          </cell>
          <cell r="R627">
            <v>1.5</v>
          </cell>
          <cell r="S627">
            <v>0</v>
          </cell>
          <cell r="T627">
            <v>0</v>
          </cell>
          <cell r="W627">
            <v>8041101.6179938996</v>
          </cell>
          <cell r="X627">
            <v>-1016517</v>
          </cell>
          <cell r="Y627">
            <v>-46754.400000000001</v>
          </cell>
          <cell r="Z627">
            <v>-1341026.9594000001</v>
          </cell>
          <cell r="AA627">
            <v>-652854.28020699997</v>
          </cell>
          <cell r="AB627">
            <v>-617104.48046709003</v>
          </cell>
          <cell r="AC627">
            <v>-580481.66565450595</v>
          </cell>
          <cell r="AD627">
            <v>-566819.53559257695</v>
          </cell>
          <cell r="AE627">
            <v>-382270.79838752601</v>
          </cell>
          <cell r="AF627">
            <v>0</v>
          </cell>
          <cell r="AG627">
            <v>-5647829.1197087001</v>
          </cell>
        </row>
        <row r="628">
          <cell r="B628">
            <v>4</v>
          </cell>
          <cell r="C628">
            <v>2979</v>
          </cell>
          <cell r="D628">
            <v>2003</v>
          </cell>
          <cell r="E628" t="str">
            <v>Lear Corporation</v>
          </cell>
          <cell r="F628">
            <v>25.6</v>
          </cell>
          <cell r="H628">
            <v>38.5</v>
          </cell>
          <cell r="I628">
            <v>3.30571542114471</v>
          </cell>
          <cell r="J628" t="str">
            <v>#</v>
          </cell>
          <cell r="K628">
            <v>714000</v>
          </cell>
          <cell r="L628">
            <v>180</v>
          </cell>
          <cell r="M628">
            <v>691500</v>
          </cell>
          <cell r="N628">
            <v>70000</v>
          </cell>
          <cell r="O628">
            <v>2</v>
          </cell>
          <cell r="P628">
            <v>2</v>
          </cell>
          <cell r="Q628">
            <v>1</v>
          </cell>
          <cell r="R628">
            <v>1</v>
          </cell>
          <cell r="S628">
            <v>0</v>
          </cell>
          <cell r="T628">
            <v>0</v>
          </cell>
          <cell r="W628">
            <v>10327817.9844018</v>
          </cell>
          <cell r="X628">
            <v>22500</v>
          </cell>
          <cell r="Y628">
            <v>-50568</v>
          </cell>
          <cell r="Z628">
            <v>-1433908.65</v>
          </cell>
          <cell r="AA628">
            <v>-667087.58219999995</v>
          </cell>
          <cell r="AB628">
            <v>-628796.57856399997</v>
          </cell>
          <cell r="AC628">
            <v>-589635.41271725995</v>
          </cell>
          <cell r="AD628">
            <v>-575772.02754664002</v>
          </cell>
          <cell r="AE628">
            <v>-388291.82026230003</v>
          </cell>
          <cell r="AF628">
            <v>0</v>
          </cell>
          <cell r="AG628">
            <v>-4755560.0712901996</v>
          </cell>
        </row>
        <row r="629">
          <cell r="B629">
            <v>4</v>
          </cell>
          <cell r="C629">
            <v>13030</v>
          </cell>
          <cell r="D629">
            <v>2003</v>
          </cell>
          <cell r="E629" t="str">
            <v>Findlay Ind. GmbH</v>
          </cell>
          <cell r="F629">
            <v>25.6</v>
          </cell>
          <cell r="H629">
            <v>32.57</v>
          </cell>
          <cell r="I629">
            <v>5.6274879113554901</v>
          </cell>
          <cell r="J629" t="str">
            <v>#</v>
          </cell>
          <cell r="K629">
            <v>714000</v>
          </cell>
          <cell r="L629">
            <v>578.60927152317799</v>
          </cell>
          <cell r="M629">
            <v>390000</v>
          </cell>
          <cell r="N629">
            <v>198500</v>
          </cell>
          <cell r="O629">
            <v>0</v>
          </cell>
          <cell r="P629">
            <v>1</v>
          </cell>
          <cell r="Q629">
            <v>1</v>
          </cell>
          <cell r="R629">
            <v>1</v>
          </cell>
          <cell r="S629">
            <v>1</v>
          </cell>
          <cell r="T629">
            <v>0</v>
          </cell>
          <cell r="W629">
            <v>9601289.5103643909</v>
          </cell>
          <cell r="X629">
            <v>324000</v>
          </cell>
          <cell r="Y629">
            <v>-27322.400000000001</v>
          </cell>
          <cell r="Z629">
            <v>-799723.86</v>
          </cell>
          <cell r="AA629">
            <v>-389641.68489999999</v>
          </cell>
          <cell r="AB629">
            <v>-361192.97783799999</v>
          </cell>
          <cell r="AC629">
            <v>-332660.21915217</v>
          </cell>
          <cell r="AD629">
            <v>-307736.69746510102</v>
          </cell>
          <cell r="AE629">
            <v>-207532.906607821</v>
          </cell>
          <cell r="AF629">
            <v>0</v>
          </cell>
          <cell r="AG629">
            <v>-2545810.7459630901</v>
          </cell>
        </row>
        <row r="630">
          <cell r="B630">
            <v>4</v>
          </cell>
          <cell r="C630">
            <v>20328</v>
          </cell>
          <cell r="D630">
            <v>2003</v>
          </cell>
          <cell r="E630" t="str">
            <v>GRUPO ANTOLIN DEUTSCHLAND GMBH</v>
          </cell>
          <cell r="F630">
            <v>25.6</v>
          </cell>
          <cell r="H630">
            <v>43.28</v>
          </cell>
          <cell r="I630">
            <v>3.4469162209447601</v>
          </cell>
          <cell r="J630" t="str">
            <v>#</v>
          </cell>
          <cell r="K630">
            <v>714000</v>
          </cell>
          <cell r="L630">
            <v>43.28</v>
          </cell>
          <cell r="M630">
            <v>505750</v>
          </cell>
          <cell r="N630">
            <v>260000</v>
          </cell>
          <cell r="O630">
            <v>1</v>
          </cell>
          <cell r="P630">
            <v>2.5</v>
          </cell>
          <cell r="Q630">
            <v>2.5</v>
          </cell>
          <cell r="R630">
            <v>1.5</v>
          </cell>
          <cell r="S630">
            <v>1</v>
          </cell>
          <cell r="T630">
            <v>0.5</v>
          </cell>
          <cell r="W630">
            <v>11356601.734020401</v>
          </cell>
          <cell r="X630">
            <v>208250</v>
          </cell>
          <cell r="Y630">
            <v>-69305.600000000006</v>
          </cell>
          <cell r="Z630">
            <v>-2002593.348</v>
          </cell>
          <cell r="AA630">
            <v>-948610.34086</v>
          </cell>
          <cell r="AB630">
            <v>-864529.94851300004</v>
          </cell>
          <cell r="AC630">
            <v>-804719.63675444201</v>
          </cell>
          <cell r="AD630">
            <v>-764087.54768857895</v>
          </cell>
          <cell r="AE630">
            <v>-508041.112792339</v>
          </cell>
          <cell r="AF630">
            <v>0</v>
          </cell>
          <cell r="AG630">
            <v>-6197637.5346083604</v>
          </cell>
        </row>
        <row r="631">
          <cell r="B631">
            <v>4</v>
          </cell>
          <cell r="C631">
            <v>29344</v>
          </cell>
          <cell r="D631">
            <v>2003</v>
          </cell>
          <cell r="E631" t="str">
            <v>Johnson Controls Headliner GmbH</v>
          </cell>
          <cell r="F631">
            <v>25.6</v>
          </cell>
          <cell r="H631">
            <v>44.75</v>
          </cell>
          <cell r="I631">
            <v>3.0870053153378301</v>
          </cell>
          <cell r="J631" t="str">
            <v>#</v>
          </cell>
          <cell r="K631">
            <v>714000</v>
          </cell>
          <cell r="L631">
            <v>662.25</v>
          </cell>
          <cell r="M631">
            <v>485000</v>
          </cell>
          <cell r="N631">
            <v>303333</v>
          </cell>
          <cell r="O631">
            <v>0</v>
          </cell>
          <cell r="P631">
            <v>1</v>
          </cell>
          <cell r="Q631">
            <v>1.5</v>
          </cell>
          <cell r="R631">
            <v>1</v>
          </cell>
          <cell r="S631">
            <v>0</v>
          </cell>
          <cell r="T631">
            <v>0</v>
          </cell>
          <cell r="W631">
            <v>12047086.3307142</v>
          </cell>
          <cell r="X631">
            <v>229000</v>
          </cell>
          <cell r="Y631">
            <v>-75068</v>
          </cell>
          <cell r="Z631">
            <v>-2197232.7000000002</v>
          </cell>
          <cell r="AA631">
            <v>-1096770.7075</v>
          </cell>
          <cell r="AB631">
            <v>-1030580.949475</v>
          </cell>
          <cell r="AC631">
            <v>-975462.12134962506</v>
          </cell>
          <cell r="AD631">
            <v>-952527.25886349997</v>
          </cell>
          <cell r="AE631">
            <v>-642369.76702312496</v>
          </cell>
          <cell r="AF631">
            <v>0</v>
          </cell>
          <cell r="AG631">
            <v>-7185011.5042112498</v>
          </cell>
        </row>
        <row r="632">
          <cell r="B632">
            <v>4</v>
          </cell>
          <cell r="C632">
            <v>43249</v>
          </cell>
          <cell r="D632">
            <v>2003</v>
          </cell>
          <cell r="E632" t="str">
            <v>Magna Systems, S.A.</v>
          </cell>
          <cell r="F632">
            <v>25.6</v>
          </cell>
          <cell r="H632">
            <v>53.43</v>
          </cell>
          <cell r="I632">
            <v>7.8732650170790599</v>
          </cell>
          <cell r="J632" t="str">
            <v>#</v>
          </cell>
          <cell r="K632">
            <v>714000</v>
          </cell>
          <cell r="L632">
            <v>493</v>
          </cell>
          <cell r="M632">
            <v>1140201</v>
          </cell>
          <cell r="N632">
            <v>79400</v>
          </cell>
          <cell r="O632">
            <v>2</v>
          </cell>
          <cell r="P632">
            <v>1.5</v>
          </cell>
          <cell r="Q632">
            <v>1.5</v>
          </cell>
          <cell r="R632">
            <v>1.5</v>
          </cell>
          <cell r="S632">
            <v>0</v>
          </cell>
          <cell r="T632">
            <v>0</v>
          </cell>
          <cell r="W632">
            <v>15318314.427933</v>
          </cell>
          <cell r="X632">
            <v>-426201</v>
          </cell>
          <cell r="Y632">
            <v>-109093.6</v>
          </cell>
          <cell r="Z632">
            <v>-3129026.5109999999</v>
          </cell>
          <cell r="AA632">
            <v>-1523309.336497</v>
          </cell>
          <cell r="AB632">
            <v>-1439910.4544232099</v>
          </cell>
          <cell r="AC632">
            <v>-1354457.21986051</v>
          </cell>
          <cell r="AD632">
            <v>-1322611.50345498</v>
          </cell>
          <cell r="AE632">
            <v>-891948.90270141105</v>
          </cell>
          <cell r="AF632">
            <v>0</v>
          </cell>
          <cell r="AG632">
            <v>-10640558.527937099</v>
          </cell>
        </row>
        <row r="638">
          <cell r="B638">
            <v>1</v>
          </cell>
          <cell r="C638" t="str">
            <v>EUR</v>
          </cell>
          <cell r="D638">
            <v>1</v>
          </cell>
          <cell r="E638">
            <v>36161</v>
          </cell>
          <cell r="F638">
            <v>11330</v>
          </cell>
        </row>
        <row r="639">
          <cell r="B639">
            <v>1</v>
          </cell>
          <cell r="C639" t="str">
            <v>EUR</v>
          </cell>
          <cell r="D639">
            <v>1</v>
          </cell>
          <cell r="E639">
            <v>36161</v>
          </cell>
          <cell r="F639">
            <v>11451</v>
          </cell>
        </row>
        <row r="640">
          <cell r="B640">
            <v>1</v>
          </cell>
          <cell r="C640" t="str">
            <v>EUR</v>
          </cell>
          <cell r="D640">
            <v>1</v>
          </cell>
          <cell r="E640">
            <v>36161</v>
          </cell>
          <cell r="F640">
            <v>28671</v>
          </cell>
        </row>
        <row r="641">
          <cell r="B641">
            <v>1</v>
          </cell>
          <cell r="C641" t="str">
            <v>EUR</v>
          </cell>
          <cell r="D641">
            <v>1</v>
          </cell>
          <cell r="E641">
            <v>36161</v>
          </cell>
          <cell r="F641">
            <v>1328</v>
          </cell>
        </row>
        <row r="642">
          <cell r="B642">
            <v>1</v>
          </cell>
          <cell r="C642" t="str">
            <v>EUR</v>
          </cell>
          <cell r="D642">
            <v>1</v>
          </cell>
          <cell r="E642">
            <v>36161</v>
          </cell>
          <cell r="F642">
            <v>1462</v>
          </cell>
        </row>
        <row r="643">
          <cell r="B643">
            <v>1</v>
          </cell>
          <cell r="C643" t="str">
            <v>EUR</v>
          </cell>
          <cell r="D643">
            <v>1</v>
          </cell>
          <cell r="E643">
            <v>36161</v>
          </cell>
          <cell r="F643">
            <v>28746</v>
          </cell>
        </row>
        <row r="644">
          <cell r="B644">
            <v>1</v>
          </cell>
          <cell r="C644" t="str">
            <v>EUR</v>
          </cell>
          <cell r="D644">
            <v>1</v>
          </cell>
          <cell r="E644">
            <v>36161</v>
          </cell>
          <cell r="F644">
            <v>23586</v>
          </cell>
        </row>
        <row r="645">
          <cell r="B645">
            <v>1</v>
          </cell>
          <cell r="C645" t="str">
            <v>EUR</v>
          </cell>
          <cell r="D645">
            <v>1</v>
          </cell>
          <cell r="E645">
            <v>36161</v>
          </cell>
          <cell r="F645">
            <v>18244</v>
          </cell>
        </row>
        <row r="646">
          <cell r="B646">
            <v>1</v>
          </cell>
          <cell r="C646" t="str">
            <v>EUR</v>
          </cell>
          <cell r="D646">
            <v>1</v>
          </cell>
          <cell r="E646">
            <v>36161</v>
          </cell>
          <cell r="F646">
            <v>18245</v>
          </cell>
        </row>
        <row r="647">
          <cell r="B647">
            <v>1</v>
          </cell>
          <cell r="C647" t="str">
            <v>EUR</v>
          </cell>
          <cell r="D647">
            <v>1</v>
          </cell>
          <cell r="E647">
            <v>36161</v>
          </cell>
          <cell r="F647">
            <v>25756</v>
          </cell>
        </row>
        <row r="648">
          <cell r="B648">
            <v>1</v>
          </cell>
          <cell r="C648" t="str">
            <v>EUR</v>
          </cell>
          <cell r="D648">
            <v>1</v>
          </cell>
          <cell r="E648">
            <v>36161</v>
          </cell>
          <cell r="F648">
            <v>2609</v>
          </cell>
        </row>
        <row r="649">
          <cell r="B649">
            <v>1</v>
          </cell>
          <cell r="C649" t="str">
            <v>EUR</v>
          </cell>
          <cell r="D649">
            <v>1</v>
          </cell>
          <cell r="E649">
            <v>36161</v>
          </cell>
          <cell r="F649">
            <v>316</v>
          </cell>
        </row>
        <row r="650">
          <cell r="B650">
            <v>1</v>
          </cell>
          <cell r="C650" t="str">
            <v>EUR</v>
          </cell>
          <cell r="D650">
            <v>1</v>
          </cell>
          <cell r="E650">
            <v>36161</v>
          </cell>
          <cell r="F650">
            <v>15245</v>
          </cell>
        </row>
        <row r="651">
          <cell r="B651">
            <v>1</v>
          </cell>
          <cell r="C651" t="str">
            <v>EUR</v>
          </cell>
          <cell r="D651">
            <v>1</v>
          </cell>
          <cell r="E651">
            <v>36161</v>
          </cell>
          <cell r="F651">
            <v>159</v>
          </cell>
        </row>
        <row r="652">
          <cell r="B652">
            <v>1</v>
          </cell>
          <cell r="C652" t="str">
            <v>EUR</v>
          </cell>
          <cell r="D652">
            <v>1</v>
          </cell>
          <cell r="E652">
            <v>36161</v>
          </cell>
          <cell r="F652">
            <v>3478</v>
          </cell>
        </row>
        <row r="653">
          <cell r="B653">
            <v>1</v>
          </cell>
          <cell r="C653" t="str">
            <v>EUR</v>
          </cell>
          <cell r="D653">
            <v>1</v>
          </cell>
          <cell r="E653">
            <v>36161</v>
          </cell>
          <cell r="F653">
            <v>19964</v>
          </cell>
        </row>
        <row r="654">
          <cell r="B654">
            <v>1</v>
          </cell>
          <cell r="C654" t="str">
            <v>EUR</v>
          </cell>
          <cell r="D654">
            <v>1</v>
          </cell>
          <cell r="E654">
            <v>36161</v>
          </cell>
          <cell r="F654">
            <v>24968</v>
          </cell>
        </row>
        <row r="655">
          <cell r="B655">
            <v>1</v>
          </cell>
          <cell r="C655" t="str">
            <v>EUR</v>
          </cell>
          <cell r="D655">
            <v>1</v>
          </cell>
          <cell r="E655">
            <v>36161</v>
          </cell>
          <cell r="F655">
            <v>24969</v>
          </cell>
        </row>
        <row r="656">
          <cell r="B656">
            <v>1</v>
          </cell>
          <cell r="C656" t="str">
            <v>EUR</v>
          </cell>
          <cell r="D656">
            <v>1</v>
          </cell>
          <cell r="E656">
            <v>36161</v>
          </cell>
          <cell r="F656">
            <v>27724</v>
          </cell>
        </row>
        <row r="657">
          <cell r="B657">
            <v>1</v>
          </cell>
          <cell r="C657" t="str">
            <v>EUR</v>
          </cell>
          <cell r="D657">
            <v>1</v>
          </cell>
          <cell r="E657">
            <v>36161</v>
          </cell>
          <cell r="F657">
            <v>27909</v>
          </cell>
        </row>
        <row r="658">
          <cell r="B658">
            <v>1</v>
          </cell>
          <cell r="C658" t="str">
            <v>EUR</v>
          </cell>
          <cell r="D658">
            <v>1</v>
          </cell>
          <cell r="E658">
            <v>36161</v>
          </cell>
          <cell r="F658">
            <v>2261</v>
          </cell>
        </row>
        <row r="659">
          <cell r="B659">
            <v>1</v>
          </cell>
          <cell r="C659" t="str">
            <v>EUR</v>
          </cell>
          <cell r="D659">
            <v>1</v>
          </cell>
          <cell r="E659">
            <v>36161</v>
          </cell>
          <cell r="F659">
            <v>2979</v>
          </cell>
        </row>
        <row r="660">
          <cell r="B660">
            <v>1</v>
          </cell>
          <cell r="C660" t="str">
            <v>EUR</v>
          </cell>
          <cell r="D660">
            <v>1</v>
          </cell>
          <cell r="E660">
            <v>36161</v>
          </cell>
          <cell r="F660">
            <v>8319</v>
          </cell>
        </row>
        <row r="661">
          <cell r="B661">
            <v>1</v>
          </cell>
          <cell r="C661" t="str">
            <v>EUR</v>
          </cell>
          <cell r="D661">
            <v>1</v>
          </cell>
          <cell r="E661">
            <v>36161</v>
          </cell>
          <cell r="F661">
            <v>13030</v>
          </cell>
        </row>
        <row r="662">
          <cell r="B662">
            <v>1</v>
          </cell>
          <cell r="C662" t="str">
            <v>EUR</v>
          </cell>
          <cell r="D662">
            <v>1</v>
          </cell>
          <cell r="E662">
            <v>36161</v>
          </cell>
          <cell r="F662">
            <v>20328</v>
          </cell>
        </row>
        <row r="663">
          <cell r="B663">
            <v>1</v>
          </cell>
          <cell r="C663" t="str">
            <v>EUR</v>
          </cell>
          <cell r="D663">
            <v>1</v>
          </cell>
          <cell r="E663">
            <v>36161</v>
          </cell>
          <cell r="F663">
            <v>29344</v>
          </cell>
        </row>
        <row r="664">
          <cell r="B664">
            <v>1</v>
          </cell>
          <cell r="C664" t="str">
            <v>EUR</v>
          </cell>
          <cell r="D664">
            <v>1</v>
          </cell>
          <cell r="E664">
            <v>36161</v>
          </cell>
          <cell r="F664">
            <v>43249</v>
          </cell>
        </row>
        <row r="665">
          <cell r="B665">
            <v>1</v>
          </cell>
          <cell r="C665" t="str">
            <v>EUR</v>
          </cell>
          <cell r="D665">
            <v>1</v>
          </cell>
          <cell r="E665">
            <v>36161</v>
          </cell>
          <cell r="F665">
            <v>38597</v>
          </cell>
        </row>
        <row r="666">
          <cell r="B666">
            <v>2</v>
          </cell>
          <cell r="C666" t="str">
            <v>EUR</v>
          </cell>
          <cell r="D666">
            <v>1</v>
          </cell>
          <cell r="E666">
            <v>36161</v>
          </cell>
          <cell r="F666">
            <v>11330</v>
          </cell>
        </row>
        <row r="667">
          <cell r="B667">
            <v>2</v>
          </cell>
          <cell r="C667" t="str">
            <v>EUR</v>
          </cell>
          <cell r="D667">
            <v>1</v>
          </cell>
          <cell r="E667">
            <v>36161</v>
          </cell>
          <cell r="F667">
            <v>11451</v>
          </cell>
        </row>
        <row r="668">
          <cell r="B668">
            <v>2</v>
          </cell>
          <cell r="C668" t="str">
            <v>EUR</v>
          </cell>
          <cell r="D668">
            <v>1</v>
          </cell>
          <cell r="E668">
            <v>36161</v>
          </cell>
          <cell r="F668">
            <v>28671</v>
          </cell>
        </row>
        <row r="669">
          <cell r="B669">
            <v>2</v>
          </cell>
          <cell r="C669" t="str">
            <v>EUR</v>
          </cell>
          <cell r="D669">
            <v>1</v>
          </cell>
          <cell r="E669">
            <v>36161</v>
          </cell>
          <cell r="F669">
            <v>1328</v>
          </cell>
        </row>
        <row r="670">
          <cell r="B670">
            <v>2</v>
          </cell>
          <cell r="C670" t="str">
            <v>EUR</v>
          </cell>
          <cell r="D670">
            <v>1</v>
          </cell>
          <cell r="E670">
            <v>36161</v>
          </cell>
          <cell r="F670">
            <v>1462</v>
          </cell>
        </row>
        <row r="671">
          <cell r="B671">
            <v>2</v>
          </cell>
          <cell r="C671" t="str">
            <v>EUR</v>
          </cell>
          <cell r="D671">
            <v>1</v>
          </cell>
          <cell r="E671">
            <v>36161</v>
          </cell>
          <cell r="F671">
            <v>28746</v>
          </cell>
        </row>
        <row r="672">
          <cell r="B672">
            <v>2</v>
          </cell>
          <cell r="C672" t="str">
            <v>EUR</v>
          </cell>
          <cell r="D672">
            <v>1</v>
          </cell>
          <cell r="E672">
            <v>36161</v>
          </cell>
          <cell r="F672">
            <v>23586</v>
          </cell>
        </row>
        <row r="673">
          <cell r="B673">
            <v>2</v>
          </cell>
          <cell r="C673" t="str">
            <v>EUR</v>
          </cell>
          <cell r="D673">
            <v>1</v>
          </cell>
          <cell r="E673">
            <v>36161</v>
          </cell>
          <cell r="F673">
            <v>18244</v>
          </cell>
        </row>
        <row r="674">
          <cell r="B674">
            <v>2</v>
          </cell>
          <cell r="C674" t="str">
            <v>EUR</v>
          </cell>
          <cell r="D674">
            <v>1</v>
          </cell>
          <cell r="E674">
            <v>36161</v>
          </cell>
          <cell r="F674">
            <v>18245</v>
          </cell>
        </row>
        <row r="675">
          <cell r="B675">
            <v>2</v>
          </cell>
          <cell r="C675" t="str">
            <v>EUR</v>
          </cell>
          <cell r="D675">
            <v>1</v>
          </cell>
          <cell r="E675">
            <v>36161</v>
          </cell>
          <cell r="F675">
            <v>25756</v>
          </cell>
        </row>
        <row r="676">
          <cell r="B676">
            <v>2</v>
          </cell>
          <cell r="C676" t="str">
            <v>EUR</v>
          </cell>
          <cell r="D676">
            <v>1</v>
          </cell>
          <cell r="E676">
            <v>36161</v>
          </cell>
          <cell r="F676">
            <v>2609</v>
          </cell>
        </row>
        <row r="677">
          <cell r="B677">
            <v>2</v>
          </cell>
          <cell r="C677" t="str">
            <v>EUR</v>
          </cell>
          <cell r="D677">
            <v>1</v>
          </cell>
          <cell r="E677">
            <v>36161</v>
          </cell>
          <cell r="F677">
            <v>316</v>
          </cell>
        </row>
        <row r="678">
          <cell r="B678">
            <v>2</v>
          </cell>
          <cell r="C678" t="str">
            <v>EUR</v>
          </cell>
          <cell r="D678">
            <v>1</v>
          </cell>
          <cell r="E678">
            <v>36161</v>
          </cell>
          <cell r="F678">
            <v>15245</v>
          </cell>
        </row>
        <row r="679">
          <cell r="B679">
            <v>2</v>
          </cell>
          <cell r="C679" t="str">
            <v>EUR</v>
          </cell>
          <cell r="D679">
            <v>1</v>
          </cell>
          <cell r="E679">
            <v>36161</v>
          </cell>
          <cell r="F679">
            <v>159</v>
          </cell>
        </row>
        <row r="680">
          <cell r="B680">
            <v>2</v>
          </cell>
          <cell r="C680" t="str">
            <v>EUR</v>
          </cell>
          <cell r="D680">
            <v>1</v>
          </cell>
          <cell r="E680">
            <v>36161</v>
          </cell>
          <cell r="F680">
            <v>3478</v>
          </cell>
        </row>
        <row r="681">
          <cell r="B681">
            <v>2</v>
          </cell>
          <cell r="C681" t="str">
            <v>EUR</v>
          </cell>
          <cell r="D681">
            <v>1</v>
          </cell>
          <cell r="E681">
            <v>36161</v>
          </cell>
          <cell r="F681">
            <v>19964</v>
          </cell>
        </row>
        <row r="682">
          <cell r="B682">
            <v>2</v>
          </cell>
          <cell r="C682" t="str">
            <v>EUR</v>
          </cell>
          <cell r="D682">
            <v>1</v>
          </cell>
          <cell r="E682">
            <v>36161</v>
          </cell>
          <cell r="F682">
            <v>24968</v>
          </cell>
        </row>
        <row r="683">
          <cell r="B683">
            <v>2</v>
          </cell>
          <cell r="C683" t="str">
            <v>EUR</v>
          </cell>
          <cell r="D683">
            <v>1</v>
          </cell>
          <cell r="E683">
            <v>36161</v>
          </cell>
          <cell r="F683">
            <v>24969</v>
          </cell>
        </row>
        <row r="684">
          <cell r="B684">
            <v>2</v>
          </cell>
          <cell r="C684" t="str">
            <v>EUR</v>
          </cell>
          <cell r="D684">
            <v>1</v>
          </cell>
          <cell r="E684">
            <v>36161</v>
          </cell>
          <cell r="F684">
            <v>27724</v>
          </cell>
        </row>
        <row r="685">
          <cell r="B685">
            <v>2</v>
          </cell>
          <cell r="C685" t="str">
            <v>EUR</v>
          </cell>
          <cell r="D685">
            <v>1</v>
          </cell>
          <cell r="E685">
            <v>36161</v>
          </cell>
          <cell r="F685">
            <v>27909</v>
          </cell>
        </row>
        <row r="686">
          <cell r="B686">
            <v>2</v>
          </cell>
          <cell r="C686" t="str">
            <v>EUR</v>
          </cell>
          <cell r="D686">
            <v>1</v>
          </cell>
          <cell r="E686">
            <v>36161</v>
          </cell>
          <cell r="F686">
            <v>2261</v>
          </cell>
        </row>
        <row r="687">
          <cell r="B687">
            <v>2</v>
          </cell>
          <cell r="C687" t="str">
            <v>EUR</v>
          </cell>
          <cell r="D687">
            <v>1</v>
          </cell>
          <cell r="E687">
            <v>36161</v>
          </cell>
          <cell r="F687">
            <v>2979</v>
          </cell>
        </row>
        <row r="688">
          <cell r="B688">
            <v>2</v>
          </cell>
          <cell r="C688" t="str">
            <v>EUR</v>
          </cell>
          <cell r="D688">
            <v>1</v>
          </cell>
          <cell r="E688">
            <v>36161</v>
          </cell>
          <cell r="F688">
            <v>8319</v>
          </cell>
        </row>
        <row r="689">
          <cell r="B689">
            <v>2</v>
          </cell>
          <cell r="C689" t="str">
            <v>EUR</v>
          </cell>
          <cell r="D689">
            <v>1</v>
          </cell>
          <cell r="E689">
            <v>36161</v>
          </cell>
          <cell r="F689">
            <v>13030</v>
          </cell>
        </row>
        <row r="690">
          <cell r="B690">
            <v>2</v>
          </cell>
          <cell r="C690" t="str">
            <v>EUR</v>
          </cell>
          <cell r="D690">
            <v>1</v>
          </cell>
          <cell r="E690">
            <v>36161</v>
          </cell>
          <cell r="F690">
            <v>20328</v>
          </cell>
        </row>
        <row r="691">
          <cell r="B691">
            <v>2</v>
          </cell>
          <cell r="C691" t="str">
            <v>EUR</v>
          </cell>
          <cell r="D691">
            <v>1</v>
          </cell>
          <cell r="E691">
            <v>36161</v>
          </cell>
          <cell r="F691">
            <v>29344</v>
          </cell>
        </row>
        <row r="692">
          <cell r="B692">
            <v>2</v>
          </cell>
          <cell r="C692" t="str">
            <v>EUR</v>
          </cell>
          <cell r="D692">
            <v>1</v>
          </cell>
          <cell r="E692">
            <v>36161</v>
          </cell>
          <cell r="F692">
            <v>43249</v>
          </cell>
        </row>
        <row r="693">
          <cell r="B693">
            <v>2</v>
          </cell>
          <cell r="C693" t="str">
            <v>EUR</v>
          </cell>
          <cell r="D693">
            <v>1</v>
          </cell>
          <cell r="E693">
            <v>36161</v>
          </cell>
          <cell r="F693">
            <v>38597</v>
          </cell>
        </row>
        <row r="694">
          <cell r="B694">
            <v>3</v>
          </cell>
          <cell r="C694" t="str">
            <v>EUR</v>
          </cell>
          <cell r="D694">
            <v>1</v>
          </cell>
          <cell r="E694">
            <v>36161</v>
          </cell>
          <cell r="F694">
            <v>11330</v>
          </cell>
        </row>
        <row r="695">
          <cell r="B695">
            <v>3</v>
          </cell>
          <cell r="C695" t="str">
            <v>EUR</v>
          </cell>
          <cell r="D695">
            <v>1</v>
          </cell>
          <cell r="E695">
            <v>36161</v>
          </cell>
          <cell r="F695">
            <v>11451</v>
          </cell>
        </row>
        <row r="696">
          <cell r="B696">
            <v>3</v>
          </cell>
          <cell r="C696" t="str">
            <v>EUR</v>
          </cell>
          <cell r="D696">
            <v>1</v>
          </cell>
          <cell r="E696">
            <v>36161</v>
          </cell>
          <cell r="F696">
            <v>28671</v>
          </cell>
        </row>
        <row r="697">
          <cell r="B697">
            <v>3</v>
          </cell>
          <cell r="C697" t="str">
            <v>EUR</v>
          </cell>
          <cell r="D697">
            <v>1</v>
          </cell>
          <cell r="E697">
            <v>36161</v>
          </cell>
          <cell r="F697">
            <v>1328</v>
          </cell>
        </row>
        <row r="698">
          <cell r="B698">
            <v>3</v>
          </cell>
          <cell r="C698" t="str">
            <v>EUR</v>
          </cell>
          <cell r="D698">
            <v>1</v>
          </cell>
          <cell r="E698">
            <v>36161</v>
          </cell>
          <cell r="F698">
            <v>1462</v>
          </cell>
        </row>
        <row r="699">
          <cell r="B699">
            <v>3</v>
          </cell>
          <cell r="C699" t="str">
            <v>EUR</v>
          </cell>
          <cell r="D699">
            <v>1</v>
          </cell>
          <cell r="E699">
            <v>36161</v>
          </cell>
          <cell r="F699">
            <v>28746</v>
          </cell>
        </row>
        <row r="700">
          <cell r="B700">
            <v>3</v>
          </cell>
          <cell r="C700" t="str">
            <v>EUR</v>
          </cell>
          <cell r="D700">
            <v>1</v>
          </cell>
          <cell r="E700">
            <v>36161</v>
          </cell>
          <cell r="F700">
            <v>23586</v>
          </cell>
        </row>
        <row r="701">
          <cell r="B701">
            <v>3</v>
          </cell>
          <cell r="C701" t="str">
            <v>EUR</v>
          </cell>
          <cell r="D701">
            <v>1</v>
          </cell>
          <cell r="E701">
            <v>36161</v>
          </cell>
          <cell r="F701">
            <v>18244</v>
          </cell>
        </row>
        <row r="702">
          <cell r="B702">
            <v>3</v>
          </cell>
          <cell r="C702" t="str">
            <v>EUR</v>
          </cell>
          <cell r="D702">
            <v>1</v>
          </cell>
          <cell r="E702">
            <v>36161</v>
          </cell>
          <cell r="F702">
            <v>18245</v>
          </cell>
        </row>
        <row r="703">
          <cell r="B703">
            <v>3</v>
          </cell>
          <cell r="C703" t="str">
            <v>EUR</v>
          </cell>
          <cell r="D703">
            <v>1</v>
          </cell>
          <cell r="E703">
            <v>36161</v>
          </cell>
          <cell r="F703">
            <v>25756</v>
          </cell>
        </row>
        <row r="704">
          <cell r="B704">
            <v>3</v>
          </cell>
          <cell r="C704" t="str">
            <v>EUR</v>
          </cell>
          <cell r="D704">
            <v>1</v>
          </cell>
          <cell r="E704">
            <v>36161</v>
          </cell>
          <cell r="F704">
            <v>2609</v>
          </cell>
        </row>
        <row r="705">
          <cell r="B705">
            <v>3</v>
          </cell>
          <cell r="C705" t="str">
            <v>EUR</v>
          </cell>
          <cell r="D705">
            <v>1</v>
          </cell>
          <cell r="E705">
            <v>36161</v>
          </cell>
          <cell r="F705">
            <v>316</v>
          </cell>
        </row>
        <row r="706">
          <cell r="B706">
            <v>3</v>
          </cell>
          <cell r="C706" t="str">
            <v>EUR</v>
          </cell>
          <cell r="D706">
            <v>1</v>
          </cell>
          <cell r="E706">
            <v>36161</v>
          </cell>
          <cell r="F706">
            <v>15245</v>
          </cell>
        </row>
        <row r="707">
          <cell r="B707">
            <v>3</v>
          </cell>
          <cell r="C707" t="str">
            <v>EUR</v>
          </cell>
          <cell r="D707">
            <v>1</v>
          </cell>
          <cell r="E707">
            <v>36161</v>
          </cell>
          <cell r="F707">
            <v>159</v>
          </cell>
        </row>
        <row r="708">
          <cell r="B708">
            <v>3</v>
          </cell>
          <cell r="C708" t="str">
            <v>EUR</v>
          </cell>
          <cell r="D708">
            <v>1</v>
          </cell>
          <cell r="E708">
            <v>36161</v>
          </cell>
          <cell r="F708">
            <v>3478</v>
          </cell>
        </row>
        <row r="709">
          <cell r="B709">
            <v>3</v>
          </cell>
          <cell r="C709" t="str">
            <v>EUR</v>
          </cell>
          <cell r="D709">
            <v>1</v>
          </cell>
          <cell r="E709">
            <v>36161</v>
          </cell>
          <cell r="F709">
            <v>19964</v>
          </cell>
        </row>
        <row r="710">
          <cell r="B710">
            <v>3</v>
          </cell>
          <cell r="C710" t="str">
            <v>EUR</v>
          </cell>
          <cell r="D710">
            <v>1</v>
          </cell>
          <cell r="E710">
            <v>36161</v>
          </cell>
          <cell r="F710">
            <v>24968</v>
          </cell>
        </row>
        <row r="711">
          <cell r="B711">
            <v>3</v>
          </cell>
          <cell r="C711" t="str">
            <v>EUR</v>
          </cell>
          <cell r="D711">
            <v>1</v>
          </cell>
          <cell r="E711">
            <v>36161</v>
          </cell>
          <cell r="F711">
            <v>24969</v>
          </cell>
        </row>
        <row r="712">
          <cell r="B712">
            <v>3</v>
          </cell>
          <cell r="C712" t="str">
            <v>EUR</v>
          </cell>
          <cell r="D712">
            <v>1</v>
          </cell>
          <cell r="E712">
            <v>36161</v>
          </cell>
          <cell r="F712">
            <v>27724</v>
          </cell>
        </row>
        <row r="713">
          <cell r="B713">
            <v>3</v>
          </cell>
          <cell r="C713" t="str">
            <v>EUR</v>
          </cell>
          <cell r="D713">
            <v>1</v>
          </cell>
          <cell r="E713">
            <v>36161</v>
          </cell>
          <cell r="F713">
            <v>27909</v>
          </cell>
        </row>
        <row r="714">
          <cell r="B714">
            <v>3</v>
          </cell>
          <cell r="C714" t="str">
            <v>EUR</v>
          </cell>
          <cell r="D714">
            <v>1</v>
          </cell>
          <cell r="E714">
            <v>36161</v>
          </cell>
          <cell r="F714">
            <v>2261</v>
          </cell>
        </row>
        <row r="715">
          <cell r="B715">
            <v>3</v>
          </cell>
          <cell r="C715" t="str">
            <v>EUR</v>
          </cell>
          <cell r="D715">
            <v>1</v>
          </cell>
          <cell r="E715">
            <v>36161</v>
          </cell>
          <cell r="F715">
            <v>2979</v>
          </cell>
        </row>
        <row r="716">
          <cell r="B716">
            <v>3</v>
          </cell>
          <cell r="C716" t="str">
            <v>EUR</v>
          </cell>
          <cell r="D716">
            <v>1</v>
          </cell>
          <cell r="E716">
            <v>36161</v>
          </cell>
          <cell r="F716">
            <v>8319</v>
          </cell>
        </row>
        <row r="717">
          <cell r="B717">
            <v>3</v>
          </cell>
          <cell r="C717" t="str">
            <v>EUR</v>
          </cell>
          <cell r="D717">
            <v>1</v>
          </cell>
          <cell r="E717">
            <v>36161</v>
          </cell>
          <cell r="F717">
            <v>13030</v>
          </cell>
        </row>
        <row r="718">
          <cell r="B718">
            <v>3</v>
          </cell>
          <cell r="C718" t="str">
            <v>EUR</v>
          </cell>
          <cell r="D718">
            <v>1</v>
          </cell>
          <cell r="E718">
            <v>36161</v>
          </cell>
          <cell r="F718">
            <v>20328</v>
          </cell>
        </row>
        <row r="719">
          <cell r="B719">
            <v>3</v>
          </cell>
          <cell r="C719" t="str">
            <v>EUR</v>
          </cell>
          <cell r="D719">
            <v>1</v>
          </cell>
          <cell r="E719">
            <v>36161</v>
          </cell>
          <cell r="F719">
            <v>29344</v>
          </cell>
        </row>
        <row r="720">
          <cell r="B720">
            <v>3</v>
          </cell>
          <cell r="C720" t="str">
            <v>EUR</v>
          </cell>
          <cell r="D720">
            <v>1</v>
          </cell>
          <cell r="E720">
            <v>36161</v>
          </cell>
          <cell r="F720">
            <v>43249</v>
          </cell>
        </row>
        <row r="721">
          <cell r="B721">
            <v>3</v>
          </cell>
          <cell r="C721" t="str">
            <v>EUR</v>
          </cell>
          <cell r="D721">
            <v>1</v>
          </cell>
          <cell r="E721">
            <v>36161</v>
          </cell>
          <cell r="F721">
            <v>38597</v>
          </cell>
        </row>
        <row r="722">
          <cell r="B722">
            <v>4</v>
          </cell>
          <cell r="C722" t="str">
            <v>EUR</v>
          </cell>
          <cell r="D722">
            <v>1</v>
          </cell>
          <cell r="E722">
            <v>36161</v>
          </cell>
          <cell r="F722">
            <v>11330</v>
          </cell>
        </row>
        <row r="723">
          <cell r="B723">
            <v>4</v>
          </cell>
          <cell r="C723" t="str">
            <v>EUR</v>
          </cell>
          <cell r="D723">
            <v>1</v>
          </cell>
          <cell r="E723">
            <v>36161</v>
          </cell>
          <cell r="F723">
            <v>11451</v>
          </cell>
        </row>
        <row r="724">
          <cell r="B724">
            <v>4</v>
          </cell>
          <cell r="C724" t="str">
            <v>EUR</v>
          </cell>
          <cell r="D724">
            <v>1</v>
          </cell>
          <cell r="E724">
            <v>36161</v>
          </cell>
          <cell r="F724">
            <v>28671</v>
          </cell>
        </row>
        <row r="725">
          <cell r="B725">
            <v>4</v>
          </cell>
          <cell r="C725" t="str">
            <v>EUR</v>
          </cell>
          <cell r="D725">
            <v>1</v>
          </cell>
          <cell r="E725">
            <v>36161</v>
          </cell>
          <cell r="F725">
            <v>1328</v>
          </cell>
        </row>
        <row r="726">
          <cell r="B726">
            <v>4</v>
          </cell>
          <cell r="C726" t="str">
            <v>EUR</v>
          </cell>
          <cell r="D726">
            <v>1</v>
          </cell>
          <cell r="E726">
            <v>36161</v>
          </cell>
          <cell r="F726">
            <v>1462</v>
          </cell>
        </row>
        <row r="727">
          <cell r="B727">
            <v>4</v>
          </cell>
          <cell r="C727" t="str">
            <v>EUR</v>
          </cell>
          <cell r="D727">
            <v>1</v>
          </cell>
          <cell r="E727">
            <v>36161</v>
          </cell>
          <cell r="F727">
            <v>28746</v>
          </cell>
        </row>
        <row r="728">
          <cell r="B728">
            <v>4</v>
          </cell>
          <cell r="C728" t="str">
            <v>EUR</v>
          </cell>
          <cell r="D728">
            <v>1</v>
          </cell>
          <cell r="E728">
            <v>36161</v>
          </cell>
          <cell r="F728">
            <v>23586</v>
          </cell>
        </row>
        <row r="729">
          <cell r="B729">
            <v>4</v>
          </cell>
          <cell r="C729" t="str">
            <v>EUR</v>
          </cell>
          <cell r="D729">
            <v>1</v>
          </cell>
          <cell r="E729">
            <v>36161</v>
          </cell>
          <cell r="F729">
            <v>18244</v>
          </cell>
        </row>
        <row r="730">
          <cell r="B730">
            <v>4</v>
          </cell>
          <cell r="C730" t="str">
            <v>EUR</v>
          </cell>
          <cell r="D730">
            <v>1</v>
          </cell>
          <cell r="E730">
            <v>36161</v>
          </cell>
          <cell r="F730">
            <v>18245</v>
          </cell>
        </row>
        <row r="731">
          <cell r="B731">
            <v>4</v>
          </cell>
          <cell r="C731" t="str">
            <v>EUR</v>
          </cell>
          <cell r="D731">
            <v>1</v>
          </cell>
          <cell r="E731">
            <v>36161</v>
          </cell>
          <cell r="F731">
            <v>25756</v>
          </cell>
        </row>
        <row r="732">
          <cell r="B732">
            <v>4</v>
          </cell>
          <cell r="C732" t="str">
            <v>EUR</v>
          </cell>
          <cell r="D732">
            <v>1</v>
          </cell>
          <cell r="E732">
            <v>36161</v>
          </cell>
          <cell r="F732">
            <v>2609</v>
          </cell>
        </row>
        <row r="733">
          <cell r="B733">
            <v>4</v>
          </cell>
          <cell r="C733" t="str">
            <v>EUR</v>
          </cell>
          <cell r="D733">
            <v>1</v>
          </cell>
          <cell r="E733">
            <v>36161</v>
          </cell>
          <cell r="F733">
            <v>316</v>
          </cell>
        </row>
        <row r="734">
          <cell r="B734">
            <v>4</v>
          </cell>
          <cell r="C734" t="str">
            <v>EUR</v>
          </cell>
          <cell r="D734">
            <v>1</v>
          </cell>
          <cell r="E734">
            <v>36161</v>
          </cell>
          <cell r="F734">
            <v>15245</v>
          </cell>
        </row>
        <row r="735">
          <cell r="B735">
            <v>4</v>
          </cell>
          <cell r="C735" t="str">
            <v>EUR</v>
          </cell>
          <cell r="D735">
            <v>1</v>
          </cell>
          <cell r="E735">
            <v>36161</v>
          </cell>
          <cell r="F735">
            <v>159</v>
          </cell>
        </row>
        <row r="736">
          <cell r="B736">
            <v>4</v>
          </cell>
          <cell r="C736" t="str">
            <v>EUR</v>
          </cell>
          <cell r="D736">
            <v>1</v>
          </cell>
          <cell r="E736">
            <v>36161</v>
          </cell>
          <cell r="F736">
            <v>3478</v>
          </cell>
        </row>
        <row r="737">
          <cell r="B737">
            <v>4</v>
          </cell>
          <cell r="C737" t="str">
            <v>EUR</v>
          </cell>
          <cell r="D737">
            <v>1</v>
          </cell>
          <cell r="E737">
            <v>36161</v>
          </cell>
          <cell r="F737">
            <v>19964</v>
          </cell>
        </row>
        <row r="738">
          <cell r="B738">
            <v>4</v>
          </cell>
          <cell r="C738" t="str">
            <v>EUR</v>
          </cell>
          <cell r="D738">
            <v>1</v>
          </cell>
          <cell r="E738">
            <v>36161</v>
          </cell>
          <cell r="F738">
            <v>24968</v>
          </cell>
        </row>
        <row r="739">
          <cell r="B739">
            <v>4</v>
          </cell>
          <cell r="C739" t="str">
            <v>EUR</v>
          </cell>
          <cell r="D739">
            <v>1</v>
          </cell>
          <cell r="E739">
            <v>36161</v>
          </cell>
          <cell r="F739">
            <v>24969</v>
          </cell>
        </row>
        <row r="740">
          <cell r="B740">
            <v>4</v>
          </cell>
          <cell r="C740" t="str">
            <v>EUR</v>
          </cell>
          <cell r="D740">
            <v>1</v>
          </cell>
          <cell r="E740">
            <v>36161</v>
          </cell>
          <cell r="F740">
            <v>27724</v>
          </cell>
        </row>
        <row r="741">
          <cell r="B741">
            <v>4</v>
          </cell>
          <cell r="C741" t="str">
            <v>EUR</v>
          </cell>
          <cell r="D741">
            <v>1</v>
          </cell>
          <cell r="E741">
            <v>36161</v>
          </cell>
          <cell r="F741">
            <v>27909</v>
          </cell>
        </row>
        <row r="742">
          <cell r="B742">
            <v>4</v>
          </cell>
          <cell r="C742" t="str">
            <v>EUR</v>
          </cell>
          <cell r="D742">
            <v>1</v>
          </cell>
          <cell r="E742">
            <v>36161</v>
          </cell>
          <cell r="F742">
            <v>2261</v>
          </cell>
        </row>
        <row r="743">
          <cell r="B743">
            <v>4</v>
          </cell>
          <cell r="C743" t="str">
            <v>EUR</v>
          </cell>
          <cell r="D743">
            <v>1</v>
          </cell>
          <cell r="E743">
            <v>36161</v>
          </cell>
          <cell r="F743">
            <v>2979</v>
          </cell>
        </row>
        <row r="744">
          <cell r="B744">
            <v>4</v>
          </cell>
          <cell r="C744" t="str">
            <v>EUR</v>
          </cell>
          <cell r="D744">
            <v>1</v>
          </cell>
          <cell r="E744">
            <v>36161</v>
          </cell>
          <cell r="F744">
            <v>8319</v>
          </cell>
        </row>
        <row r="745">
          <cell r="B745">
            <v>4</v>
          </cell>
          <cell r="C745" t="str">
            <v>EUR</v>
          </cell>
          <cell r="D745">
            <v>1</v>
          </cell>
          <cell r="E745">
            <v>36161</v>
          </cell>
          <cell r="F745">
            <v>13030</v>
          </cell>
        </row>
        <row r="746">
          <cell r="B746">
            <v>4</v>
          </cell>
          <cell r="C746" t="str">
            <v>EUR</v>
          </cell>
          <cell r="D746">
            <v>1</v>
          </cell>
          <cell r="E746">
            <v>36161</v>
          </cell>
          <cell r="F746">
            <v>20328</v>
          </cell>
        </row>
        <row r="747">
          <cell r="B747">
            <v>4</v>
          </cell>
          <cell r="C747" t="str">
            <v>EUR</v>
          </cell>
          <cell r="D747">
            <v>1</v>
          </cell>
          <cell r="E747">
            <v>36161</v>
          </cell>
          <cell r="F747">
            <v>29344</v>
          </cell>
        </row>
        <row r="748">
          <cell r="B748">
            <v>4</v>
          </cell>
          <cell r="C748" t="str">
            <v>EUR</v>
          </cell>
          <cell r="D748">
            <v>1</v>
          </cell>
          <cell r="E748">
            <v>36161</v>
          </cell>
          <cell r="F748">
            <v>43249</v>
          </cell>
        </row>
        <row r="749">
          <cell r="B749">
            <v>4</v>
          </cell>
          <cell r="C749" t="str">
            <v>EUR</v>
          </cell>
          <cell r="D749">
            <v>1</v>
          </cell>
          <cell r="E749">
            <v>36161</v>
          </cell>
          <cell r="F749">
            <v>38597</v>
          </cell>
        </row>
        <row r="755">
          <cell r="B755">
            <v>1</v>
          </cell>
          <cell r="C755">
            <v>159</v>
          </cell>
          <cell r="D755" t="str">
            <v>EUR</v>
          </cell>
          <cell r="E755">
            <v>1</v>
          </cell>
          <cell r="F755">
            <v>36161</v>
          </cell>
        </row>
        <row r="756">
          <cell r="B756">
            <v>1</v>
          </cell>
          <cell r="C756">
            <v>316</v>
          </cell>
          <cell r="D756" t="str">
            <v>EUR</v>
          </cell>
          <cell r="E756">
            <v>1</v>
          </cell>
          <cell r="F756">
            <v>36161</v>
          </cell>
        </row>
        <row r="757">
          <cell r="B757">
            <v>1</v>
          </cell>
          <cell r="C757">
            <v>1328</v>
          </cell>
          <cell r="D757" t="str">
            <v>EUR</v>
          </cell>
          <cell r="E757">
            <v>1</v>
          </cell>
          <cell r="F757">
            <v>36161</v>
          </cell>
        </row>
        <row r="758">
          <cell r="B758">
            <v>1</v>
          </cell>
          <cell r="C758">
            <v>1462</v>
          </cell>
          <cell r="D758" t="str">
            <v>EUR</v>
          </cell>
          <cell r="E758">
            <v>1</v>
          </cell>
          <cell r="F758">
            <v>36161</v>
          </cell>
        </row>
        <row r="759">
          <cell r="B759">
            <v>1</v>
          </cell>
          <cell r="C759">
            <v>2261</v>
          </cell>
          <cell r="D759" t="str">
            <v>EUR</v>
          </cell>
          <cell r="E759">
            <v>1</v>
          </cell>
          <cell r="F759">
            <v>36161</v>
          </cell>
        </row>
        <row r="760">
          <cell r="B760">
            <v>1</v>
          </cell>
          <cell r="C760">
            <v>2609</v>
          </cell>
          <cell r="D760" t="str">
            <v>EUR</v>
          </cell>
          <cell r="E760">
            <v>1</v>
          </cell>
          <cell r="F760">
            <v>36161</v>
          </cell>
        </row>
        <row r="761">
          <cell r="B761">
            <v>1</v>
          </cell>
          <cell r="C761">
            <v>2979</v>
          </cell>
          <cell r="D761" t="str">
            <v>EUR</v>
          </cell>
          <cell r="E761">
            <v>1</v>
          </cell>
          <cell r="F761">
            <v>36161</v>
          </cell>
        </row>
        <row r="762">
          <cell r="B762">
            <v>1</v>
          </cell>
          <cell r="C762">
            <v>3478</v>
          </cell>
          <cell r="D762" t="str">
            <v>EUR</v>
          </cell>
          <cell r="E762">
            <v>1</v>
          </cell>
          <cell r="F762">
            <v>36161</v>
          </cell>
        </row>
        <row r="763">
          <cell r="B763">
            <v>1</v>
          </cell>
          <cell r="C763">
            <v>8319</v>
          </cell>
          <cell r="D763" t="str">
            <v>EUR</v>
          </cell>
          <cell r="E763">
            <v>1</v>
          </cell>
          <cell r="F763">
            <v>36161</v>
          </cell>
        </row>
        <row r="764">
          <cell r="B764">
            <v>1</v>
          </cell>
          <cell r="C764">
            <v>11330</v>
          </cell>
          <cell r="D764" t="str">
            <v>EUR</v>
          </cell>
          <cell r="E764">
            <v>1</v>
          </cell>
          <cell r="F764">
            <v>36161</v>
          </cell>
        </row>
        <row r="765">
          <cell r="B765">
            <v>1</v>
          </cell>
          <cell r="C765">
            <v>11451</v>
          </cell>
          <cell r="D765" t="str">
            <v>EUR</v>
          </cell>
          <cell r="E765">
            <v>1</v>
          </cell>
          <cell r="F765">
            <v>36161</v>
          </cell>
        </row>
        <row r="766">
          <cell r="B766">
            <v>1</v>
          </cell>
          <cell r="C766">
            <v>13030</v>
          </cell>
          <cell r="D766" t="str">
            <v>EUR</v>
          </cell>
          <cell r="E766">
            <v>1</v>
          </cell>
          <cell r="F766">
            <v>36161</v>
          </cell>
        </row>
        <row r="767">
          <cell r="B767">
            <v>1</v>
          </cell>
          <cell r="C767">
            <v>15245</v>
          </cell>
          <cell r="D767" t="str">
            <v>EUR</v>
          </cell>
          <cell r="E767">
            <v>1</v>
          </cell>
          <cell r="F767">
            <v>36161</v>
          </cell>
        </row>
        <row r="768">
          <cell r="B768">
            <v>1</v>
          </cell>
          <cell r="C768">
            <v>18244</v>
          </cell>
          <cell r="D768" t="str">
            <v>EUR</v>
          </cell>
          <cell r="E768">
            <v>1</v>
          </cell>
          <cell r="F768">
            <v>36161</v>
          </cell>
        </row>
        <row r="769">
          <cell r="B769">
            <v>1</v>
          </cell>
          <cell r="C769">
            <v>18245</v>
          </cell>
          <cell r="D769" t="str">
            <v>EUR</v>
          </cell>
          <cell r="E769">
            <v>1</v>
          </cell>
          <cell r="F769">
            <v>36161</v>
          </cell>
        </row>
        <row r="770">
          <cell r="B770">
            <v>1</v>
          </cell>
          <cell r="C770">
            <v>19964</v>
          </cell>
          <cell r="D770" t="str">
            <v>EUR</v>
          </cell>
          <cell r="E770">
            <v>1</v>
          </cell>
          <cell r="F770">
            <v>36161</v>
          </cell>
        </row>
        <row r="771">
          <cell r="B771">
            <v>1</v>
          </cell>
          <cell r="C771">
            <v>20328</v>
          </cell>
          <cell r="D771" t="str">
            <v>EUR</v>
          </cell>
          <cell r="E771">
            <v>1</v>
          </cell>
          <cell r="F771">
            <v>36161</v>
          </cell>
        </row>
        <row r="772">
          <cell r="B772">
            <v>1</v>
          </cell>
          <cell r="C772">
            <v>23586</v>
          </cell>
          <cell r="D772" t="str">
            <v>EUR</v>
          </cell>
          <cell r="E772">
            <v>1</v>
          </cell>
          <cell r="F772">
            <v>36161</v>
          </cell>
        </row>
        <row r="773">
          <cell r="B773">
            <v>1</v>
          </cell>
          <cell r="C773">
            <v>24968</v>
          </cell>
          <cell r="D773" t="str">
            <v>EUR</v>
          </cell>
          <cell r="E773">
            <v>1</v>
          </cell>
          <cell r="F773">
            <v>36161</v>
          </cell>
        </row>
        <row r="774">
          <cell r="B774">
            <v>1</v>
          </cell>
          <cell r="C774">
            <v>24969</v>
          </cell>
          <cell r="D774" t="str">
            <v>EUR</v>
          </cell>
          <cell r="E774">
            <v>1</v>
          </cell>
          <cell r="F774">
            <v>36161</v>
          </cell>
        </row>
        <row r="775">
          <cell r="B775">
            <v>1</v>
          </cell>
          <cell r="C775">
            <v>25756</v>
          </cell>
          <cell r="D775" t="str">
            <v>EUR</v>
          </cell>
          <cell r="E775">
            <v>1</v>
          </cell>
          <cell r="F775">
            <v>36161</v>
          </cell>
        </row>
        <row r="776">
          <cell r="B776">
            <v>1</v>
          </cell>
          <cell r="C776">
            <v>27724</v>
          </cell>
          <cell r="D776" t="str">
            <v>EUR</v>
          </cell>
          <cell r="E776">
            <v>1</v>
          </cell>
          <cell r="F776">
            <v>36161</v>
          </cell>
        </row>
        <row r="777">
          <cell r="B777">
            <v>1</v>
          </cell>
          <cell r="C777">
            <v>27909</v>
          </cell>
          <cell r="D777" t="str">
            <v>EUR</v>
          </cell>
          <cell r="E777">
            <v>1</v>
          </cell>
          <cell r="F777">
            <v>36161</v>
          </cell>
        </row>
        <row r="778">
          <cell r="B778">
            <v>1</v>
          </cell>
          <cell r="C778">
            <v>28671</v>
          </cell>
          <cell r="D778" t="str">
            <v>EUR</v>
          </cell>
          <cell r="E778">
            <v>1</v>
          </cell>
          <cell r="F778">
            <v>36161</v>
          </cell>
        </row>
        <row r="779">
          <cell r="B779">
            <v>1</v>
          </cell>
          <cell r="C779">
            <v>28746</v>
          </cell>
          <cell r="D779" t="str">
            <v>EUR</v>
          </cell>
          <cell r="E779">
            <v>1</v>
          </cell>
          <cell r="F779">
            <v>36161</v>
          </cell>
        </row>
        <row r="780">
          <cell r="B780">
            <v>1</v>
          </cell>
          <cell r="C780">
            <v>29344</v>
          </cell>
          <cell r="D780" t="str">
            <v>EUR</v>
          </cell>
          <cell r="E780">
            <v>1</v>
          </cell>
          <cell r="F780">
            <v>36161</v>
          </cell>
        </row>
        <row r="781">
          <cell r="B781">
            <v>1</v>
          </cell>
          <cell r="C781">
            <v>38597</v>
          </cell>
          <cell r="D781" t="str">
            <v>EUR</v>
          </cell>
          <cell r="E781">
            <v>1</v>
          </cell>
          <cell r="F781">
            <v>36161</v>
          </cell>
        </row>
        <row r="782">
          <cell r="B782">
            <v>1</v>
          </cell>
          <cell r="C782">
            <v>43249</v>
          </cell>
          <cell r="D782" t="str">
            <v>EUR</v>
          </cell>
          <cell r="E782">
            <v>1</v>
          </cell>
          <cell r="F782">
            <v>36161</v>
          </cell>
        </row>
        <row r="783">
          <cell r="B783">
            <v>2</v>
          </cell>
          <cell r="C783">
            <v>159</v>
          </cell>
          <cell r="D783" t="str">
            <v>EUR</v>
          </cell>
          <cell r="E783">
            <v>1</v>
          </cell>
          <cell r="F783">
            <v>36161</v>
          </cell>
        </row>
        <row r="784">
          <cell r="B784">
            <v>2</v>
          </cell>
          <cell r="C784">
            <v>316</v>
          </cell>
          <cell r="D784" t="str">
            <v>EUR</v>
          </cell>
          <cell r="E784">
            <v>1</v>
          </cell>
          <cell r="F784">
            <v>36161</v>
          </cell>
        </row>
        <row r="785">
          <cell r="B785">
            <v>2</v>
          </cell>
          <cell r="C785">
            <v>1328</v>
          </cell>
          <cell r="D785" t="str">
            <v>EUR</v>
          </cell>
          <cell r="E785">
            <v>1</v>
          </cell>
          <cell r="F785">
            <v>36161</v>
          </cell>
        </row>
        <row r="786">
          <cell r="B786">
            <v>2</v>
          </cell>
          <cell r="C786">
            <v>1462</v>
          </cell>
          <cell r="D786" t="str">
            <v>EUR</v>
          </cell>
          <cell r="E786">
            <v>1</v>
          </cell>
          <cell r="F786">
            <v>36161</v>
          </cell>
        </row>
        <row r="787">
          <cell r="B787">
            <v>2</v>
          </cell>
          <cell r="C787">
            <v>2261</v>
          </cell>
          <cell r="D787" t="str">
            <v>EUR</v>
          </cell>
          <cell r="E787">
            <v>1</v>
          </cell>
          <cell r="F787">
            <v>36161</v>
          </cell>
        </row>
        <row r="788">
          <cell r="B788">
            <v>2</v>
          </cell>
          <cell r="C788">
            <v>2609</v>
          </cell>
          <cell r="D788" t="str">
            <v>EUR</v>
          </cell>
          <cell r="E788">
            <v>1</v>
          </cell>
          <cell r="F788">
            <v>36161</v>
          </cell>
        </row>
        <row r="789">
          <cell r="B789">
            <v>2</v>
          </cell>
          <cell r="C789">
            <v>2979</v>
          </cell>
          <cell r="D789" t="str">
            <v>EUR</v>
          </cell>
          <cell r="E789">
            <v>1</v>
          </cell>
          <cell r="F789">
            <v>36161</v>
          </cell>
        </row>
        <row r="790">
          <cell r="B790">
            <v>2</v>
          </cell>
          <cell r="C790">
            <v>3478</v>
          </cell>
          <cell r="D790" t="str">
            <v>EUR</v>
          </cell>
          <cell r="E790">
            <v>1</v>
          </cell>
          <cell r="F790">
            <v>36161</v>
          </cell>
        </row>
        <row r="791">
          <cell r="B791">
            <v>2</v>
          </cell>
          <cell r="C791">
            <v>8319</v>
          </cell>
          <cell r="D791" t="str">
            <v>EUR</v>
          </cell>
          <cell r="E791">
            <v>1</v>
          </cell>
          <cell r="F791">
            <v>36161</v>
          </cell>
        </row>
        <row r="792">
          <cell r="B792">
            <v>2</v>
          </cell>
          <cell r="C792">
            <v>11330</v>
          </cell>
          <cell r="D792" t="str">
            <v>EUR</v>
          </cell>
          <cell r="E792">
            <v>1</v>
          </cell>
          <cell r="F792">
            <v>36161</v>
          </cell>
        </row>
        <row r="793">
          <cell r="B793">
            <v>2</v>
          </cell>
          <cell r="C793">
            <v>11451</v>
          </cell>
          <cell r="D793" t="str">
            <v>EUR</v>
          </cell>
          <cell r="E793">
            <v>1</v>
          </cell>
          <cell r="F793">
            <v>36161</v>
          </cell>
        </row>
        <row r="794">
          <cell r="B794">
            <v>2</v>
          </cell>
          <cell r="C794">
            <v>13030</v>
          </cell>
          <cell r="D794" t="str">
            <v>EUR</v>
          </cell>
          <cell r="E794">
            <v>1</v>
          </cell>
          <cell r="F794">
            <v>36161</v>
          </cell>
        </row>
        <row r="795">
          <cell r="B795">
            <v>2</v>
          </cell>
          <cell r="C795">
            <v>15245</v>
          </cell>
          <cell r="D795" t="str">
            <v>EUR</v>
          </cell>
          <cell r="E795">
            <v>1</v>
          </cell>
          <cell r="F795">
            <v>36161</v>
          </cell>
        </row>
        <row r="796">
          <cell r="B796">
            <v>2</v>
          </cell>
          <cell r="C796">
            <v>18244</v>
          </cell>
          <cell r="D796" t="str">
            <v>EUR</v>
          </cell>
          <cell r="E796">
            <v>1</v>
          </cell>
          <cell r="F796">
            <v>36161</v>
          </cell>
        </row>
        <row r="797">
          <cell r="B797">
            <v>2</v>
          </cell>
          <cell r="C797">
            <v>18245</v>
          </cell>
          <cell r="D797" t="str">
            <v>EUR</v>
          </cell>
          <cell r="E797">
            <v>1</v>
          </cell>
          <cell r="F797">
            <v>36161</v>
          </cell>
        </row>
        <row r="798">
          <cell r="B798">
            <v>2</v>
          </cell>
          <cell r="C798">
            <v>19964</v>
          </cell>
          <cell r="D798" t="str">
            <v>EUR</v>
          </cell>
          <cell r="E798">
            <v>1</v>
          </cell>
          <cell r="F798">
            <v>36161</v>
          </cell>
        </row>
        <row r="799">
          <cell r="B799">
            <v>2</v>
          </cell>
          <cell r="C799">
            <v>20328</v>
          </cell>
          <cell r="D799" t="str">
            <v>EUR</v>
          </cell>
          <cell r="E799">
            <v>1</v>
          </cell>
          <cell r="F799">
            <v>36161</v>
          </cell>
        </row>
        <row r="800">
          <cell r="B800">
            <v>2</v>
          </cell>
          <cell r="C800">
            <v>23586</v>
          </cell>
          <cell r="D800" t="str">
            <v>EUR</v>
          </cell>
          <cell r="E800">
            <v>1</v>
          </cell>
          <cell r="F800">
            <v>36161</v>
          </cell>
        </row>
        <row r="801">
          <cell r="B801">
            <v>2</v>
          </cell>
          <cell r="C801">
            <v>24968</v>
          </cell>
          <cell r="D801" t="str">
            <v>EUR</v>
          </cell>
          <cell r="E801">
            <v>1</v>
          </cell>
          <cell r="F801">
            <v>36161</v>
          </cell>
        </row>
        <row r="802">
          <cell r="B802">
            <v>2</v>
          </cell>
          <cell r="C802">
            <v>24969</v>
          </cell>
          <cell r="D802" t="str">
            <v>EUR</v>
          </cell>
          <cell r="E802">
            <v>1</v>
          </cell>
          <cell r="F802">
            <v>36161</v>
          </cell>
        </row>
        <row r="803">
          <cell r="B803">
            <v>2</v>
          </cell>
          <cell r="C803">
            <v>25756</v>
          </cell>
          <cell r="D803" t="str">
            <v>EUR</v>
          </cell>
          <cell r="E803">
            <v>1</v>
          </cell>
          <cell r="F803">
            <v>36161</v>
          </cell>
        </row>
        <row r="804">
          <cell r="B804">
            <v>2</v>
          </cell>
          <cell r="C804">
            <v>27724</v>
          </cell>
          <cell r="D804" t="str">
            <v>EUR</v>
          </cell>
          <cell r="E804">
            <v>1</v>
          </cell>
          <cell r="F804">
            <v>36161</v>
          </cell>
        </row>
        <row r="805">
          <cell r="B805">
            <v>2</v>
          </cell>
          <cell r="C805">
            <v>27909</v>
          </cell>
          <cell r="D805" t="str">
            <v>EUR</v>
          </cell>
          <cell r="E805">
            <v>1</v>
          </cell>
          <cell r="F805">
            <v>36161</v>
          </cell>
        </row>
        <row r="806">
          <cell r="B806">
            <v>2</v>
          </cell>
          <cell r="C806">
            <v>28671</v>
          </cell>
          <cell r="D806" t="str">
            <v>EUR</v>
          </cell>
          <cell r="E806">
            <v>1</v>
          </cell>
          <cell r="F806">
            <v>36161</v>
          </cell>
        </row>
        <row r="807">
          <cell r="B807">
            <v>2</v>
          </cell>
          <cell r="C807">
            <v>28746</v>
          </cell>
          <cell r="D807" t="str">
            <v>EUR</v>
          </cell>
          <cell r="E807">
            <v>1</v>
          </cell>
          <cell r="F807">
            <v>36161</v>
          </cell>
        </row>
        <row r="808">
          <cell r="B808">
            <v>2</v>
          </cell>
          <cell r="C808">
            <v>29344</v>
          </cell>
          <cell r="D808" t="str">
            <v>EUR</v>
          </cell>
          <cell r="E808">
            <v>1</v>
          </cell>
          <cell r="F808">
            <v>36161</v>
          </cell>
        </row>
        <row r="809">
          <cell r="B809">
            <v>2</v>
          </cell>
          <cell r="C809">
            <v>38597</v>
          </cell>
          <cell r="D809" t="str">
            <v>EUR</v>
          </cell>
          <cell r="E809">
            <v>1</v>
          </cell>
          <cell r="F809">
            <v>36161</v>
          </cell>
        </row>
        <row r="810">
          <cell r="B810">
            <v>2</v>
          </cell>
          <cell r="C810">
            <v>43249</v>
          </cell>
          <cell r="D810" t="str">
            <v>EUR</v>
          </cell>
          <cell r="E810">
            <v>1</v>
          </cell>
          <cell r="F810">
            <v>36161</v>
          </cell>
        </row>
        <row r="811">
          <cell r="B811">
            <v>3</v>
          </cell>
          <cell r="C811">
            <v>159</v>
          </cell>
          <cell r="D811" t="str">
            <v>EUR</v>
          </cell>
          <cell r="E811">
            <v>1</v>
          </cell>
          <cell r="F811">
            <v>36161</v>
          </cell>
        </row>
        <row r="812">
          <cell r="B812">
            <v>3</v>
          </cell>
          <cell r="C812">
            <v>316</v>
          </cell>
          <cell r="D812" t="str">
            <v>EUR</v>
          </cell>
          <cell r="E812">
            <v>1</v>
          </cell>
          <cell r="F812">
            <v>36161</v>
          </cell>
        </row>
        <row r="813">
          <cell r="B813">
            <v>3</v>
          </cell>
          <cell r="C813">
            <v>1328</v>
          </cell>
          <cell r="D813" t="str">
            <v>EUR</v>
          </cell>
          <cell r="E813">
            <v>1</v>
          </cell>
          <cell r="F813">
            <v>36161</v>
          </cell>
        </row>
        <row r="814">
          <cell r="B814">
            <v>3</v>
          </cell>
          <cell r="C814">
            <v>1462</v>
          </cell>
          <cell r="D814" t="str">
            <v>EUR</v>
          </cell>
          <cell r="E814">
            <v>1</v>
          </cell>
          <cell r="F814">
            <v>36161</v>
          </cell>
        </row>
        <row r="815">
          <cell r="B815">
            <v>3</v>
          </cell>
          <cell r="C815">
            <v>2261</v>
          </cell>
          <cell r="D815" t="str">
            <v>EUR</v>
          </cell>
          <cell r="E815">
            <v>1</v>
          </cell>
          <cell r="F815">
            <v>36161</v>
          </cell>
        </row>
        <row r="816">
          <cell r="B816">
            <v>3</v>
          </cell>
          <cell r="C816">
            <v>2609</v>
          </cell>
          <cell r="D816" t="str">
            <v>EUR</v>
          </cell>
          <cell r="E816">
            <v>1</v>
          </cell>
          <cell r="F816">
            <v>36161</v>
          </cell>
        </row>
        <row r="817">
          <cell r="B817">
            <v>3</v>
          </cell>
          <cell r="C817">
            <v>2979</v>
          </cell>
          <cell r="D817" t="str">
            <v>EUR</v>
          </cell>
          <cell r="E817">
            <v>1</v>
          </cell>
          <cell r="F817">
            <v>36161</v>
          </cell>
        </row>
        <row r="818">
          <cell r="B818">
            <v>3</v>
          </cell>
          <cell r="C818">
            <v>3478</v>
          </cell>
          <cell r="D818" t="str">
            <v>EUR</v>
          </cell>
          <cell r="E818">
            <v>1</v>
          </cell>
          <cell r="F818">
            <v>36161</v>
          </cell>
        </row>
        <row r="819">
          <cell r="B819">
            <v>3</v>
          </cell>
          <cell r="C819">
            <v>8319</v>
          </cell>
          <cell r="D819" t="str">
            <v>EUR</v>
          </cell>
          <cell r="E819">
            <v>1</v>
          </cell>
          <cell r="F819">
            <v>36161</v>
          </cell>
        </row>
        <row r="820">
          <cell r="B820">
            <v>3</v>
          </cell>
          <cell r="C820">
            <v>11330</v>
          </cell>
          <cell r="D820" t="str">
            <v>EUR</v>
          </cell>
          <cell r="E820">
            <v>1</v>
          </cell>
          <cell r="F820">
            <v>36161</v>
          </cell>
        </row>
        <row r="821">
          <cell r="B821">
            <v>3</v>
          </cell>
          <cell r="C821">
            <v>11451</v>
          </cell>
          <cell r="D821" t="str">
            <v>EUR</v>
          </cell>
          <cell r="E821">
            <v>1</v>
          </cell>
          <cell r="F821">
            <v>36161</v>
          </cell>
        </row>
        <row r="822">
          <cell r="B822">
            <v>3</v>
          </cell>
          <cell r="C822">
            <v>13030</v>
          </cell>
          <cell r="D822" t="str">
            <v>EUR</v>
          </cell>
          <cell r="E822">
            <v>1</v>
          </cell>
          <cell r="F822">
            <v>36161</v>
          </cell>
        </row>
        <row r="823">
          <cell r="B823">
            <v>3</v>
          </cell>
          <cell r="C823">
            <v>15245</v>
          </cell>
          <cell r="D823" t="str">
            <v>EUR</v>
          </cell>
          <cell r="E823">
            <v>1</v>
          </cell>
          <cell r="F823">
            <v>36161</v>
          </cell>
        </row>
        <row r="824">
          <cell r="B824">
            <v>3</v>
          </cell>
          <cell r="C824">
            <v>18244</v>
          </cell>
          <cell r="D824" t="str">
            <v>EUR</v>
          </cell>
          <cell r="E824">
            <v>1</v>
          </cell>
          <cell r="F824">
            <v>36161</v>
          </cell>
        </row>
        <row r="825">
          <cell r="B825">
            <v>3</v>
          </cell>
          <cell r="C825">
            <v>18245</v>
          </cell>
          <cell r="D825" t="str">
            <v>EUR</v>
          </cell>
          <cell r="E825">
            <v>1</v>
          </cell>
          <cell r="F825">
            <v>36161</v>
          </cell>
        </row>
        <row r="826">
          <cell r="B826">
            <v>3</v>
          </cell>
          <cell r="C826">
            <v>19964</v>
          </cell>
          <cell r="D826" t="str">
            <v>EUR</v>
          </cell>
          <cell r="E826">
            <v>1</v>
          </cell>
          <cell r="F826">
            <v>36161</v>
          </cell>
        </row>
        <row r="827">
          <cell r="B827">
            <v>3</v>
          </cell>
          <cell r="C827">
            <v>20328</v>
          </cell>
          <cell r="D827" t="str">
            <v>EUR</v>
          </cell>
          <cell r="E827">
            <v>1</v>
          </cell>
          <cell r="F827">
            <v>36161</v>
          </cell>
        </row>
        <row r="828">
          <cell r="B828">
            <v>3</v>
          </cell>
          <cell r="C828">
            <v>23586</v>
          </cell>
          <cell r="D828" t="str">
            <v>EUR</v>
          </cell>
          <cell r="E828">
            <v>1</v>
          </cell>
          <cell r="F828">
            <v>36161</v>
          </cell>
        </row>
        <row r="829">
          <cell r="B829">
            <v>3</v>
          </cell>
          <cell r="C829">
            <v>24968</v>
          </cell>
          <cell r="D829" t="str">
            <v>EUR</v>
          </cell>
          <cell r="E829">
            <v>1</v>
          </cell>
          <cell r="F829">
            <v>36161</v>
          </cell>
        </row>
        <row r="830">
          <cell r="B830">
            <v>3</v>
          </cell>
          <cell r="C830">
            <v>24969</v>
          </cell>
          <cell r="D830" t="str">
            <v>EUR</v>
          </cell>
          <cell r="E830">
            <v>1</v>
          </cell>
          <cell r="F830">
            <v>36161</v>
          </cell>
        </row>
        <row r="831">
          <cell r="B831">
            <v>3</v>
          </cell>
          <cell r="C831">
            <v>25756</v>
          </cell>
          <cell r="D831" t="str">
            <v>EUR</v>
          </cell>
          <cell r="E831">
            <v>1</v>
          </cell>
          <cell r="F831">
            <v>36161</v>
          </cell>
        </row>
        <row r="832">
          <cell r="B832">
            <v>3</v>
          </cell>
          <cell r="C832">
            <v>27724</v>
          </cell>
          <cell r="D832" t="str">
            <v>EUR</v>
          </cell>
          <cell r="E832">
            <v>1</v>
          </cell>
          <cell r="F832">
            <v>36161</v>
          </cell>
        </row>
        <row r="833">
          <cell r="B833">
            <v>3</v>
          </cell>
          <cell r="C833">
            <v>27909</v>
          </cell>
          <cell r="D833" t="str">
            <v>EUR</v>
          </cell>
          <cell r="E833">
            <v>1</v>
          </cell>
          <cell r="F833">
            <v>36161</v>
          </cell>
        </row>
        <row r="834">
          <cell r="B834">
            <v>3</v>
          </cell>
          <cell r="C834">
            <v>28671</v>
          </cell>
          <cell r="D834" t="str">
            <v>EUR</v>
          </cell>
          <cell r="E834">
            <v>1</v>
          </cell>
          <cell r="F834">
            <v>36161</v>
          </cell>
        </row>
        <row r="835">
          <cell r="B835">
            <v>3</v>
          </cell>
          <cell r="C835">
            <v>28746</v>
          </cell>
          <cell r="D835" t="str">
            <v>EUR</v>
          </cell>
          <cell r="E835">
            <v>1</v>
          </cell>
          <cell r="F835">
            <v>36161</v>
          </cell>
        </row>
        <row r="836">
          <cell r="B836">
            <v>3</v>
          </cell>
          <cell r="C836">
            <v>29344</v>
          </cell>
          <cell r="D836" t="str">
            <v>EUR</v>
          </cell>
          <cell r="E836">
            <v>1</v>
          </cell>
          <cell r="F836">
            <v>36161</v>
          </cell>
        </row>
        <row r="837">
          <cell r="B837">
            <v>3</v>
          </cell>
          <cell r="C837">
            <v>38597</v>
          </cell>
          <cell r="D837" t="str">
            <v>EUR</v>
          </cell>
          <cell r="E837">
            <v>1</v>
          </cell>
          <cell r="F837">
            <v>36161</v>
          </cell>
        </row>
        <row r="838">
          <cell r="B838">
            <v>3</v>
          </cell>
          <cell r="C838">
            <v>43249</v>
          </cell>
          <cell r="D838" t="str">
            <v>EUR</v>
          </cell>
          <cell r="E838">
            <v>1</v>
          </cell>
          <cell r="F838">
            <v>36161</v>
          </cell>
        </row>
        <row r="839">
          <cell r="B839">
            <v>4</v>
          </cell>
          <cell r="C839">
            <v>159</v>
          </cell>
          <cell r="D839" t="str">
            <v>EUR</v>
          </cell>
          <cell r="E839">
            <v>1</v>
          </cell>
          <cell r="F839">
            <v>36161</v>
          </cell>
        </row>
        <row r="840">
          <cell r="B840">
            <v>4</v>
          </cell>
          <cell r="C840">
            <v>316</v>
          </cell>
          <cell r="D840" t="str">
            <v>EUR</v>
          </cell>
          <cell r="E840">
            <v>1</v>
          </cell>
          <cell r="F840">
            <v>36161</v>
          </cell>
        </row>
        <row r="841">
          <cell r="B841">
            <v>4</v>
          </cell>
          <cell r="C841">
            <v>1328</v>
          </cell>
          <cell r="D841" t="str">
            <v>EUR</v>
          </cell>
          <cell r="E841">
            <v>1</v>
          </cell>
          <cell r="F841">
            <v>36161</v>
          </cell>
        </row>
        <row r="842">
          <cell r="B842">
            <v>4</v>
          </cell>
          <cell r="C842">
            <v>1462</v>
          </cell>
          <cell r="D842" t="str">
            <v>EUR</v>
          </cell>
          <cell r="E842">
            <v>1</v>
          </cell>
          <cell r="F842">
            <v>36161</v>
          </cell>
        </row>
        <row r="843">
          <cell r="B843">
            <v>4</v>
          </cell>
          <cell r="C843">
            <v>2261</v>
          </cell>
          <cell r="D843" t="str">
            <v>EUR</v>
          </cell>
          <cell r="E843">
            <v>1</v>
          </cell>
          <cell r="F843">
            <v>36161</v>
          </cell>
        </row>
        <row r="844">
          <cell r="B844">
            <v>4</v>
          </cell>
          <cell r="C844">
            <v>2609</v>
          </cell>
          <cell r="D844" t="str">
            <v>EUR</v>
          </cell>
          <cell r="E844">
            <v>1</v>
          </cell>
          <cell r="F844">
            <v>36161</v>
          </cell>
        </row>
        <row r="845">
          <cell r="B845">
            <v>4</v>
          </cell>
          <cell r="C845">
            <v>2979</v>
          </cell>
          <cell r="D845" t="str">
            <v>EUR</v>
          </cell>
          <cell r="E845">
            <v>1</v>
          </cell>
          <cell r="F845">
            <v>36161</v>
          </cell>
        </row>
        <row r="846">
          <cell r="B846">
            <v>4</v>
          </cell>
          <cell r="C846">
            <v>3478</v>
          </cell>
          <cell r="D846" t="str">
            <v>EUR</v>
          </cell>
          <cell r="E846">
            <v>1</v>
          </cell>
          <cell r="F846">
            <v>36161</v>
          </cell>
        </row>
        <row r="847">
          <cell r="B847">
            <v>4</v>
          </cell>
          <cell r="C847">
            <v>8319</v>
          </cell>
          <cell r="D847" t="str">
            <v>EUR</v>
          </cell>
          <cell r="E847">
            <v>1</v>
          </cell>
          <cell r="F847">
            <v>36161</v>
          </cell>
        </row>
        <row r="848">
          <cell r="B848">
            <v>4</v>
          </cell>
          <cell r="C848">
            <v>11330</v>
          </cell>
          <cell r="D848" t="str">
            <v>EUR</v>
          </cell>
          <cell r="E848">
            <v>1</v>
          </cell>
          <cell r="F848">
            <v>36161</v>
          </cell>
        </row>
        <row r="849">
          <cell r="B849">
            <v>4</v>
          </cell>
          <cell r="C849">
            <v>11451</v>
          </cell>
          <cell r="D849" t="str">
            <v>EUR</v>
          </cell>
          <cell r="E849">
            <v>1</v>
          </cell>
          <cell r="F849">
            <v>36161</v>
          </cell>
        </row>
        <row r="850">
          <cell r="B850">
            <v>4</v>
          </cell>
          <cell r="C850">
            <v>13030</v>
          </cell>
          <cell r="D850" t="str">
            <v>EUR</v>
          </cell>
          <cell r="E850">
            <v>1</v>
          </cell>
          <cell r="F850">
            <v>36161</v>
          </cell>
        </row>
        <row r="851">
          <cell r="B851">
            <v>4</v>
          </cell>
          <cell r="C851">
            <v>15245</v>
          </cell>
          <cell r="D851" t="str">
            <v>EUR</v>
          </cell>
          <cell r="E851">
            <v>1</v>
          </cell>
          <cell r="F851">
            <v>36161</v>
          </cell>
        </row>
        <row r="852">
          <cell r="B852">
            <v>4</v>
          </cell>
          <cell r="C852">
            <v>18244</v>
          </cell>
          <cell r="D852" t="str">
            <v>EUR</v>
          </cell>
          <cell r="E852">
            <v>1</v>
          </cell>
          <cell r="F852">
            <v>36161</v>
          </cell>
        </row>
        <row r="853">
          <cell r="B853">
            <v>4</v>
          </cell>
          <cell r="C853">
            <v>18245</v>
          </cell>
          <cell r="D853" t="str">
            <v>EUR</v>
          </cell>
          <cell r="E853">
            <v>1</v>
          </cell>
          <cell r="F853">
            <v>36161</v>
          </cell>
        </row>
        <row r="854">
          <cell r="B854">
            <v>4</v>
          </cell>
          <cell r="C854">
            <v>19964</v>
          </cell>
          <cell r="D854" t="str">
            <v>EUR</v>
          </cell>
          <cell r="E854">
            <v>1</v>
          </cell>
          <cell r="F854">
            <v>36161</v>
          </cell>
        </row>
        <row r="855">
          <cell r="B855">
            <v>4</v>
          </cell>
          <cell r="C855">
            <v>20328</v>
          </cell>
          <cell r="D855" t="str">
            <v>EUR</v>
          </cell>
          <cell r="E855">
            <v>1</v>
          </cell>
          <cell r="F855">
            <v>36161</v>
          </cell>
        </row>
        <row r="856">
          <cell r="B856">
            <v>4</v>
          </cell>
          <cell r="C856">
            <v>23586</v>
          </cell>
          <cell r="D856" t="str">
            <v>EUR</v>
          </cell>
          <cell r="E856">
            <v>1</v>
          </cell>
          <cell r="F856">
            <v>36161</v>
          </cell>
        </row>
        <row r="857">
          <cell r="B857">
            <v>4</v>
          </cell>
          <cell r="C857">
            <v>24968</v>
          </cell>
          <cell r="D857" t="str">
            <v>EUR</v>
          </cell>
          <cell r="E857">
            <v>1</v>
          </cell>
          <cell r="F857">
            <v>36161</v>
          </cell>
        </row>
        <row r="858">
          <cell r="B858">
            <v>4</v>
          </cell>
          <cell r="C858">
            <v>24969</v>
          </cell>
          <cell r="D858" t="str">
            <v>EUR</v>
          </cell>
          <cell r="E858">
            <v>1</v>
          </cell>
          <cell r="F858">
            <v>36161</v>
          </cell>
        </row>
        <row r="859">
          <cell r="B859">
            <v>4</v>
          </cell>
          <cell r="C859">
            <v>25756</v>
          </cell>
          <cell r="D859" t="str">
            <v>EUR</v>
          </cell>
          <cell r="E859">
            <v>1</v>
          </cell>
          <cell r="F859">
            <v>36161</v>
          </cell>
        </row>
        <row r="860">
          <cell r="B860">
            <v>4</v>
          </cell>
          <cell r="C860">
            <v>27724</v>
          </cell>
          <cell r="D860" t="str">
            <v>EUR</v>
          </cell>
          <cell r="E860">
            <v>1</v>
          </cell>
          <cell r="F860">
            <v>36161</v>
          </cell>
        </row>
        <row r="861">
          <cell r="B861">
            <v>4</v>
          </cell>
          <cell r="C861">
            <v>27909</v>
          </cell>
          <cell r="D861" t="str">
            <v>EUR</v>
          </cell>
          <cell r="E861">
            <v>1</v>
          </cell>
          <cell r="F861">
            <v>36161</v>
          </cell>
        </row>
        <row r="862">
          <cell r="B862">
            <v>4</v>
          </cell>
          <cell r="C862">
            <v>28671</v>
          </cell>
          <cell r="D862" t="str">
            <v>EUR</v>
          </cell>
          <cell r="E862">
            <v>1</v>
          </cell>
          <cell r="F862">
            <v>36161</v>
          </cell>
        </row>
        <row r="863">
          <cell r="B863">
            <v>4</v>
          </cell>
          <cell r="C863">
            <v>28746</v>
          </cell>
          <cell r="D863" t="str">
            <v>EUR</v>
          </cell>
          <cell r="E863">
            <v>1</v>
          </cell>
          <cell r="F863">
            <v>36161</v>
          </cell>
        </row>
        <row r="864">
          <cell r="B864">
            <v>4</v>
          </cell>
          <cell r="C864">
            <v>29344</v>
          </cell>
          <cell r="D864" t="str">
            <v>EUR</v>
          </cell>
          <cell r="E864">
            <v>1</v>
          </cell>
          <cell r="F864">
            <v>36161</v>
          </cell>
        </row>
        <row r="865">
          <cell r="B865">
            <v>4</v>
          </cell>
          <cell r="C865">
            <v>38597</v>
          </cell>
          <cell r="D865" t="str">
            <v>EUR</v>
          </cell>
          <cell r="E865">
            <v>1</v>
          </cell>
          <cell r="F865">
            <v>36161</v>
          </cell>
        </row>
        <row r="866">
          <cell r="B866">
            <v>4</v>
          </cell>
          <cell r="C866">
            <v>43249</v>
          </cell>
          <cell r="D866" t="str">
            <v>EUR</v>
          </cell>
          <cell r="E866">
            <v>1</v>
          </cell>
          <cell r="F866">
            <v>36161</v>
          </cell>
        </row>
        <row r="872">
          <cell r="B872">
            <v>1</v>
          </cell>
          <cell r="C872">
            <v>316</v>
          </cell>
          <cell r="D872" t="str">
            <v>EMPETEK autodily s.r.o.</v>
          </cell>
          <cell r="E872" t="str">
            <v>CZ</v>
          </cell>
          <cell r="F872">
            <v>-10</v>
          </cell>
          <cell r="G872">
            <v>510</v>
          </cell>
          <cell r="H872" t="str">
            <v>Skoda</v>
          </cell>
          <cell r="I872" t="str">
            <v>SK</v>
          </cell>
          <cell r="K872">
            <v>4</v>
          </cell>
        </row>
        <row r="873">
          <cell r="B873">
            <v>1</v>
          </cell>
          <cell r="C873">
            <v>13030</v>
          </cell>
          <cell r="D873" t="str">
            <v>Findlay Ind. GmbH</v>
          </cell>
          <cell r="E873" t="str">
            <v>D</v>
          </cell>
          <cell r="F873">
            <v>60</v>
          </cell>
          <cell r="G873">
            <v>520</v>
          </cell>
          <cell r="H873" t="str">
            <v>VW</v>
          </cell>
          <cell r="I873" t="str">
            <v>VW</v>
          </cell>
          <cell r="J873" t="str">
            <v>O</v>
          </cell>
        </row>
        <row r="874">
          <cell r="B874">
            <v>1</v>
          </cell>
          <cell r="C874">
            <v>24968</v>
          </cell>
          <cell r="D874" t="str">
            <v>Findlay Industries, Inc.</v>
          </cell>
          <cell r="E874" t="str">
            <v>USA</v>
          </cell>
          <cell r="F874">
            <v>-10</v>
          </cell>
          <cell r="G874">
            <v>510</v>
          </cell>
          <cell r="H874" t="str">
            <v>VWoA</v>
          </cell>
          <cell r="I874" t="str">
            <v>US</v>
          </cell>
          <cell r="K874">
            <v>4</v>
          </cell>
        </row>
        <row r="875">
          <cell r="B875">
            <v>1</v>
          </cell>
          <cell r="C875">
            <v>11330</v>
          </cell>
          <cell r="D875" t="str">
            <v>FORMTAP</v>
          </cell>
          <cell r="E875" t="str">
            <v>BR</v>
          </cell>
          <cell r="F875">
            <v>50</v>
          </cell>
          <cell r="G875">
            <v>510</v>
          </cell>
          <cell r="H875" t="str">
            <v>Brasilien</v>
          </cell>
          <cell r="I875" t="str">
            <v>BR</v>
          </cell>
        </row>
        <row r="876">
          <cell r="B876">
            <v>1</v>
          </cell>
          <cell r="C876">
            <v>38597</v>
          </cell>
          <cell r="D876" t="str">
            <v>Grupo Antolin</v>
          </cell>
          <cell r="E876" t="str">
            <v>ZA</v>
          </cell>
          <cell r="F876">
            <v>-10</v>
          </cell>
          <cell r="G876">
            <v>510</v>
          </cell>
          <cell r="H876" t="str">
            <v>Südafrika</v>
          </cell>
          <cell r="I876" t="str">
            <v>ZA</v>
          </cell>
          <cell r="K876">
            <v>4</v>
          </cell>
        </row>
        <row r="877">
          <cell r="B877">
            <v>1</v>
          </cell>
          <cell r="C877">
            <v>15245</v>
          </cell>
          <cell r="D877" t="str">
            <v>Grupo Antolin Bohemia a.s.</v>
          </cell>
          <cell r="E877" t="str">
            <v>CZ</v>
          </cell>
          <cell r="F877">
            <v>-10</v>
          </cell>
          <cell r="G877">
            <v>510</v>
          </cell>
          <cell r="H877" t="str">
            <v>Skoda</v>
          </cell>
          <cell r="I877" t="str">
            <v>SK</v>
          </cell>
          <cell r="K877">
            <v>4</v>
          </cell>
        </row>
        <row r="878">
          <cell r="B878">
            <v>1</v>
          </cell>
          <cell r="C878">
            <v>20328</v>
          </cell>
          <cell r="D878" t="str">
            <v>GRUPO ANTOLIN DEUTSCHLAND GMBH</v>
          </cell>
          <cell r="E878" t="str">
            <v>D</v>
          </cell>
          <cell r="F878">
            <v>60</v>
          </cell>
          <cell r="G878">
            <v>520</v>
          </cell>
          <cell r="H878" t="str">
            <v>VW</v>
          </cell>
          <cell r="I878" t="str">
            <v>VW</v>
          </cell>
          <cell r="J878" t="str">
            <v>O</v>
          </cell>
        </row>
        <row r="879">
          <cell r="B879">
            <v>1</v>
          </cell>
          <cell r="C879">
            <v>3478</v>
          </cell>
          <cell r="D879" t="str">
            <v>GRUPO ANTOLIN S.A.</v>
          </cell>
          <cell r="E879" t="str">
            <v>E</v>
          </cell>
          <cell r="F879">
            <v>-13</v>
          </cell>
          <cell r="G879">
            <v>510</v>
          </cell>
          <cell r="H879" t="str">
            <v>Seat</v>
          </cell>
          <cell r="I879" t="str">
            <v>ST</v>
          </cell>
          <cell r="K879">
            <v>4</v>
          </cell>
        </row>
        <row r="880">
          <cell r="B880">
            <v>1</v>
          </cell>
          <cell r="C880">
            <v>25756</v>
          </cell>
          <cell r="D880" t="str">
            <v>GRUPO ANTOLIN SILAO, S. A. DE C. V.</v>
          </cell>
          <cell r="E880" t="str">
            <v>MEX</v>
          </cell>
          <cell r="F880">
            <v>-13</v>
          </cell>
          <cell r="G880">
            <v>510</v>
          </cell>
          <cell r="H880" t="str">
            <v>Mexiko</v>
          </cell>
          <cell r="I880" t="str">
            <v>MX</v>
          </cell>
          <cell r="K880">
            <v>4</v>
          </cell>
        </row>
        <row r="881">
          <cell r="B881">
            <v>1</v>
          </cell>
          <cell r="C881">
            <v>1462</v>
          </cell>
          <cell r="D881" t="str">
            <v>GRUPO ANTOLIN VOSGES</v>
          </cell>
          <cell r="E881" t="str">
            <v>F</v>
          </cell>
          <cell r="F881">
            <v>50</v>
          </cell>
          <cell r="G881">
            <v>510</v>
          </cell>
          <cell r="H881" t="str">
            <v xml:space="preserve">Brüssel </v>
          </cell>
          <cell r="I881" t="str">
            <v>BX</v>
          </cell>
        </row>
        <row r="882">
          <cell r="B882">
            <v>1</v>
          </cell>
          <cell r="C882">
            <v>11451</v>
          </cell>
          <cell r="D882" t="str">
            <v>INDARU</v>
          </cell>
          <cell r="E882" t="str">
            <v>BR</v>
          </cell>
          <cell r="F882">
            <v>-10</v>
          </cell>
          <cell r="G882">
            <v>510</v>
          </cell>
          <cell r="H882" t="str">
            <v>Brasilien</v>
          </cell>
          <cell r="I882" t="str">
            <v>BR</v>
          </cell>
          <cell r="K882">
            <v>8</v>
          </cell>
        </row>
        <row r="883">
          <cell r="B883">
            <v>1</v>
          </cell>
          <cell r="C883">
            <v>2261</v>
          </cell>
          <cell r="D883" t="str">
            <v>Intier Automotive Eybl GmbH</v>
          </cell>
          <cell r="E883" t="str">
            <v>A</v>
          </cell>
          <cell r="F883">
            <v>50</v>
          </cell>
          <cell r="G883">
            <v>510</v>
          </cell>
          <cell r="H883" t="str">
            <v>VW</v>
          </cell>
          <cell r="I883" t="str">
            <v>VW</v>
          </cell>
        </row>
        <row r="884">
          <cell r="B884">
            <v>1</v>
          </cell>
          <cell r="C884">
            <v>18244</v>
          </cell>
          <cell r="D884" t="str">
            <v>JCAM (Johnson Controls)</v>
          </cell>
          <cell r="E884" t="str">
            <v>MEX</v>
          </cell>
          <cell r="F884">
            <v>-10</v>
          </cell>
          <cell r="G884">
            <v>510</v>
          </cell>
          <cell r="H884" t="str">
            <v>Mexiko</v>
          </cell>
          <cell r="I884" t="str">
            <v>MX</v>
          </cell>
          <cell r="K884">
            <v>4</v>
          </cell>
        </row>
        <row r="885">
          <cell r="B885">
            <v>1</v>
          </cell>
          <cell r="C885">
            <v>1328</v>
          </cell>
          <cell r="D885" t="str">
            <v>Johnson Controls - Roth</v>
          </cell>
          <cell r="E885" t="str">
            <v>F</v>
          </cell>
          <cell r="F885">
            <v>-10</v>
          </cell>
          <cell r="G885">
            <v>510</v>
          </cell>
          <cell r="H885" t="str">
            <v xml:space="preserve">Brüssel </v>
          </cell>
          <cell r="I885" t="str">
            <v>BX</v>
          </cell>
          <cell r="K885">
            <v>8</v>
          </cell>
        </row>
        <row r="886">
          <cell r="B886">
            <v>1</v>
          </cell>
          <cell r="C886">
            <v>29344</v>
          </cell>
          <cell r="D886" t="str">
            <v>Johnson Controls Headliner GmbH</v>
          </cell>
          <cell r="E886" t="str">
            <v>D</v>
          </cell>
          <cell r="F886">
            <v>60</v>
          </cell>
          <cell r="G886">
            <v>520</v>
          </cell>
          <cell r="H886" t="str">
            <v>VW</v>
          </cell>
          <cell r="I886" t="str">
            <v>VW</v>
          </cell>
          <cell r="J886" t="str">
            <v>O</v>
          </cell>
        </row>
        <row r="887">
          <cell r="B887">
            <v>1</v>
          </cell>
          <cell r="C887">
            <v>18245</v>
          </cell>
          <cell r="D887" t="str">
            <v>Lear Co.</v>
          </cell>
          <cell r="E887" t="str">
            <v>MEX</v>
          </cell>
          <cell r="F887">
            <v>-10</v>
          </cell>
          <cell r="G887">
            <v>510</v>
          </cell>
          <cell r="H887" t="str">
            <v>Mexiko</v>
          </cell>
          <cell r="I887" t="str">
            <v>MX</v>
          </cell>
          <cell r="K887">
            <v>4</v>
          </cell>
        </row>
        <row r="888">
          <cell r="B888">
            <v>1</v>
          </cell>
          <cell r="C888">
            <v>2609</v>
          </cell>
          <cell r="D888" t="str">
            <v>Lear Corp - Automotive Industries</v>
          </cell>
          <cell r="E888" t="str">
            <v>GB</v>
          </cell>
          <cell r="F888">
            <v>50</v>
          </cell>
          <cell r="G888">
            <v>510</v>
          </cell>
          <cell r="H888" t="str">
            <v>RR'&amp;'BMC</v>
          </cell>
          <cell r="I888" t="str">
            <v>RR</v>
          </cell>
        </row>
        <row r="889">
          <cell r="B889">
            <v>1</v>
          </cell>
          <cell r="C889">
            <v>2979</v>
          </cell>
          <cell r="D889" t="str">
            <v>Lear Corporation</v>
          </cell>
          <cell r="E889" t="str">
            <v>D</v>
          </cell>
          <cell r="F889">
            <v>60</v>
          </cell>
          <cell r="G889">
            <v>520</v>
          </cell>
          <cell r="H889" t="str">
            <v>VW</v>
          </cell>
          <cell r="I889" t="str">
            <v>VW</v>
          </cell>
          <cell r="J889" t="str">
            <v>O</v>
          </cell>
        </row>
        <row r="890">
          <cell r="B890">
            <v>1</v>
          </cell>
          <cell r="C890">
            <v>8319</v>
          </cell>
          <cell r="D890" t="str">
            <v>Magna Automotive Services GmbH (Anfr. VW)</v>
          </cell>
          <cell r="E890" t="str">
            <v>D</v>
          </cell>
          <cell r="F890">
            <v>-10</v>
          </cell>
          <cell r="G890">
            <v>510</v>
          </cell>
          <cell r="H890" t="str">
            <v>VW</v>
          </cell>
          <cell r="I890" t="str">
            <v>VW</v>
          </cell>
          <cell r="K890">
            <v>4</v>
          </cell>
        </row>
        <row r="891">
          <cell r="B891">
            <v>1</v>
          </cell>
          <cell r="C891">
            <v>159</v>
          </cell>
          <cell r="D891" t="str">
            <v>MAGNA EMFISINT</v>
          </cell>
          <cell r="E891" t="str">
            <v>E</v>
          </cell>
          <cell r="F891">
            <v>50</v>
          </cell>
          <cell r="G891">
            <v>510</v>
          </cell>
          <cell r="H891" t="str">
            <v>Seat</v>
          </cell>
          <cell r="I891" t="str">
            <v>ST</v>
          </cell>
        </row>
        <row r="892">
          <cell r="B892">
            <v>1</v>
          </cell>
          <cell r="C892">
            <v>27724</v>
          </cell>
          <cell r="D892" t="str">
            <v>Magna Interior Systems</v>
          </cell>
          <cell r="E892" t="str">
            <v>USA</v>
          </cell>
          <cell r="F892">
            <v>-10</v>
          </cell>
          <cell r="G892">
            <v>510</v>
          </cell>
          <cell r="H892" t="str">
            <v>VWoA</v>
          </cell>
          <cell r="I892" t="str">
            <v>US</v>
          </cell>
          <cell r="K892">
            <v>4</v>
          </cell>
        </row>
        <row r="893">
          <cell r="B893">
            <v>1</v>
          </cell>
          <cell r="C893">
            <v>43249</v>
          </cell>
          <cell r="D893" t="str">
            <v>Magna Systems, S.A.</v>
          </cell>
          <cell r="E893" t="str">
            <v>D</v>
          </cell>
          <cell r="F893">
            <v>60</v>
          </cell>
          <cell r="G893">
            <v>520</v>
          </cell>
          <cell r="H893" t="str">
            <v>VW</v>
          </cell>
          <cell r="I893" t="str">
            <v>VW</v>
          </cell>
          <cell r="J893" t="str">
            <v>O</v>
          </cell>
        </row>
        <row r="894">
          <cell r="B894">
            <v>1</v>
          </cell>
          <cell r="C894">
            <v>19964</v>
          </cell>
          <cell r="D894" t="str">
            <v>Martur Entegre Sünger ve Koltuk Tesisleri Sanayi Tic A.S.</v>
          </cell>
          <cell r="E894" t="str">
            <v>TR</v>
          </cell>
          <cell r="F894">
            <v>50</v>
          </cell>
          <cell r="G894">
            <v>510</v>
          </cell>
          <cell r="H894" t="str">
            <v>LPT-TR</v>
          </cell>
          <cell r="I894" t="str">
            <v>TR</v>
          </cell>
        </row>
        <row r="895">
          <cell r="B895">
            <v>1</v>
          </cell>
          <cell r="C895">
            <v>24969</v>
          </cell>
          <cell r="D895" t="str">
            <v>Rieter Automotive North</v>
          </cell>
          <cell r="E895" t="str">
            <v>USA</v>
          </cell>
          <cell r="F895">
            <v>50</v>
          </cell>
          <cell r="G895">
            <v>510</v>
          </cell>
          <cell r="H895" t="str">
            <v>VWoA</v>
          </cell>
          <cell r="I895" t="str">
            <v>US</v>
          </cell>
        </row>
        <row r="896">
          <cell r="B896">
            <v>1</v>
          </cell>
          <cell r="C896">
            <v>28671</v>
          </cell>
          <cell r="D896" t="str">
            <v>RIETER ELLO ARTEFATOS DE FIBRAS TEXTEIS LTDA</v>
          </cell>
          <cell r="E896" t="str">
            <v>BR</v>
          </cell>
          <cell r="F896">
            <v>50</v>
          </cell>
          <cell r="G896">
            <v>510</v>
          </cell>
          <cell r="H896" t="str">
            <v>Brasilien</v>
          </cell>
          <cell r="I896" t="str">
            <v>BR</v>
          </cell>
        </row>
        <row r="897">
          <cell r="B897">
            <v>1</v>
          </cell>
          <cell r="C897">
            <v>27909</v>
          </cell>
          <cell r="D897" t="str">
            <v>Textron Automotive Company</v>
          </cell>
          <cell r="E897" t="str">
            <v>USA</v>
          </cell>
          <cell r="F897">
            <v>50</v>
          </cell>
          <cell r="G897">
            <v>510</v>
          </cell>
          <cell r="H897" t="str">
            <v>VWoA</v>
          </cell>
          <cell r="I897" t="str">
            <v>US</v>
          </cell>
        </row>
        <row r="898">
          <cell r="B898">
            <v>1</v>
          </cell>
          <cell r="C898">
            <v>28746</v>
          </cell>
          <cell r="D898" t="str">
            <v>TRAMICO</v>
          </cell>
          <cell r="E898" t="str">
            <v>F</v>
          </cell>
          <cell r="F898">
            <v>-10</v>
          </cell>
          <cell r="G898">
            <v>510</v>
          </cell>
          <cell r="H898" t="str">
            <v xml:space="preserve">Brüssel </v>
          </cell>
          <cell r="I898" t="str">
            <v>BX</v>
          </cell>
          <cell r="K898">
            <v>1</v>
          </cell>
        </row>
        <row r="899">
          <cell r="B899">
            <v>1</v>
          </cell>
          <cell r="C899">
            <v>23586</v>
          </cell>
          <cell r="D899" t="str">
            <v>VW Wolfsburg</v>
          </cell>
          <cell r="E899" t="str">
            <v>D</v>
          </cell>
          <cell r="F899">
            <v>50</v>
          </cell>
          <cell r="G899">
            <v>510</v>
          </cell>
          <cell r="H899" t="str">
            <v>HA-VW</v>
          </cell>
          <cell r="I899" t="str">
            <v>HA</v>
          </cell>
        </row>
        <row r="900">
          <cell r="B900">
            <v>2</v>
          </cell>
          <cell r="C900">
            <v>316</v>
          </cell>
          <cell r="D900" t="str">
            <v>EMPETEK autodily s.r.o.</v>
          </cell>
          <cell r="E900" t="str">
            <v>CZ</v>
          </cell>
          <cell r="F900">
            <v>-10</v>
          </cell>
          <cell r="G900">
            <v>510</v>
          </cell>
          <cell r="H900" t="str">
            <v>Skoda</v>
          </cell>
          <cell r="I900" t="str">
            <v>SK</v>
          </cell>
          <cell r="K900">
            <v>4</v>
          </cell>
        </row>
        <row r="901">
          <cell r="B901">
            <v>2</v>
          </cell>
          <cell r="C901">
            <v>13030</v>
          </cell>
          <cell r="D901" t="str">
            <v>Findlay Ind. GmbH</v>
          </cell>
          <cell r="E901" t="str">
            <v>D</v>
          </cell>
          <cell r="F901">
            <v>60</v>
          </cell>
          <cell r="G901">
            <v>520</v>
          </cell>
          <cell r="H901" t="str">
            <v>VW</v>
          </cell>
          <cell r="I901" t="str">
            <v>VW</v>
          </cell>
          <cell r="J901" t="str">
            <v>O</v>
          </cell>
        </row>
        <row r="902">
          <cell r="B902">
            <v>2</v>
          </cell>
          <cell r="C902">
            <v>24968</v>
          </cell>
          <cell r="D902" t="str">
            <v>Findlay Industries, Inc.</v>
          </cell>
          <cell r="E902" t="str">
            <v>USA</v>
          </cell>
          <cell r="F902">
            <v>-10</v>
          </cell>
          <cell r="G902">
            <v>510</v>
          </cell>
          <cell r="H902" t="str">
            <v>VWoA</v>
          </cell>
          <cell r="I902" t="str">
            <v>US</v>
          </cell>
          <cell r="K902">
            <v>4</v>
          </cell>
        </row>
        <row r="903">
          <cell r="B903">
            <v>2</v>
          </cell>
          <cell r="C903">
            <v>11330</v>
          </cell>
          <cell r="D903" t="str">
            <v>FORMTAP</v>
          </cell>
          <cell r="E903" t="str">
            <v>BR</v>
          </cell>
          <cell r="F903">
            <v>50</v>
          </cell>
          <cell r="G903">
            <v>510</v>
          </cell>
          <cell r="H903" t="str">
            <v>Brasilien</v>
          </cell>
          <cell r="I903" t="str">
            <v>BR</v>
          </cell>
        </row>
        <row r="904">
          <cell r="B904">
            <v>2</v>
          </cell>
          <cell r="C904">
            <v>38597</v>
          </cell>
          <cell r="D904" t="str">
            <v>Grupo Antolin</v>
          </cell>
          <cell r="E904" t="str">
            <v>ZA</v>
          </cell>
          <cell r="F904">
            <v>-10</v>
          </cell>
          <cell r="G904">
            <v>510</v>
          </cell>
          <cell r="H904" t="str">
            <v>Südafrika</v>
          </cell>
          <cell r="I904" t="str">
            <v>ZA</v>
          </cell>
          <cell r="K904">
            <v>4</v>
          </cell>
        </row>
        <row r="905">
          <cell r="B905">
            <v>2</v>
          </cell>
          <cell r="C905">
            <v>15245</v>
          </cell>
          <cell r="D905" t="str">
            <v>Grupo Antolin Bohemia a.s.</v>
          </cell>
          <cell r="E905" t="str">
            <v>CZ</v>
          </cell>
          <cell r="F905">
            <v>-10</v>
          </cell>
          <cell r="G905">
            <v>510</v>
          </cell>
          <cell r="H905" t="str">
            <v>Skoda</v>
          </cell>
          <cell r="I905" t="str">
            <v>SK</v>
          </cell>
          <cell r="K905">
            <v>4</v>
          </cell>
        </row>
        <row r="906">
          <cell r="B906">
            <v>2</v>
          </cell>
          <cell r="C906">
            <v>20328</v>
          </cell>
          <cell r="D906" t="str">
            <v>GRUPO ANTOLIN DEUTSCHLAND GMBH</v>
          </cell>
          <cell r="E906" t="str">
            <v>D</v>
          </cell>
          <cell r="F906">
            <v>60</v>
          </cell>
          <cell r="G906">
            <v>520</v>
          </cell>
          <cell r="H906" t="str">
            <v>VW</v>
          </cell>
          <cell r="I906" t="str">
            <v>VW</v>
          </cell>
          <cell r="J906" t="str">
            <v>O</v>
          </cell>
        </row>
        <row r="907">
          <cell r="B907">
            <v>2</v>
          </cell>
          <cell r="C907">
            <v>3478</v>
          </cell>
          <cell r="D907" t="str">
            <v>GRUPO ANTOLIN S.A.</v>
          </cell>
          <cell r="E907" t="str">
            <v>E</v>
          </cell>
          <cell r="F907">
            <v>-13</v>
          </cell>
          <cell r="G907">
            <v>510</v>
          </cell>
          <cell r="H907" t="str">
            <v>Seat</v>
          </cell>
          <cell r="I907" t="str">
            <v>ST</v>
          </cell>
          <cell r="K907">
            <v>4</v>
          </cell>
        </row>
        <row r="908">
          <cell r="B908">
            <v>2</v>
          </cell>
          <cell r="C908">
            <v>25756</v>
          </cell>
          <cell r="D908" t="str">
            <v>GRUPO ANTOLIN SILAO, S. A. DE C. V.</v>
          </cell>
          <cell r="E908" t="str">
            <v>MEX</v>
          </cell>
          <cell r="F908">
            <v>-13</v>
          </cell>
          <cell r="G908">
            <v>510</v>
          </cell>
          <cell r="H908" t="str">
            <v>Mexiko</v>
          </cell>
          <cell r="I908" t="str">
            <v>MX</v>
          </cell>
          <cell r="K908">
            <v>4</v>
          </cell>
        </row>
        <row r="909">
          <cell r="B909">
            <v>2</v>
          </cell>
          <cell r="C909">
            <v>1462</v>
          </cell>
          <cell r="D909" t="str">
            <v>GRUPO ANTOLIN VOSGES</v>
          </cell>
          <cell r="E909" t="str">
            <v>F</v>
          </cell>
          <cell r="F909">
            <v>50</v>
          </cell>
          <cell r="G909">
            <v>510</v>
          </cell>
          <cell r="H909" t="str">
            <v xml:space="preserve">Brüssel </v>
          </cell>
          <cell r="I909" t="str">
            <v>BX</v>
          </cell>
        </row>
        <row r="910">
          <cell r="B910">
            <v>2</v>
          </cell>
          <cell r="C910">
            <v>11451</v>
          </cell>
          <cell r="D910" t="str">
            <v>INDARU</v>
          </cell>
          <cell r="E910" t="str">
            <v>BR</v>
          </cell>
          <cell r="F910">
            <v>-10</v>
          </cell>
          <cell r="G910">
            <v>510</v>
          </cell>
          <cell r="H910" t="str">
            <v>Brasilien</v>
          </cell>
          <cell r="I910" t="str">
            <v>BR</v>
          </cell>
          <cell r="K910">
            <v>8</v>
          </cell>
        </row>
        <row r="911">
          <cell r="B911">
            <v>2</v>
          </cell>
          <cell r="C911">
            <v>2261</v>
          </cell>
          <cell r="D911" t="str">
            <v>Intier Automotive Eybl GmbH</v>
          </cell>
          <cell r="E911" t="str">
            <v>A</v>
          </cell>
          <cell r="F911">
            <v>50</v>
          </cell>
          <cell r="G911">
            <v>510</v>
          </cell>
          <cell r="H911" t="str">
            <v>VW</v>
          </cell>
          <cell r="I911" t="str">
            <v>VW</v>
          </cell>
        </row>
        <row r="912">
          <cell r="B912">
            <v>2</v>
          </cell>
          <cell r="C912">
            <v>18244</v>
          </cell>
          <cell r="D912" t="str">
            <v>JCAM (Johnson Controls)</v>
          </cell>
          <cell r="E912" t="str">
            <v>MEX</v>
          </cell>
          <cell r="F912">
            <v>-10</v>
          </cell>
          <cell r="G912">
            <v>510</v>
          </cell>
          <cell r="H912" t="str">
            <v>Mexiko</v>
          </cell>
          <cell r="I912" t="str">
            <v>MX</v>
          </cell>
          <cell r="K912">
            <v>4</v>
          </cell>
        </row>
        <row r="913">
          <cell r="B913">
            <v>2</v>
          </cell>
          <cell r="C913">
            <v>1328</v>
          </cell>
          <cell r="D913" t="str">
            <v>Johnson Controls - Roth</v>
          </cell>
          <cell r="E913" t="str">
            <v>F</v>
          </cell>
          <cell r="F913">
            <v>-10</v>
          </cell>
          <cell r="G913">
            <v>510</v>
          </cell>
          <cell r="H913" t="str">
            <v xml:space="preserve">Brüssel </v>
          </cell>
          <cell r="I913" t="str">
            <v>BX</v>
          </cell>
          <cell r="K913">
            <v>8</v>
          </cell>
        </row>
        <row r="914">
          <cell r="B914">
            <v>2</v>
          </cell>
          <cell r="C914">
            <v>29344</v>
          </cell>
          <cell r="D914" t="str">
            <v>Johnson Controls Headliner GmbH</v>
          </cell>
          <cell r="E914" t="str">
            <v>D</v>
          </cell>
          <cell r="F914">
            <v>60</v>
          </cell>
          <cell r="G914">
            <v>520</v>
          </cell>
          <cell r="H914" t="str">
            <v>VW</v>
          </cell>
          <cell r="I914" t="str">
            <v>VW</v>
          </cell>
          <cell r="J914" t="str">
            <v>O</v>
          </cell>
        </row>
        <row r="915">
          <cell r="B915">
            <v>2</v>
          </cell>
          <cell r="C915">
            <v>18245</v>
          </cell>
          <cell r="D915" t="str">
            <v>Lear Co.</v>
          </cell>
          <cell r="E915" t="str">
            <v>MEX</v>
          </cell>
          <cell r="F915">
            <v>-10</v>
          </cell>
          <cell r="G915">
            <v>510</v>
          </cell>
          <cell r="H915" t="str">
            <v>Mexiko</v>
          </cell>
          <cell r="I915" t="str">
            <v>MX</v>
          </cell>
          <cell r="K915">
            <v>4</v>
          </cell>
        </row>
        <row r="916">
          <cell r="B916">
            <v>2</v>
          </cell>
          <cell r="C916">
            <v>2609</v>
          </cell>
          <cell r="D916" t="str">
            <v>Lear Corp - Automotive Industries</v>
          </cell>
          <cell r="E916" t="str">
            <v>GB</v>
          </cell>
          <cell r="F916">
            <v>50</v>
          </cell>
          <cell r="G916">
            <v>510</v>
          </cell>
          <cell r="H916" t="str">
            <v>RR'&amp;'BMC</v>
          </cell>
          <cell r="I916" t="str">
            <v>RR</v>
          </cell>
        </row>
        <row r="917">
          <cell r="B917">
            <v>2</v>
          </cell>
          <cell r="C917">
            <v>2979</v>
          </cell>
          <cell r="D917" t="str">
            <v>Lear Corporation</v>
          </cell>
          <cell r="E917" t="str">
            <v>D</v>
          </cell>
          <cell r="F917">
            <v>60</v>
          </cell>
          <cell r="G917">
            <v>520</v>
          </cell>
          <cell r="H917" t="str">
            <v>VW</v>
          </cell>
          <cell r="I917" t="str">
            <v>VW</v>
          </cell>
          <cell r="J917" t="str">
            <v>O</v>
          </cell>
        </row>
        <row r="918">
          <cell r="B918">
            <v>2</v>
          </cell>
          <cell r="C918">
            <v>8319</v>
          </cell>
          <cell r="D918" t="str">
            <v>Magna Automotive Services GmbH (Anfr. VW)</v>
          </cell>
          <cell r="E918" t="str">
            <v>D</v>
          </cell>
          <cell r="F918">
            <v>-10</v>
          </cell>
          <cell r="G918">
            <v>510</v>
          </cell>
          <cell r="H918" t="str">
            <v>VW</v>
          </cell>
          <cell r="I918" t="str">
            <v>VW</v>
          </cell>
          <cell r="K918">
            <v>4</v>
          </cell>
        </row>
        <row r="919">
          <cell r="B919">
            <v>2</v>
          </cell>
          <cell r="C919">
            <v>159</v>
          </cell>
          <cell r="D919" t="str">
            <v>MAGNA EMFISINT</v>
          </cell>
          <cell r="E919" t="str">
            <v>E</v>
          </cell>
          <cell r="F919">
            <v>50</v>
          </cell>
          <cell r="G919">
            <v>510</v>
          </cell>
          <cell r="H919" t="str">
            <v>Seat</v>
          </cell>
          <cell r="I919" t="str">
            <v>ST</v>
          </cell>
        </row>
        <row r="920">
          <cell r="B920">
            <v>2</v>
          </cell>
          <cell r="C920">
            <v>27724</v>
          </cell>
          <cell r="D920" t="str">
            <v>Magna Interior Systems</v>
          </cell>
          <cell r="E920" t="str">
            <v>USA</v>
          </cell>
          <cell r="F920">
            <v>-10</v>
          </cell>
          <cell r="G920">
            <v>510</v>
          </cell>
          <cell r="H920" t="str">
            <v>VWoA</v>
          </cell>
          <cell r="I920" t="str">
            <v>US</v>
          </cell>
          <cell r="K920">
            <v>4</v>
          </cell>
        </row>
        <row r="921">
          <cell r="B921">
            <v>2</v>
          </cell>
          <cell r="C921">
            <v>43249</v>
          </cell>
          <cell r="D921" t="str">
            <v>Magna Systems, S.A.</v>
          </cell>
          <cell r="E921" t="str">
            <v>D</v>
          </cell>
          <cell r="F921">
            <v>60</v>
          </cell>
          <cell r="G921">
            <v>520</v>
          </cell>
          <cell r="H921" t="str">
            <v>VW</v>
          </cell>
          <cell r="I921" t="str">
            <v>VW</v>
          </cell>
          <cell r="J921" t="str">
            <v>O</v>
          </cell>
        </row>
        <row r="922">
          <cell r="B922">
            <v>2</v>
          </cell>
          <cell r="C922">
            <v>19964</v>
          </cell>
          <cell r="D922" t="str">
            <v>Martur Entegre Sünger ve Koltuk Tesisleri Sanayi Tic A.S.</v>
          </cell>
          <cell r="E922" t="str">
            <v>TR</v>
          </cell>
          <cell r="F922">
            <v>50</v>
          </cell>
          <cell r="G922">
            <v>510</v>
          </cell>
          <cell r="H922" t="str">
            <v>LPT-TR</v>
          </cell>
          <cell r="I922" t="str">
            <v>TR</v>
          </cell>
        </row>
        <row r="923">
          <cell r="B923">
            <v>2</v>
          </cell>
          <cell r="C923">
            <v>24969</v>
          </cell>
          <cell r="D923" t="str">
            <v>Rieter Automotive North</v>
          </cell>
          <cell r="E923" t="str">
            <v>USA</v>
          </cell>
          <cell r="F923">
            <v>50</v>
          </cell>
          <cell r="G923">
            <v>510</v>
          </cell>
          <cell r="H923" t="str">
            <v>VWoA</v>
          </cell>
          <cell r="I923" t="str">
            <v>US</v>
          </cell>
        </row>
        <row r="924">
          <cell r="B924">
            <v>2</v>
          </cell>
          <cell r="C924">
            <v>28671</v>
          </cell>
          <cell r="D924" t="str">
            <v>RIETER ELLO ARTEFATOS DE FIBRAS TEXTEIS LTDA</v>
          </cell>
          <cell r="E924" t="str">
            <v>BR</v>
          </cell>
          <cell r="F924">
            <v>50</v>
          </cell>
          <cell r="G924">
            <v>510</v>
          </cell>
          <cell r="H924" t="str">
            <v>Brasilien</v>
          </cell>
          <cell r="I924" t="str">
            <v>BR</v>
          </cell>
        </row>
        <row r="925">
          <cell r="B925">
            <v>2</v>
          </cell>
          <cell r="C925">
            <v>27909</v>
          </cell>
          <cell r="D925" t="str">
            <v>Textron Automotive Company</v>
          </cell>
          <cell r="E925" t="str">
            <v>USA</v>
          </cell>
          <cell r="F925">
            <v>50</v>
          </cell>
          <cell r="G925">
            <v>510</v>
          </cell>
          <cell r="H925" t="str">
            <v>VWoA</v>
          </cell>
          <cell r="I925" t="str">
            <v>US</v>
          </cell>
        </row>
        <row r="926">
          <cell r="B926">
            <v>2</v>
          </cell>
          <cell r="C926">
            <v>28746</v>
          </cell>
          <cell r="D926" t="str">
            <v>TRAMICO</v>
          </cell>
          <cell r="E926" t="str">
            <v>F</v>
          </cell>
          <cell r="F926">
            <v>-10</v>
          </cell>
          <cell r="G926">
            <v>510</v>
          </cell>
          <cell r="H926" t="str">
            <v xml:space="preserve">Brüssel </v>
          </cell>
          <cell r="I926" t="str">
            <v>BX</v>
          </cell>
          <cell r="K926">
            <v>1</v>
          </cell>
        </row>
        <row r="927">
          <cell r="B927">
            <v>2</v>
          </cell>
          <cell r="C927">
            <v>23586</v>
          </cell>
          <cell r="D927" t="str">
            <v>VW Wolfsburg</v>
          </cell>
          <cell r="E927" t="str">
            <v>D</v>
          </cell>
          <cell r="F927">
            <v>50</v>
          </cell>
          <cell r="G927">
            <v>510</v>
          </cell>
          <cell r="H927" t="str">
            <v>HA-VW</v>
          </cell>
          <cell r="I927" t="str">
            <v>HA</v>
          </cell>
        </row>
        <row r="928">
          <cell r="B928">
            <v>3</v>
          </cell>
          <cell r="C928">
            <v>316</v>
          </cell>
          <cell r="D928" t="str">
            <v>EMPETEK autodily s.r.o.</v>
          </cell>
          <cell r="E928" t="str">
            <v>CZ</v>
          </cell>
          <cell r="F928">
            <v>-10</v>
          </cell>
          <cell r="G928">
            <v>510</v>
          </cell>
          <cell r="H928" t="str">
            <v>Skoda</v>
          </cell>
          <cell r="I928" t="str">
            <v>SK</v>
          </cell>
          <cell r="K928">
            <v>4</v>
          </cell>
        </row>
        <row r="929">
          <cell r="B929">
            <v>3</v>
          </cell>
          <cell r="C929">
            <v>13030</v>
          </cell>
          <cell r="D929" t="str">
            <v>Findlay Ind. GmbH</v>
          </cell>
          <cell r="E929" t="str">
            <v>D</v>
          </cell>
          <cell r="F929">
            <v>60</v>
          </cell>
          <cell r="G929">
            <v>520</v>
          </cell>
          <cell r="H929" t="str">
            <v>VW</v>
          </cell>
          <cell r="I929" t="str">
            <v>VW</v>
          </cell>
          <cell r="J929" t="str">
            <v>O</v>
          </cell>
        </row>
        <row r="930">
          <cell r="B930">
            <v>3</v>
          </cell>
          <cell r="C930">
            <v>24968</v>
          </cell>
          <cell r="D930" t="str">
            <v>Findlay Industries, Inc.</v>
          </cell>
          <cell r="E930" t="str">
            <v>USA</v>
          </cell>
          <cell r="F930">
            <v>-10</v>
          </cell>
          <cell r="G930">
            <v>510</v>
          </cell>
          <cell r="H930" t="str">
            <v>VWoA</v>
          </cell>
          <cell r="I930" t="str">
            <v>US</v>
          </cell>
          <cell r="K930">
            <v>4</v>
          </cell>
        </row>
        <row r="931">
          <cell r="B931">
            <v>3</v>
          </cell>
          <cell r="C931">
            <v>11330</v>
          </cell>
          <cell r="D931" t="str">
            <v>FORMTAP</v>
          </cell>
          <cell r="E931" t="str">
            <v>BR</v>
          </cell>
          <cell r="F931">
            <v>50</v>
          </cell>
          <cell r="G931">
            <v>510</v>
          </cell>
          <cell r="H931" t="str">
            <v>Brasilien</v>
          </cell>
          <cell r="I931" t="str">
            <v>BR</v>
          </cell>
        </row>
        <row r="932">
          <cell r="B932">
            <v>3</v>
          </cell>
          <cell r="C932">
            <v>38597</v>
          </cell>
          <cell r="D932" t="str">
            <v>Grupo Antolin</v>
          </cell>
          <cell r="E932" t="str">
            <v>ZA</v>
          </cell>
          <cell r="F932">
            <v>-10</v>
          </cell>
          <cell r="G932">
            <v>510</v>
          </cell>
          <cell r="H932" t="str">
            <v>Südafrika</v>
          </cell>
          <cell r="I932" t="str">
            <v>ZA</v>
          </cell>
          <cell r="K932">
            <v>4</v>
          </cell>
        </row>
        <row r="933">
          <cell r="B933">
            <v>3</v>
          </cell>
          <cell r="C933">
            <v>15245</v>
          </cell>
          <cell r="D933" t="str">
            <v>Grupo Antolin Bohemia a.s.</v>
          </cell>
          <cell r="E933" t="str">
            <v>CZ</v>
          </cell>
          <cell r="F933">
            <v>-10</v>
          </cell>
          <cell r="G933">
            <v>510</v>
          </cell>
          <cell r="H933" t="str">
            <v>Skoda</v>
          </cell>
          <cell r="I933" t="str">
            <v>SK</v>
          </cell>
          <cell r="K933">
            <v>4</v>
          </cell>
        </row>
        <row r="934">
          <cell r="B934">
            <v>3</v>
          </cell>
          <cell r="C934">
            <v>20328</v>
          </cell>
          <cell r="D934" t="str">
            <v>GRUPO ANTOLIN DEUTSCHLAND GMBH</v>
          </cell>
          <cell r="E934" t="str">
            <v>D</v>
          </cell>
          <cell r="F934">
            <v>60</v>
          </cell>
          <cell r="G934">
            <v>520</v>
          </cell>
          <cell r="H934" t="str">
            <v>VW</v>
          </cell>
          <cell r="I934" t="str">
            <v>VW</v>
          </cell>
          <cell r="J934" t="str">
            <v>O</v>
          </cell>
        </row>
        <row r="935">
          <cell r="B935">
            <v>3</v>
          </cell>
          <cell r="C935">
            <v>3478</v>
          </cell>
          <cell r="D935" t="str">
            <v>GRUPO ANTOLIN S.A.</v>
          </cell>
          <cell r="E935" t="str">
            <v>E</v>
          </cell>
          <cell r="F935">
            <v>-13</v>
          </cell>
          <cell r="G935">
            <v>510</v>
          </cell>
          <cell r="H935" t="str">
            <v>Seat</v>
          </cell>
          <cell r="I935" t="str">
            <v>ST</v>
          </cell>
          <cell r="K935">
            <v>4</v>
          </cell>
        </row>
        <row r="936">
          <cell r="B936">
            <v>3</v>
          </cell>
          <cell r="C936">
            <v>25756</v>
          </cell>
          <cell r="D936" t="str">
            <v>GRUPO ANTOLIN SILAO, S. A. DE C. V.</v>
          </cell>
          <cell r="E936" t="str">
            <v>MEX</v>
          </cell>
          <cell r="F936">
            <v>-13</v>
          </cell>
          <cell r="G936">
            <v>510</v>
          </cell>
          <cell r="H936" t="str">
            <v>Mexiko</v>
          </cell>
          <cell r="I936" t="str">
            <v>MX</v>
          </cell>
          <cell r="K936">
            <v>4</v>
          </cell>
        </row>
        <row r="937">
          <cell r="B937">
            <v>3</v>
          </cell>
          <cell r="C937">
            <v>1462</v>
          </cell>
          <cell r="D937" t="str">
            <v>GRUPO ANTOLIN VOSGES</v>
          </cell>
          <cell r="E937" t="str">
            <v>F</v>
          </cell>
          <cell r="F937">
            <v>50</v>
          </cell>
          <cell r="G937">
            <v>510</v>
          </cell>
          <cell r="H937" t="str">
            <v xml:space="preserve">Brüssel </v>
          </cell>
          <cell r="I937" t="str">
            <v>BX</v>
          </cell>
        </row>
        <row r="938">
          <cell r="B938">
            <v>3</v>
          </cell>
          <cell r="C938">
            <v>11451</v>
          </cell>
          <cell r="D938" t="str">
            <v>INDARU</v>
          </cell>
          <cell r="E938" t="str">
            <v>BR</v>
          </cell>
          <cell r="F938">
            <v>-10</v>
          </cell>
          <cell r="G938">
            <v>510</v>
          </cell>
          <cell r="H938" t="str">
            <v>Brasilien</v>
          </cell>
          <cell r="I938" t="str">
            <v>BR</v>
          </cell>
          <cell r="K938">
            <v>8</v>
          </cell>
        </row>
        <row r="939">
          <cell r="B939">
            <v>3</v>
          </cell>
          <cell r="C939">
            <v>2261</v>
          </cell>
          <cell r="D939" t="str">
            <v>Intier Automotive Eybl GmbH</v>
          </cell>
          <cell r="E939" t="str">
            <v>A</v>
          </cell>
          <cell r="F939">
            <v>50</v>
          </cell>
          <cell r="G939">
            <v>510</v>
          </cell>
          <cell r="H939" t="str">
            <v>VW</v>
          </cell>
          <cell r="I939" t="str">
            <v>VW</v>
          </cell>
        </row>
        <row r="940">
          <cell r="B940">
            <v>3</v>
          </cell>
          <cell r="C940">
            <v>18244</v>
          </cell>
          <cell r="D940" t="str">
            <v>JCAM (Johnson Controls)</v>
          </cell>
          <cell r="E940" t="str">
            <v>MEX</v>
          </cell>
          <cell r="F940">
            <v>-10</v>
          </cell>
          <cell r="G940">
            <v>510</v>
          </cell>
          <cell r="H940" t="str">
            <v>Mexiko</v>
          </cell>
          <cell r="I940" t="str">
            <v>MX</v>
          </cell>
          <cell r="K940">
            <v>4</v>
          </cell>
        </row>
        <row r="941">
          <cell r="B941">
            <v>3</v>
          </cell>
          <cell r="C941">
            <v>1328</v>
          </cell>
          <cell r="D941" t="str">
            <v>Johnson Controls - Roth</v>
          </cell>
          <cell r="E941" t="str">
            <v>F</v>
          </cell>
          <cell r="F941">
            <v>-10</v>
          </cell>
          <cell r="G941">
            <v>510</v>
          </cell>
          <cell r="H941" t="str">
            <v xml:space="preserve">Brüssel </v>
          </cell>
          <cell r="I941" t="str">
            <v>BX</v>
          </cell>
          <cell r="K941">
            <v>8</v>
          </cell>
        </row>
        <row r="942">
          <cell r="B942">
            <v>3</v>
          </cell>
          <cell r="C942">
            <v>29344</v>
          </cell>
          <cell r="D942" t="str">
            <v>Johnson Controls Headliner GmbH</v>
          </cell>
          <cell r="E942" t="str">
            <v>D</v>
          </cell>
          <cell r="F942">
            <v>60</v>
          </cell>
          <cell r="G942">
            <v>520</v>
          </cell>
          <cell r="H942" t="str">
            <v>VW</v>
          </cell>
          <cell r="I942" t="str">
            <v>VW</v>
          </cell>
          <cell r="J942" t="str">
            <v>O</v>
          </cell>
        </row>
        <row r="943">
          <cell r="B943">
            <v>3</v>
          </cell>
          <cell r="C943">
            <v>18245</v>
          </cell>
          <cell r="D943" t="str">
            <v>Lear Co.</v>
          </cell>
          <cell r="E943" t="str">
            <v>MEX</v>
          </cell>
          <cell r="F943">
            <v>-10</v>
          </cell>
          <cell r="G943">
            <v>510</v>
          </cell>
          <cell r="H943" t="str">
            <v>Mexiko</v>
          </cell>
          <cell r="I943" t="str">
            <v>MX</v>
          </cell>
          <cell r="K943">
            <v>4</v>
          </cell>
        </row>
        <row r="944">
          <cell r="B944">
            <v>3</v>
          </cell>
          <cell r="C944">
            <v>2609</v>
          </cell>
          <cell r="D944" t="str">
            <v>Lear Corp - Automotive Industries</v>
          </cell>
          <cell r="E944" t="str">
            <v>GB</v>
          </cell>
          <cell r="F944">
            <v>50</v>
          </cell>
          <cell r="G944">
            <v>510</v>
          </cell>
          <cell r="H944" t="str">
            <v>RR'&amp;'BMC</v>
          </cell>
          <cell r="I944" t="str">
            <v>RR</v>
          </cell>
        </row>
        <row r="945">
          <cell r="B945">
            <v>3</v>
          </cell>
          <cell r="C945">
            <v>2979</v>
          </cell>
          <cell r="D945" t="str">
            <v>Lear Corporation</v>
          </cell>
          <cell r="E945" t="str">
            <v>D</v>
          </cell>
          <cell r="F945">
            <v>60</v>
          </cell>
          <cell r="G945">
            <v>520</v>
          </cell>
          <cell r="H945" t="str">
            <v>VW</v>
          </cell>
          <cell r="I945" t="str">
            <v>VW</v>
          </cell>
          <cell r="J945" t="str">
            <v>O</v>
          </cell>
        </row>
        <row r="946">
          <cell r="B946">
            <v>3</v>
          </cell>
          <cell r="C946">
            <v>8319</v>
          </cell>
          <cell r="D946" t="str">
            <v>Magna Automotive Services GmbH (Anfr. VW)</v>
          </cell>
          <cell r="E946" t="str">
            <v>D</v>
          </cell>
          <cell r="F946">
            <v>-10</v>
          </cell>
          <cell r="G946">
            <v>510</v>
          </cell>
          <cell r="H946" t="str">
            <v>VW</v>
          </cell>
          <cell r="I946" t="str">
            <v>VW</v>
          </cell>
          <cell r="K946">
            <v>4</v>
          </cell>
        </row>
        <row r="947">
          <cell r="B947">
            <v>3</v>
          </cell>
          <cell r="C947">
            <v>159</v>
          </cell>
          <cell r="D947" t="str">
            <v>MAGNA EMFISINT</v>
          </cell>
          <cell r="E947" t="str">
            <v>E</v>
          </cell>
          <cell r="F947">
            <v>50</v>
          </cell>
          <cell r="G947">
            <v>510</v>
          </cell>
          <cell r="H947" t="str">
            <v>Seat</v>
          </cell>
          <cell r="I947" t="str">
            <v>ST</v>
          </cell>
        </row>
        <row r="948">
          <cell r="B948">
            <v>3</v>
          </cell>
          <cell r="C948">
            <v>27724</v>
          </cell>
          <cell r="D948" t="str">
            <v>Magna Interior Systems</v>
          </cell>
          <cell r="E948" t="str">
            <v>USA</v>
          </cell>
          <cell r="F948">
            <v>-10</v>
          </cell>
          <cell r="G948">
            <v>510</v>
          </cell>
          <cell r="H948" t="str">
            <v>VWoA</v>
          </cell>
          <cell r="I948" t="str">
            <v>US</v>
          </cell>
          <cell r="K948">
            <v>4</v>
          </cell>
        </row>
        <row r="949">
          <cell r="B949">
            <v>3</v>
          </cell>
          <cell r="C949">
            <v>43249</v>
          </cell>
          <cell r="D949" t="str">
            <v>Magna Systems, S.A.</v>
          </cell>
          <cell r="E949" t="str">
            <v>D</v>
          </cell>
          <cell r="F949">
            <v>60</v>
          </cell>
          <cell r="G949">
            <v>520</v>
          </cell>
          <cell r="H949" t="str">
            <v>VW</v>
          </cell>
          <cell r="I949" t="str">
            <v>VW</v>
          </cell>
          <cell r="J949" t="str">
            <v>O</v>
          </cell>
        </row>
        <row r="950">
          <cell r="B950">
            <v>3</v>
          </cell>
          <cell r="C950">
            <v>19964</v>
          </cell>
          <cell r="D950" t="str">
            <v>Martur Entegre Sünger ve Koltuk Tesisleri Sanayi Tic A.S.</v>
          </cell>
          <cell r="E950" t="str">
            <v>TR</v>
          </cell>
          <cell r="F950">
            <v>50</v>
          </cell>
          <cell r="G950">
            <v>510</v>
          </cell>
          <cell r="H950" t="str">
            <v>LPT-TR</v>
          </cell>
          <cell r="I950" t="str">
            <v>TR</v>
          </cell>
        </row>
        <row r="951">
          <cell r="B951">
            <v>3</v>
          </cell>
          <cell r="C951">
            <v>24969</v>
          </cell>
          <cell r="D951" t="str">
            <v>Rieter Automotive North</v>
          </cell>
          <cell r="E951" t="str">
            <v>USA</v>
          </cell>
          <cell r="F951">
            <v>50</v>
          </cell>
          <cell r="G951">
            <v>510</v>
          </cell>
          <cell r="H951" t="str">
            <v>VWoA</v>
          </cell>
          <cell r="I951" t="str">
            <v>US</v>
          </cell>
        </row>
        <row r="952">
          <cell r="B952">
            <v>3</v>
          </cell>
          <cell r="C952">
            <v>28671</v>
          </cell>
          <cell r="D952" t="str">
            <v>RIETER ELLO ARTEFATOS DE FIBRAS TEXTEIS LTDA</v>
          </cell>
          <cell r="E952" t="str">
            <v>BR</v>
          </cell>
          <cell r="F952">
            <v>50</v>
          </cell>
          <cell r="G952">
            <v>510</v>
          </cell>
          <cell r="H952" t="str">
            <v>Brasilien</v>
          </cell>
          <cell r="I952" t="str">
            <v>BR</v>
          </cell>
        </row>
        <row r="953">
          <cell r="B953">
            <v>3</v>
          </cell>
          <cell r="C953">
            <v>27909</v>
          </cell>
          <cell r="D953" t="str">
            <v>Textron Automotive Company</v>
          </cell>
          <cell r="E953" t="str">
            <v>USA</v>
          </cell>
          <cell r="F953">
            <v>50</v>
          </cell>
          <cell r="G953">
            <v>510</v>
          </cell>
          <cell r="H953" t="str">
            <v>VWoA</v>
          </cell>
          <cell r="I953" t="str">
            <v>US</v>
          </cell>
        </row>
        <row r="954">
          <cell r="B954">
            <v>3</v>
          </cell>
          <cell r="C954">
            <v>28746</v>
          </cell>
          <cell r="D954" t="str">
            <v>TRAMICO</v>
          </cell>
          <cell r="E954" t="str">
            <v>F</v>
          </cell>
          <cell r="F954">
            <v>-10</v>
          </cell>
          <cell r="G954">
            <v>510</v>
          </cell>
          <cell r="H954" t="str">
            <v xml:space="preserve">Brüssel </v>
          </cell>
          <cell r="I954" t="str">
            <v>BX</v>
          </cell>
          <cell r="K954">
            <v>1</v>
          </cell>
        </row>
        <row r="955">
          <cell r="B955">
            <v>3</v>
          </cell>
          <cell r="C955">
            <v>23586</v>
          </cell>
          <cell r="D955" t="str">
            <v>VW Wolfsburg</v>
          </cell>
          <cell r="E955" t="str">
            <v>D</v>
          </cell>
          <cell r="F955">
            <v>50</v>
          </cell>
          <cell r="G955">
            <v>510</v>
          </cell>
          <cell r="H955" t="str">
            <v>HA-VW</v>
          </cell>
          <cell r="I955" t="str">
            <v>HA</v>
          </cell>
        </row>
        <row r="956">
          <cell r="B956">
            <v>4</v>
          </cell>
          <cell r="C956">
            <v>316</v>
          </cell>
          <cell r="D956" t="str">
            <v>EMPETEK autodily s.r.o.</v>
          </cell>
          <cell r="E956" t="str">
            <v>CZ</v>
          </cell>
          <cell r="F956">
            <v>-10</v>
          </cell>
          <cell r="G956">
            <v>510</v>
          </cell>
          <cell r="H956" t="str">
            <v>Skoda</v>
          </cell>
          <cell r="I956" t="str">
            <v>SK</v>
          </cell>
          <cell r="K956">
            <v>4</v>
          </cell>
        </row>
        <row r="957">
          <cell r="B957">
            <v>4</v>
          </cell>
          <cell r="C957">
            <v>13030</v>
          </cell>
          <cell r="D957" t="str">
            <v>Findlay Ind. GmbH</v>
          </cell>
          <cell r="E957" t="str">
            <v>D</v>
          </cell>
          <cell r="F957">
            <v>60</v>
          </cell>
          <cell r="G957">
            <v>520</v>
          </cell>
          <cell r="H957" t="str">
            <v>VW</v>
          </cell>
          <cell r="I957" t="str">
            <v>VW</v>
          </cell>
          <cell r="J957" t="str">
            <v>O</v>
          </cell>
        </row>
        <row r="958">
          <cell r="B958">
            <v>4</v>
          </cell>
          <cell r="C958">
            <v>24968</v>
          </cell>
          <cell r="D958" t="str">
            <v>Findlay Industries, Inc.</v>
          </cell>
          <cell r="E958" t="str">
            <v>USA</v>
          </cell>
          <cell r="F958">
            <v>-10</v>
          </cell>
          <cell r="G958">
            <v>510</v>
          </cell>
          <cell r="H958" t="str">
            <v>VWoA</v>
          </cell>
          <cell r="I958" t="str">
            <v>US</v>
          </cell>
          <cell r="K958">
            <v>4</v>
          </cell>
        </row>
        <row r="959">
          <cell r="B959">
            <v>4</v>
          </cell>
          <cell r="C959">
            <v>11330</v>
          </cell>
          <cell r="D959" t="str">
            <v>FORMTAP</v>
          </cell>
          <cell r="E959" t="str">
            <v>BR</v>
          </cell>
          <cell r="F959">
            <v>50</v>
          </cell>
          <cell r="G959">
            <v>510</v>
          </cell>
          <cell r="H959" t="str">
            <v>Brasilien</v>
          </cell>
          <cell r="I959" t="str">
            <v>BR</v>
          </cell>
        </row>
        <row r="960">
          <cell r="B960">
            <v>4</v>
          </cell>
          <cell r="C960">
            <v>38597</v>
          </cell>
          <cell r="D960" t="str">
            <v>Grupo Antolin</v>
          </cell>
          <cell r="E960" t="str">
            <v>ZA</v>
          </cell>
          <cell r="F960">
            <v>-10</v>
          </cell>
          <cell r="G960">
            <v>510</v>
          </cell>
          <cell r="H960" t="str">
            <v>Südafrika</v>
          </cell>
          <cell r="I960" t="str">
            <v>ZA</v>
          </cell>
          <cell r="K960">
            <v>4</v>
          </cell>
        </row>
        <row r="961">
          <cell r="B961">
            <v>4</v>
          </cell>
          <cell r="C961">
            <v>15245</v>
          </cell>
          <cell r="D961" t="str">
            <v>Grupo Antolin Bohemia a.s.</v>
          </cell>
          <cell r="E961" t="str">
            <v>CZ</v>
          </cell>
          <cell r="F961">
            <v>-10</v>
          </cell>
          <cell r="G961">
            <v>510</v>
          </cell>
          <cell r="H961" t="str">
            <v>Skoda</v>
          </cell>
          <cell r="I961" t="str">
            <v>SK</v>
          </cell>
          <cell r="K961">
            <v>4</v>
          </cell>
        </row>
        <row r="962">
          <cell r="B962">
            <v>4</v>
          </cell>
          <cell r="C962">
            <v>20328</v>
          </cell>
          <cell r="D962" t="str">
            <v>GRUPO ANTOLIN DEUTSCHLAND GMBH</v>
          </cell>
          <cell r="E962" t="str">
            <v>D</v>
          </cell>
          <cell r="F962">
            <v>60</v>
          </cell>
          <cell r="G962">
            <v>520</v>
          </cell>
          <cell r="H962" t="str">
            <v>VW</v>
          </cell>
          <cell r="I962" t="str">
            <v>VW</v>
          </cell>
          <cell r="J962" t="str">
            <v>O</v>
          </cell>
        </row>
        <row r="963">
          <cell r="B963">
            <v>4</v>
          </cell>
          <cell r="C963">
            <v>3478</v>
          </cell>
          <cell r="D963" t="str">
            <v>GRUPO ANTOLIN S.A.</v>
          </cell>
          <cell r="E963" t="str">
            <v>E</v>
          </cell>
          <cell r="F963">
            <v>-13</v>
          </cell>
          <cell r="G963">
            <v>510</v>
          </cell>
          <cell r="H963" t="str">
            <v>Seat</v>
          </cell>
          <cell r="I963" t="str">
            <v>ST</v>
          </cell>
          <cell r="K963">
            <v>4</v>
          </cell>
        </row>
        <row r="964">
          <cell r="B964">
            <v>4</v>
          </cell>
          <cell r="C964">
            <v>25756</v>
          </cell>
          <cell r="D964" t="str">
            <v>GRUPO ANTOLIN SILAO, S. A. DE C. V.</v>
          </cell>
          <cell r="E964" t="str">
            <v>MEX</v>
          </cell>
          <cell r="F964">
            <v>-13</v>
          </cell>
          <cell r="G964">
            <v>510</v>
          </cell>
          <cell r="H964" t="str">
            <v>Mexiko</v>
          </cell>
          <cell r="I964" t="str">
            <v>MX</v>
          </cell>
          <cell r="K964">
            <v>4</v>
          </cell>
        </row>
        <row r="965">
          <cell r="B965">
            <v>4</v>
          </cell>
          <cell r="C965">
            <v>1462</v>
          </cell>
          <cell r="D965" t="str">
            <v>GRUPO ANTOLIN VOSGES</v>
          </cell>
          <cell r="E965" t="str">
            <v>F</v>
          </cell>
          <cell r="F965">
            <v>50</v>
          </cell>
          <cell r="G965">
            <v>510</v>
          </cell>
          <cell r="H965" t="str">
            <v xml:space="preserve">Brüssel </v>
          </cell>
          <cell r="I965" t="str">
            <v>BX</v>
          </cell>
        </row>
        <row r="966">
          <cell r="B966">
            <v>4</v>
          </cell>
          <cell r="C966">
            <v>11451</v>
          </cell>
          <cell r="D966" t="str">
            <v>INDARU</v>
          </cell>
          <cell r="E966" t="str">
            <v>BR</v>
          </cell>
          <cell r="F966">
            <v>-10</v>
          </cell>
          <cell r="G966">
            <v>510</v>
          </cell>
          <cell r="H966" t="str">
            <v>Brasilien</v>
          </cell>
          <cell r="I966" t="str">
            <v>BR</v>
          </cell>
          <cell r="K966">
            <v>8</v>
          </cell>
        </row>
        <row r="967">
          <cell r="B967">
            <v>4</v>
          </cell>
          <cell r="C967">
            <v>2261</v>
          </cell>
          <cell r="D967" t="str">
            <v>Intier Automotive Eybl GmbH</v>
          </cell>
          <cell r="E967" t="str">
            <v>A</v>
          </cell>
          <cell r="F967">
            <v>50</v>
          </cell>
          <cell r="G967">
            <v>510</v>
          </cell>
          <cell r="H967" t="str">
            <v>VW</v>
          </cell>
          <cell r="I967" t="str">
            <v>VW</v>
          </cell>
        </row>
        <row r="968">
          <cell r="B968">
            <v>4</v>
          </cell>
          <cell r="C968">
            <v>18244</v>
          </cell>
          <cell r="D968" t="str">
            <v>JCAM (Johnson Controls)</v>
          </cell>
          <cell r="E968" t="str">
            <v>MEX</v>
          </cell>
          <cell r="F968">
            <v>-10</v>
          </cell>
          <cell r="G968">
            <v>510</v>
          </cell>
          <cell r="H968" t="str">
            <v>Mexiko</v>
          </cell>
          <cell r="I968" t="str">
            <v>MX</v>
          </cell>
          <cell r="K968">
            <v>4</v>
          </cell>
        </row>
        <row r="969">
          <cell r="B969">
            <v>4</v>
          </cell>
          <cell r="C969">
            <v>1328</v>
          </cell>
          <cell r="D969" t="str">
            <v>Johnson Controls - Roth</v>
          </cell>
          <cell r="E969" t="str">
            <v>F</v>
          </cell>
          <cell r="F969">
            <v>-10</v>
          </cell>
          <cell r="G969">
            <v>510</v>
          </cell>
          <cell r="H969" t="str">
            <v xml:space="preserve">Brüssel </v>
          </cell>
          <cell r="I969" t="str">
            <v>BX</v>
          </cell>
          <cell r="K969">
            <v>8</v>
          </cell>
        </row>
        <row r="970">
          <cell r="B970">
            <v>4</v>
          </cell>
          <cell r="C970">
            <v>29344</v>
          </cell>
          <cell r="D970" t="str">
            <v>Johnson Controls Headliner GmbH</v>
          </cell>
          <cell r="E970" t="str">
            <v>D</v>
          </cell>
          <cell r="F970">
            <v>60</v>
          </cell>
          <cell r="G970">
            <v>520</v>
          </cell>
          <cell r="H970" t="str">
            <v>VW</v>
          </cell>
          <cell r="I970" t="str">
            <v>VW</v>
          </cell>
          <cell r="J970" t="str">
            <v>O</v>
          </cell>
        </row>
        <row r="971">
          <cell r="B971">
            <v>4</v>
          </cell>
          <cell r="C971">
            <v>18245</v>
          </cell>
          <cell r="D971" t="str">
            <v>Lear Co.</v>
          </cell>
          <cell r="E971" t="str">
            <v>MEX</v>
          </cell>
          <cell r="F971">
            <v>-10</v>
          </cell>
          <cell r="G971">
            <v>510</v>
          </cell>
          <cell r="H971" t="str">
            <v>Mexiko</v>
          </cell>
          <cell r="I971" t="str">
            <v>MX</v>
          </cell>
          <cell r="K971">
            <v>4</v>
          </cell>
        </row>
        <row r="972">
          <cell r="B972">
            <v>4</v>
          </cell>
          <cell r="C972">
            <v>2609</v>
          </cell>
          <cell r="D972" t="str">
            <v>Lear Corp - Automotive Industries</v>
          </cell>
          <cell r="E972" t="str">
            <v>GB</v>
          </cell>
          <cell r="F972">
            <v>50</v>
          </cell>
          <cell r="G972">
            <v>510</v>
          </cell>
          <cell r="H972" t="str">
            <v>RR'&amp;'BMC</v>
          </cell>
          <cell r="I972" t="str">
            <v>RR</v>
          </cell>
        </row>
        <row r="973">
          <cell r="B973">
            <v>4</v>
          </cell>
          <cell r="C973">
            <v>2979</v>
          </cell>
          <cell r="D973" t="str">
            <v>Lear Corporation</v>
          </cell>
          <cell r="E973" t="str">
            <v>D</v>
          </cell>
          <cell r="F973">
            <v>60</v>
          </cell>
          <cell r="G973">
            <v>520</v>
          </cell>
          <cell r="H973" t="str">
            <v>VW</v>
          </cell>
          <cell r="I973" t="str">
            <v>VW</v>
          </cell>
          <cell r="J973" t="str">
            <v>O</v>
          </cell>
        </row>
        <row r="974">
          <cell r="B974">
            <v>4</v>
          </cell>
          <cell r="C974">
            <v>8319</v>
          </cell>
          <cell r="D974" t="str">
            <v>Magna Automotive Services GmbH (Anfr. VW)</v>
          </cell>
          <cell r="E974" t="str">
            <v>D</v>
          </cell>
          <cell r="F974">
            <v>-10</v>
          </cell>
          <cell r="G974">
            <v>510</v>
          </cell>
          <cell r="H974" t="str">
            <v>VW</v>
          </cell>
          <cell r="I974" t="str">
            <v>VW</v>
          </cell>
          <cell r="K974">
            <v>4</v>
          </cell>
        </row>
        <row r="975">
          <cell r="B975">
            <v>4</v>
          </cell>
          <cell r="C975">
            <v>159</v>
          </cell>
          <cell r="D975" t="str">
            <v>MAGNA EMFISINT</v>
          </cell>
          <cell r="E975" t="str">
            <v>E</v>
          </cell>
          <cell r="F975">
            <v>50</v>
          </cell>
          <cell r="G975">
            <v>510</v>
          </cell>
          <cell r="H975" t="str">
            <v>Seat</v>
          </cell>
          <cell r="I975" t="str">
            <v>ST</v>
          </cell>
        </row>
        <row r="976">
          <cell r="B976">
            <v>4</v>
          </cell>
          <cell r="C976">
            <v>27724</v>
          </cell>
          <cell r="D976" t="str">
            <v>Magna Interior Systems</v>
          </cell>
          <cell r="E976" t="str">
            <v>USA</v>
          </cell>
          <cell r="F976">
            <v>-10</v>
          </cell>
          <cell r="G976">
            <v>510</v>
          </cell>
          <cell r="H976" t="str">
            <v>VWoA</v>
          </cell>
          <cell r="I976" t="str">
            <v>US</v>
          </cell>
          <cell r="K976">
            <v>4</v>
          </cell>
        </row>
        <row r="977">
          <cell r="B977">
            <v>4</v>
          </cell>
          <cell r="C977">
            <v>43249</v>
          </cell>
          <cell r="D977" t="str">
            <v>Magna Systems, S.A.</v>
          </cell>
          <cell r="E977" t="str">
            <v>D</v>
          </cell>
          <cell r="F977">
            <v>60</v>
          </cell>
          <cell r="G977">
            <v>520</v>
          </cell>
          <cell r="H977" t="str">
            <v>VW</v>
          </cell>
          <cell r="I977" t="str">
            <v>VW</v>
          </cell>
          <cell r="J977" t="str">
            <v>O</v>
          </cell>
        </row>
        <row r="978">
          <cell r="B978">
            <v>4</v>
          </cell>
          <cell r="C978">
            <v>19964</v>
          </cell>
          <cell r="D978" t="str">
            <v>Martur Entegre Sünger ve Koltuk Tesisleri Sanayi Tic A.S.</v>
          </cell>
          <cell r="E978" t="str">
            <v>TR</v>
          </cell>
          <cell r="F978">
            <v>50</v>
          </cell>
          <cell r="G978">
            <v>510</v>
          </cell>
          <cell r="H978" t="str">
            <v>LPT-TR</v>
          </cell>
          <cell r="I978" t="str">
            <v>TR</v>
          </cell>
        </row>
        <row r="979">
          <cell r="B979">
            <v>4</v>
          </cell>
          <cell r="C979">
            <v>24969</v>
          </cell>
          <cell r="D979" t="str">
            <v>Rieter Automotive North</v>
          </cell>
          <cell r="E979" t="str">
            <v>USA</v>
          </cell>
          <cell r="F979">
            <v>50</v>
          </cell>
          <cell r="G979">
            <v>510</v>
          </cell>
          <cell r="H979" t="str">
            <v>VWoA</v>
          </cell>
          <cell r="I979" t="str">
            <v>US</v>
          </cell>
        </row>
        <row r="980">
          <cell r="B980">
            <v>4</v>
          </cell>
          <cell r="C980">
            <v>28671</v>
          </cell>
          <cell r="D980" t="str">
            <v>RIETER ELLO ARTEFATOS DE FIBRAS TEXTEIS LTDA</v>
          </cell>
          <cell r="E980" t="str">
            <v>BR</v>
          </cell>
          <cell r="F980">
            <v>50</v>
          </cell>
          <cell r="G980">
            <v>510</v>
          </cell>
          <cell r="H980" t="str">
            <v>Brasilien</v>
          </cell>
          <cell r="I980" t="str">
            <v>BR</v>
          </cell>
        </row>
        <row r="981">
          <cell r="B981">
            <v>4</v>
          </cell>
          <cell r="C981">
            <v>27909</v>
          </cell>
          <cell r="D981" t="str">
            <v>Textron Automotive Company</v>
          </cell>
          <cell r="E981" t="str">
            <v>USA</v>
          </cell>
          <cell r="F981">
            <v>50</v>
          </cell>
          <cell r="G981">
            <v>510</v>
          </cell>
          <cell r="H981" t="str">
            <v>VWoA</v>
          </cell>
          <cell r="I981" t="str">
            <v>US</v>
          </cell>
        </row>
        <row r="982">
          <cell r="B982">
            <v>4</v>
          </cell>
          <cell r="C982">
            <v>28746</v>
          </cell>
          <cell r="D982" t="str">
            <v>TRAMICO</v>
          </cell>
          <cell r="E982" t="str">
            <v>F</v>
          </cell>
          <cell r="F982">
            <v>-10</v>
          </cell>
          <cell r="G982">
            <v>510</v>
          </cell>
          <cell r="H982" t="str">
            <v xml:space="preserve">Brüssel </v>
          </cell>
          <cell r="I982" t="str">
            <v>BX</v>
          </cell>
          <cell r="K982">
            <v>1</v>
          </cell>
        </row>
        <row r="983">
          <cell r="B983">
            <v>4</v>
          </cell>
          <cell r="C983">
            <v>23586</v>
          </cell>
          <cell r="D983" t="str">
            <v>VW Wolfsburg</v>
          </cell>
          <cell r="E983" t="str">
            <v>D</v>
          </cell>
          <cell r="F983">
            <v>50</v>
          </cell>
          <cell r="G983">
            <v>510</v>
          </cell>
          <cell r="H983" t="str">
            <v>HA-VW</v>
          </cell>
          <cell r="I983" t="str">
            <v>HA</v>
          </cell>
        </row>
        <row r="989">
          <cell r="B989" t="str">
            <v>F VW 01 35097</v>
          </cell>
          <cell r="C989">
            <v>1</v>
          </cell>
          <cell r="D989">
            <v>159</v>
          </cell>
          <cell r="E989">
            <v>11</v>
          </cell>
          <cell r="F989" t="str">
            <v>D2a</v>
          </cell>
          <cell r="G989">
            <v>84366</v>
          </cell>
          <cell r="H989" t="str">
            <v>MAGNA EMFISINT/</v>
          </cell>
          <cell r="I989" t="str">
            <v>E</v>
          </cell>
          <cell r="M989">
            <v>0</v>
          </cell>
          <cell r="N989" t="str">
            <v>ST</v>
          </cell>
          <cell r="O989">
            <v>0</v>
          </cell>
          <cell r="P989" t="str">
            <v>WOLFSBURG</v>
          </cell>
          <cell r="Q989">
            <v>3</v>
          </cell>
        </row>
        <row r="990">
          <cell r="B990" t="str">
            <v>F VW 01 35097</v>
          </cell>
          <cell r="C990">
            <v>1</v>
          </cell>
          <cell r="D990">
            <v>159</v>
          </cell>
          <cell r="E990">
            <v>28</v>
          </cell>
          <cell r="F990" t="str">
            <v>D2a</v>
          </cell>
          <cell r="G990">
            <v>11868</v>
          </cell>
          <cell r="H990" t="str">
            <v>MAGNA EMFISINT/</v>
          </cell>
          <cell r="I990" t="str">
            <v>E</v>
          </cell>
          <cell r="M990">
            <v>0</v>
          </cell>
          <cell r="N990" t="str">
            <v>ST</v>
          </cell>
          <cell r="O990">
            <v>0</v>
          </cell>
          <cell r="P990" t="str">
            <v>MOSEL</v>
          </cell>
          <cell r="Q990">
            <v>3</v>
          </cell>
        </row>
        <row r="991">
          <cell r="B991" t="str">
            <v>F VW 01 35097</v>
          </cell>
          <cell r="C991">
            <v>1</v>
          </cell>
          <cell r="D991">
            <v>159</v>
          </cell>
          <cell r="E991">
            <v>37</v>
          </cell>
          <cell r="F991" t="str">
            <v>D2a</v>
          </cell>
          <cell r="G991">
            <v>10784</v>
          </cell>
          <cell r="H991" t="str">
            <v>MAGNA EMFISINT/</v>
          </cell>
          <cell r="I991" t="str">
            <v>E</v>
          </cell>
          <cell r="M991">
            <v>0</v>
          </cell>
          <cell r="N991" t="str">
            <v>ST</v>
          </cell>
          <cell r="O991">
            <v>0</v>
          </cell>
          <cell r="P991" t="str">
            <v>BRATISLAVA</v>
          </cell>
          <cell r="Q991">
            <v>3</v>
          </cell>
        </row>
        <row r="992">
          <cell r="B992" t="str">
            <v>F VW 01 35097</v>
          </cell>
          <cell r="C992">
            <v>1</v>
          </cell>
          <cell r="D992">
            <v>159</v>
          </cell>
          <cell r="E992">
            <v>46</v>
          </cell>
          <cell r="F992" t="str">
            <v>D2a</v>
          </cell>
          <cell r="G992">
            <v>41048</v>
          </cell>
          <cell r="H992" t="str">
            <v>MAGNA EMFISINT/</v>
          </cell>
          <cell r="I992" t="str">
            <v>E</v>
          </cell>
          <cell r="M992">
            <v>0</v>
          </cell>
          <cell r="N992" t="str">
            <v>ST</v>
          </cell>
          <cell r="O992">
            <v>0</v>
          </cell>
          <cell r="P992" t="str">
            <v>VW BRUXELLES BRUESS</v>
          </cell>
          <cell r="Q992">
            <v>3</v>
          </cell>
        </row>
        <row r="993">
          <cell r="B993" t="str">
            <v>F VW 01 35097</v>
          </cell>
          <cell r="C993">
            <v>1</v>
          </cell>
          <cell r="D993">
            <v>159</v>
          </cell>
          <cell r="E993">
            <v>68</v>
          </cell>
          <cell r="F993" t="str">
            <v>D2a</v>
          </cell>
          <cell r="G993">
            <v>9933</v>
          </cell>
          <cell r="H993" t="str">
            <v>MAGNA EMFISINT/</v>
          </cell>
          <cell r="I993" t="str">
            <v>E</v>
          </cell>
          <cell r="M993">
            <v>0</v>
          </cell>
          <cell r="N993" t="str">
            <v>ST</v>
          </cell>
          <cell r="O993">
            <v>0</v>
          </cell>
          <cell r="P993" t="str">
            <v>UITENHAGE</v>
          </cell>
          <cell r="Q993">
            <v>3</v>
          </cell>
        </row>
        <row r="994">
          <cell r="B994" t="str">
            <v>F VW 01 35097</v>
          </cell>
          <cell r="C994">
            <v>1</v>
          </cell>
          <cell r="D994">
            <v>1462</v>
          </cell>
          <cell r="E994">
            <v>11</v>
          </cell>
          <cell r="F994" t="str">
            <v>D2a</v>
          </cell>
          <cell r="G994">
            <v>84366</v>
          </cell>
          <cell r="H994" t="str">
            <v>GRUPO ANTOLIN VOSGES/</v>
          </cell>
          <cell r="I994" t="str">
            <v>F</v>
          </cell>
          <cell r="M994">
            <v>0</v>
          </cell>
          <cell r="N994" t="str">
            <v>BX</v>
          </cell>
          <cell r="O994">
            <v>0</v>
          </cell>
          <cell r="P994" t="str">
            <v>WOLFSBURG</v>
          </cell>
          <cell r="Q994">
            <v>3</v>
          </cell>
        </row>
        <row r="995">
          <cell r="B995" t="str">
            <v>F VW 01 35097</v>
          </cell>
          <cell r="C995">
            <v>1</v>
          </cell>
          <cell r="D995">
            <v>1462</v>
          </cell>
          <cell r="E995">
            <v>28</v>
          </cell>
          <cell r="F995" t="str">
            <v>D2a</v>
          </cell>
          <cell r="G995">
            <v>11868</v>
          </cell>
          <cell r="H995" t="str">
            <v>GRUPO ANTOLIN VOSGES/</v>
          </cell>
          <cell r="I995" t="str">
            <v>F</v>
          </cell>
          <cell r="M995">
            <v>0</v>
          </cell>
          <cell r="N995" t="str">
            <v>BX</v>
          </cell>
          <cell r="O995">
            <v>0</v>
          </cell>
          <cell r="P995" t="str">
            <v>MOSEL</v>
          </cell>
          <cell r="Q995">
            <v>3</v>
          </cell>
        </row>
        <row r="996">
          <cell r="B996" t="str">
            <v>F VW 01 35097</v>
          </cell>
          <cell r="C996">
            <v>1</v>
          </cell>
          <cell r="D996">
            <v>1462</v>
          </cell>
          <cell r="E996">
            <v>37</v>
          </cell>
          <cell r="F996" t="str">
            <v>D2a</v>
          </cell>
          <cell r="G996">
            <v>10784</v>
          </cell>
          <cell r="H996" t="str">
            <v>GRUPO ANTOLIN VOSGES/</v>
          </cell>
          <cell r="I996" t="str">
            <v>F</v>
          </cell>
          <cell r="M996">
            <v>0</v>
          </cell>
          <cell r="N996" t="str">
            <v>BX</v>
          </cell>
          <cell r="O996">
            <v>0</v>
          </cell>
          <cell r="P996" t="str">
            <v>BRATISLAVA</v>
          </cell>
          <cell r="Q996">
            <v>3</v>
          </cell>
        </row>
        <row r="997">
          <cell r="B997" t="str">
            <v>F VW 01 35097</v>
          </cell>
          <cell r="C997">
            <v>1</v>
          </cell>
          <cell r="D997">
            <v>1462</v>
          </cell>
          <cell r="E997">
            <v>46</v>
          </cell>
          <cell r="F997" t="str">
            <v>D2a</v>
          </cell>
          <cell r="G997">
            <v>41048</v>
          </cell>
          <cell r="H997" t="str">
            <v>GRUPO ANTOLIN VOSGES/</v>
          </cell>
          <cell r="I997" t="str">
            <v>F</v>
          </cell>
          <cell r="M997">
            <v>0</v>
          </cell>
          <cell r="N997" t="str">
            <v>BX</v>
          </cell>
          <cell r="O997">
            <v>0</v>
          </cell>
          <cell r="P997" t="str">
            <v>VW BRUXELLES BRUESS</v>
          </cell>
          <cell r="Q997">
            <v>3</v>
          </cell>
        </row>
        <row r="998">
          <cell r="B998" t="str">
            <v>F VW 01 35097</v>
          </cell>
          <cell r="C998">
            <v>1</v>
          </cell>
          <cell r="D998">
            <v>1462</v>
          </cell>
          <cell r="E998">
            <v>68</v>
          </cell>
          <cell r="F998" t="str">
            <v>D2a</v>
          </cell>
          <cell r="G998">
            <v>9933</v>
          </cell>
          <cell r="H998" t="str">
            <v>GRUPO ANTOLIN VOSGES/</v>
          </cell>
          <cell r="I998" t="str">
            <v>F</v>
          </cell>
          <cell r="M998">
            <v>0</v>
          </cell>
          <cell r="N998" t="str">
            <v>BX</v>
          </cell>
          <cell r="O998">
            <v>0</v>
          </cell>
          <cell r="P998" t="str">
            <v>UITENHAGE</v>
          </cell>
          <cell r="Q998">
            <v>3</v>
          </cell>
        </row>
        <row r="999">
          <cell r="B999" t="str">
            <v>F VW 01 35097</v>
          </cell>
          <cell r="C999">
            <v>1</v>
          </cell>
          <cell r="D999">
            <v>2261</v>
          </cell>
          <cell r="E999">
            <v>11</v>
          </cell>
          <cell r="F999" t="str">
            <v>D2a</v>
          </cell>
          <cell r="G999">
            <v>84366</v>
          </cell>
          <cell r="H999" t="str">
            <v>Intier Automotive Eybl GmbH/</v>
          </cell>
          <cell r="I999" t="str">
            <v>A</v>
          </cell>
          <cell r="M999">
            <v>0</v>
          </cell>
          <cell r="N999" t="str">
            <v>VW</v>
          </cell>
          <cell r="O999">
            <v>0</v>
          </cell>
          <cell r="P999" t="str">
            <v>WOLFSBURG</v>
          </cell>
          <cell r="Q999">
            <v>3</v>
          </cell>
        </row>
        <row r="1000">
          <cell r="B1000" t="str">
            <v>F VW 01 35097</v>
          </cell>
          <cell r="C1000">
            <v>1</v>
          </cell>
          <cell r="D1000">
            <v>2261</v>
          </cell>
          <cell r="E1000">
            <v>28</v>
          </cell>
          <cell r="F1000" t="str">
            <v>D2a</v>
          </cell>
          <cell r="G1000">
            <v>11868</v>
          </cell>
          <cell r="H1000" t="str">
            <v>Intier Automotive Eybl GmbH/</v>
          </cell>
          <cell r="I1000" t="str">
            <v>A</v>
          </cell>
          <cell r="M1000">
            <v>0</v>
          </cell>
          <cell r="N1000" t="str">
            <v>VW</v>
          </cell>
          <cell r="O1000">
            <v>0</v>
          </cell>
          <cell r="P1000" t="str">
            <v>MOSEL</v>
          </cell>
          <cell r="Q1000">
            <v>3</v>
          </cell>
        </row>
        <row r="1001">
          <cell r="B1001" t="str">
            <v>F VW 01 35097</v>
          </cell>
          <cell r="C1001">
            <v>1</v>
          </cell>
          <cell r="D1001">
            <v>2261</v>
          </cell>
          <cell r="E1001">
            <v>37</v>
          </cell>
          <cell r="F1001" t="str">
            <v>D2a</v>
          </cell>
          <cell r="G1001">
            <v>10784</v>
          </cell>
          <cell r="H1001" t="str">
            <v>Intier Automotive Eybl GmbH/</v>
          </cell>
          <cell r="I1001" t="str">
            <v>A</v>
          </cell>
          <cell r="M1001">
            <v>0</v>
          </cell>
          <cell r="N1001" t="str">
            <v>VW</v>
          </cell>
          <cell r="O1001">
            <v>0</v>
          </cell>
          <cell r="P1001" t="str">
            <v>BRATISLAVA</v>
          </cell>
          <cell r="Q1001">
            <v>3</v>
          </cell>
        </row>
        <row r="1002">
          <cell r="B1002" t="str">
            <v>F VW 01 35097</v>
          </cell>
          <cell r="C1002">
            <v>1</v>
          </cell>
          <cell r="D1002">
            <v>2261</v>
          </cell>
          <cell r="E1002">
            <v>46</v>
          </cell>
          <cell r="F1002" t="str">
            <v>D2a</v>
          </cell>
          <cell r="G1002">
            <v>41048</v>
          </cell>
          <cell r="H1002" t="str">
            <v>Intier Automotive Eybl GmbH/</v>
          </cell>
          <cell r="I1002" t="str">
            <v>A</v>
          </cell>
          <cell r="M1002">
            <v>0</v>
          </cell>
          <cell r="N1002" t="str">
            <v>VW</v>
          </cell>
          <cell r="O1002">
            <v>0</v>
          </cell>
          <cell r="P1002" t="str">
            <v>VW BRUXELLES BRUESS</v>
          </cell>
          <cell r="Q1002">
            <v>3</v>
          </cell>
        </row>
        <row r="1003">
          <cell r="B1003" t="str">
            <v>F VW 01 35097</v>
          </cell>
          <cell r="C1003">
            <v>1</v>
          </cell>
          <cell r="D1003">
            <v>2261</v>
          </cell>
          <cell r="E1003">
            <v>68</v>
          </cell>
          <cell r="F1003" t="str">
            <v>D2a</v>
          </cell>
          <cell r="G1003">
            <v>9933</v>
          </cell>
          <cell r="H1003" t="str">
            <v>Intier Automotive Eybl GmbH/</v>
          </cell>
          <cell r="I1003" t="str">
            <v>A</v>
          </cell>
          <cell r="M1003">
            <v>0</v>
          </cell>
          <cell r="N1003" t="str">
            <v>VW</v>
          </cell>
          <cell r="O1003">
            <v>0</v>
          </cell>
          <cell r="P1003" t="str">
            <v>UITENHAGE</v>
          </cell>
          <cell r="Q1003">
            <v>3</v>
          </cell>
        </row>
        <row r="1004">
          <cell r="B1004" t="str">
            <v>F VW 01 35097</v>
          </cell>
          <cell r="C1004">
            <v>1</v>
          </cell>
          <cell r="D1004">
            <v>2609</v>
          </cell>
          <cell r="E1004">
            <v>11</v>
          </cell>
          <cell r="F1004" t="str">
            <v>D2a</v>
          </cell>
          <cell r="G1004">
            <v>84366</v>
          </cell>
          <cell r="H1004" t="str">
            <v>Lear Corp - Automotive Industries/</v>
          </cell>
          <cell r="I1004" t="str">
            <v>GB</v>
          </cell>
          <cell r="M1004">
            <v>0</v>
          </cell>
          <cell r="N1004" t="str">
            <v>RR</v>
          </cell>
          <cell r="O1004">
            <v>0</v>
          </cell>
          <cell r="P1004" t="str">
            <v>WOLFSBURG</v>
          </cell>
          <cell r="Q1004">
            <v>3</v>
          </cell>
        </row>
        <row r="1005">
          <cell r="B1005" t="str">
            <v>F VW 01 35097</v>
          </cell>
          <cell r="C1005">
            <v>1</v>
          </cell>
          <cell r="D1005">
            <v>2609</v>
          </cell>
          <cell r="E1005">
            <v>28</v>
          </cell>
          <cell r="F1005" t="str">
            <v>D2a</v>
          </cell>
          <cell r="G1005">
            <v>11868</v>
          </cell>
          <cell r="H1005" t="str">
            <v>Lear Corp - Automotive Industries/</v>
          </cell>
          <cell r="I1005" t="str">
            <v>GB</v>
          </cell>
          <cell r="M1005">
            <v>0</v>
          </cell>
          <cell r="N1005" t="str">
            <v>RR</v>
          </cell>
          <cell r="O1005">
            <v>0</v>
          </cell>
          <cell r="P1005" t="str">
            <v>MOSEL</v>
          </cell>
          <cell r="Q1005">
            <v>3</v>
          </cell>
        </row>
        <row r="1006">
          <cell r="B1006" t="str">
            <v>F VW 01 35097</v>
          </cell>
          <cell r="C1006">
            <v>1</v>
          </cell>
          <cell r="D1006">
            <v>2609</v>
          </cell>
          <cell r="E1006">
            <v>37</v>
          </cell>
          <cell r="F1006" t="str">
            <v>D2a</v>
          </cell>
          <cell r="G1006">
            <v>10784</v>
          </cell>
          <cell r="H1006" t="str">
            <v>Lear Corp - Automotive Industries/</v>
          </cell>
          <cell r="I1006" t="str">
            <v>GB</v>
          </cell>
          <cell r="M1006">
            <v>0</v>
          </cell>
          <cell r="N1006" t="str">
            <v>RR</v>
          </cell>
          <cell r="O1006">
            <v>0</v>
          </cell>
          <cell r="P1006" t="str">
            <v>BRATISLAVA</v>
          </cell>
          <cell r="Q1006">
            <v>3</v>
          </cell>
        </row>
        <row r="1007">
          <cell r="B1007" t="str">
            <v>F VW 01 35097</v>
          </cell>
          <cell r="C1007">
            <v>1</v>
          </cell>
          <cell r="D1007">
            <v>2609</v>
          </cell>
          <cell r="E1007">
            <v>46</v>
          </cell>
          <cell r="F1007" t="str">
            <v>D2a</v>
          </cell>
          <cell r="G1007">
            <v>41048</v>
          </cell>
          <cell r="H1007" t="str">
            <v>Lear Corp - Automotive Industries/</v>
          </cell>
          <cell r="I1007" t="str">
            <v>GB</v>
          </cell>
          <cell r="M1007">
            <v>0</v>
          </cell>
          <cell r="N1007" t="str">
            <v>RR</v>
          </cell>
          <cell r="O1007">
            <v>0</v>
          </cell>
          <cell r="P1007" t="str">
            <v>VW BRUXELLES BRUESS</v>
          </cell>
          <cell r="Q1007">
            <v>3</v>
          </cell>
        </row>
        <row r="1008">
          <cell r="B1008" t="str">
            <v>F VW 01 35097</v>
          </cell>
          <cell r="C1008">
            <v>1</v>
          </cell>
          <cell r="D1008">
            <v>2609</v>
          </cell>
          <cell r="E1008">
            <v>68</v>
          </cell>
          <cell r="F1008" t="str">
            <v>D2a</v>
          </cell>
          <cell r="G1008">
            <v>9933</v>
          </cell>
          <cell r="H1008" t="str">
            <v>Lear Corp - Automotive Industries/</v>
          </cell>
          <cell r="I1008" t="str">
            <v>GB</v>
          </cell>
          <cell r="M1008">
            <v>0</v>
          </cell>
          <cell r="N1008" t="str">
            <v>RR</v>
          </cell>
          <cell r="O1008">
            <v>0</v>
          </cell>
          <cell r="P1008" t="str">
            <v>UITENHAGE</v>
          </cell>
          <cell r="Q1008">
            <v>3</v>
          </cell>
        </row>
        <row r="1009">
          <cell r="B1009" t="str">
            <v>F VW 01 35097</v>
          </cell>
          <cell r="C1009">
            <v>1</v>
          </cell>
          <cell r="D1009">
            <v>2979</v>
          </cell>
          <cell r="E1009">
            <v>11</v>
          </cell>
          <cell r="F1009" t="str">
            <v>D2a</v>
          </cell>
          <cell r="G1009">
            <v>84366</v>
          </cell>
          <cell r="H1009" t="str">
            <v>Lear Corporation/Prestice/CZ</v>
          </cell>
          <cell r="I1009" t="str">
            <v>D</v>
          </cell>
          <cell r="J1009">
            <v>35</v>
          </cell>
          <cell r="K1009">
            <v>37.972999999999999</v>
          </cell>
          <cell r="M1009">
            <v>353000</v>
          </cell>
          <cell r="N1009" t="str">
            <v>VW</v>
          </cell>
          <cell r="O1009">
            <v>0</v>
          </cell>
          <cell r="P1009" t="str">
            <v>WOLFSBURG</v>
          </cell>
          <cell r="Q1009">
            <v>3</v>
          </cell>
        </row>
        <row r="1010">
          <cell r="B1010" t="str">
            <v>F VW 01 35097</v>
          </cell>
          <cell r="C1010">
            <v>1</v>
          </cell>
          <cell r="D1010">
            <v>2979</v>
          </cell>
          <cell r="E1010">
            <v>28</v>
          </cell>
          <cell r="F1010" t="str">
            <v>D2a</v>
          </cell>
          <cell r="G1010">
            <v>11868</v>
          </cell>
          <cell r="H1010" t="str">
            <v>Lear Corporation/Prestice/CZ</v>
          </cell>
          <cell r="I1010" t="str">
            <v>D</v>
          </cell>
          <cell r="J1010">
            <v>35</v>
          </cell>
          <cell r="K1010">
            <v>37.146000000000001</v>
          </cell>
          <cell r="M1010">
            <v>353000</v>
          </cell>
          <cell r="N1010" t="str">
            <v>VW</v>
          </cell>
          <cell r="O1010">
            <v>0</v>
          </cell>
          <cell r="P1010" t="str">
            <v>MOSEL</v>
          </cell>
          <cell r="Q1010">
            <v>3</v>
          </cell>
        </row>
        <row r="1011">
          <cell r="B1011" t="str">
            <v>F VW 01 35097</v>
          </cell>
          <cell r="C1011">
            <v>1</v>
          </cell>
          <cell r="D1011">
            <v>2979</v>
          </cell>
          <cell r="E1011">
            <v>37</v>
          </cell>
          <cell r="F1011" t="str">
            <v>D2a</v>
          </cell>
          <cell r="G1011">
            <v>10784</v>
          </cell>
          <cell r="H1011" t="str">
            <v>Lear Corporation/Prestice/CZ</v>
          </cell>
          <cell r="I1011" t="str">
            <v>D</v>
          </cell>
          <cell r="J1011">
            <v>35</v>
          </cell>
          <cell r="K1011">
            <v>37.796999999999997</v>
          </cell>
          <cell r="M1011">
            <v>353000</v>
          </cell>
          <cell r="N1011" t="str">
            <v>VW</v>
          </cell>
          <cell r="O1011">
            <v>0</v>
          </cell>
          <cell r="P1011" t="str">
            <v>BRATISLAVA</v>
          </cell>
          <cell r="Q1011">
            <v>3</v>
          </cell>
        </row>
        <row r="1012">
          <cell r="B1012" t="str">
            <v>F VW 01 35097</v>
          </cell>
          <cell r="C1012">
            <v>1</v>
          </cell>
          <cell r="D1012">
            <v>2979</v>
          </cell>
          <cell r="E1012">
            <v>46</v>
          </cell>
          <cell r="F1012" t="str">
            <v>D2a</v>
          </cell>
          <cell r="G1012">
            <v>41048</v>
          </cell>
          <cell r="H1012" t="str">
            <v>Lear Corporation/Prestice/CZ</v>
          </cell>
          <cell r="I1012" t="str">
            <v>D</v>
          </cell>
          <cell r="J1012">
            <v>35</v>
          </cell>
          <cell r="K1012">
            <v>39.191000000000003</v>
          </cell>
          <cell r="M1012">
            <v>353000</v>
          </cell>
          <cell r="N1012" t="str">
            <v>VW</v>
          </cell>
          <cell r="O1012">
            <v>0</v>
          </cell>
          <cell r="P1012" t="str">
            <v>VW BRUXELLES BRUESS</v>
          </cell>
          <cell r="Q1012">
            <v>3</v>
          </cell>
        </row>
        <row r="1013">
          <cell r="B1013" t="str">
            <v>F VW 01 35097</v>
          </cell>
          <cell r="C1013">
            <v>1</v>
          </cell>
          <cell r="D1013">
            <v>2979</v>
          </cell>
          <cell r="E1013">
            <v>68</v>
          </cell>
          <cell r="F1013" t="str">
            <v>D2a</v>
          </cell>
          <cell r="G1013">
            <v>9933</v>
          </cell>
          <cell r="H1013" t="str">
            <v>Lear Corporation/Prestice/CZ</v>
          </cell>
          <cell r="I1013" t="str">
            <v>D</v>
          </cell>
          <cell r="J1013">
            <v>35</v>
          </cell>
          <cell r="K1013">
            <v>37.972999999999999</v>
          </cell>
          <cell r="M1013">
            <v>353000</v>
          </cell>
          <cell r="N1013" t="str">
            <v>VW</v>
          </cell>
          <cell r="O1013">
            <v>0</v>
          </cell>
          <cell r="P1013" t="str">
            <v>UITENHAGE</v>
          </cell>
          <cell r="Q1013">
            <v>3</v>
          </cell>
        </row>
        <row r="1014">
          <cell r="B1014" t="str">
            <v>F VW 01 35097</v>
          </cell>
          <cell r="C1014">
            <v>1</v>
          </cell>
          <cell r="D1014">
            <v>11330</v>
          </cell>
          <cell r="E1014">
            <v>11</v>
          </cell>
          <cell r="F1014" t="str">
            <v>D2a</v>
          </cell>
          <cell r="G1014">
            <v>84366</v>
          </cell>
          <cell r="H1014" t="str">
            <v>FORMTAP/</v>
          </cell>
          <cell r="I1014" t="str">
            <v>BR</v>
          </cell>
          <cell r="M1014">
            <v>0</v>
          </cell>
          <cell r="N1014" t="str">
            <v>BR</v>
          </cell>
          <cell r="O1014">
            <v>0</v>
          </cell>
          <cell r="P1014" t="str">
            <v>WOLFSBURG</v>
          </cell>
          <cell r="Q1014">
            <v>3</v>
          </cell>
        </row>
        <row r="1015">
          <cell r="B1015" t="str">
            <v>F VW 01 35097</v>
          </cell>
          <cell r="C1015">
            <v>1</v>
          </cell>
          <cell r="D1015">
            <v>11330</v>
          </cell>
          <cell r="E1015">
            <v>28</v>
          </cell>
          <cell r="F1015" t="str">
            <v>D2a</v>
          </cell>
          <cell r="G1015">
            <v>11868</v>
          </cell>
          <cell r="H1015" t="str">
            <v>FORMTAP/</v>
          </cell>
          <cell r="I1015" t="str">
            <v>BR</v>
          </cell>
          <cell r="M1015">
            <v>0</v>
          </cell>
          <cell r="N1015" t="str">
            <v>BR</v>
          </cell>
          <cell r="O1015">
            <v>0</v>
          </cell>
          <cell r="P1015" t="str">
            <v>MOSEL</v>
          </cell>
          <cell r="Q1015">
            <v>3</v>
          </cell>
        </row>
        <row r="1016">
          <cell r="B1016" t="str">
            <v>F VW 01 35097</v>
          </cell>
          <cell r="C1016">
            <v>1</v>
          </cell>
          <cell r="D1016">
            <v>11330</v>
          </cell>
          <cell r="E1016">
            <v>37</v>
          </cell>
          <cell r="F1016" t="str">
            <v>D2a</v>
          </cell>
          <cell r="G1016">
            <v>10784</v>
          </cell>
          <cell r="H1016" t="str">
            <v>FORMTAP/</v>
          </cell>
          <cell r="I1016" t="str">
            <v>BR</v>
          </cell>
          <cell r="M1016">
            <v>0</v>
          </cell>
          <cell r="N1016" t="str">
            <v>BR</v>
          </cell>
          <cell r="O1016">
            <v>0</v>
          </cell>
          <cell r="P1016" t="str">
            <v>BRATISLAVA</v>
          </cell>
          <cell r="Q1016">
            <v>3</v>
          </cell>
        </row>
        <row r="1017">
          <cell r="B1017" t="str">
            <v>F VW 01 35097</v>
          </cell>
          <cell r="C1017">
            <v>1</v>
          </cell>
          <cell r="D1017">
            <v>11330</v>
          </cell>
          <cell r="E1017">
            <v>46</v>
          </cell>
          <cell r="F1017" t="str">
            <v>D2a</v>
          </cell>
          <cell r="G1017">
            <v>41048</v>
          </cell>
          <cell r="H1017" t="str">
            <v>FORMTAP/</v>
          </cell>
          <cell r="I1017" t="str">
            <v>BR</v>
          </cell>
          <cell r="M1017">
            <v>0</v>
          </cell>
          <cell r="N1017" t="str">
            <v>BR</v>
          </cell>
          <cell r="O1017">
            <v>0</v>
          </cell>
          <cell r="P1017" t="str">
            <v>VW BRUXELLES BRUESS</v>
          </cell>
          <cell r="Q1017">
            <v>3</v>
          </cell>
        </row>
        <row r="1018">
          <cell r="B1018" t="str">
            <v>F VW 01 35097</v>
          </cell>
          <cell r="C1018">
            <v>1</v>
          </cell>
          <cell r="D1018">
            <v>11330</v>
          </cell>
          <cell r="E1018">
            <v>68</v>
          </cell>
          <cell r="F1018" t="str">
            <v>D2a</v>
          </cell>
          <cell r="G1018">
            <v>9933</v>
          </cell>
          <cell r="H1018" t="str">
            <v>FORMTAP/</v>
          </cell>
          <cell r="I1018" t="str">
            <v>BR</v>
          </cell>
          <cell r="M1018">
            <v>0</v>
          </cell>
          <cell r="N1018" t="str">
            <v>BR</v>
          </cell>
          <cell r="O1018">
            <v>0</v>
          </cell>
          <cell r="P1018" t="str">
            <v>UITENHAGE</v>
          </cell>
          <cell r="Q1018">
            <v>3</v>
          </cell>
        </row>
        <row r="1019">
          <cell r="B1019" t="str">
            <v>F VW 01 35097</v>
          </cell>
          <cell r="C1019">
            <v>1</v>
          </cell>
          <cell r="D1019">
            <v>13030</v>
          </cell>
          <cell r="E1019">
            <v>11</v>
          </cell>
          <cell r="F1019" t="str">
            <v>D2a</v>
          </cell>
          <cell r="G1019">
            <v>84366</v>
          </cell>
          <cell r="H1019" t="str">
            <v>Findlay Ind. GmbH/Tomaszow PL</v>
          </cell>
          <cell r="I1019" t="str">
            <v>D</v>
          </cell>
          <cell r="J1019">
            <v>31.05</v>
          </cell>
          <cell r="K1019">
            <v>36.030999999999999</v>
          </cell>
          <cell r="M1019">
            <v>1290000</v>
          </cell>
          <cell r="N1019" t="str">
            <v>VW</v>
          </cell>
          <cell r="O1019">
            <v>0</v>
          </cell>
          <cell r="P1019" t="str">
            <v>WOLFSBURG</v>
          </cell>
          <cell r="Q1019">
            <v>3</v>
          </cell>
        </row>
        <row r="1020">
          <cell r="B1020" t="str">
            <v>F VW 01 35097</v>
          </cell>
          <cell r="C1020">
            <v>1</v>
          </cell>
          <cell r="D1020">
            <v>13030</v>
          </cell>
          <cell r="E1020">
            <v>28</v>
          </cell>
          <cell r="F1020" t="str">
            <v>D2a</v>
          </cell>
          <cell r="G1020">
            <v>11868</v>
          </cell>
          <cell r="H1020" t="str">
            <v>Findlay Ind. GmbH/Tomaszow PL</v>
          </cell>
          <cell r="I1020" t="str">
            <v>D</v>
          </cell>
          <cell r="J1020">
            <v>31.05</v>
          </cell>
          <cell r="K1020">
            <v>35.308</v>
          </cell>
          <cell r="M1020">
            <v>1290000</v>
          </cell>
          <cell r="N1020" t="str">
            <v>VW</v>
          </cell>
          <cell r="O1020">
            <v>0</v>
          </cell>
          <cell r="P1020" t="str">
            <v>MOSEL</v>
          </cell>
          <cell r="Q1020">
            <v>3</v>
          </cell>
        </row>
        <row r="1021">
          <cell r="B1021" t="str">
            <v>F VW 01 35097</v>
          </cell>
          <cell r="C1021">
            <v>1</v>
          </cell>
          <cell r="D1021">
            <v>13030</v>
          </cell>
          <cell r="E1021">
            <v>37</v>
          </cell>
          <cell r="F1021" t="str">
            <v>D2a</v>
          </cell>
          <cell r="G1021">
            <v>10784</v>
          </cell>
          <cell r="H1021" t="str">
            <v>Findlay Ind. GmbH/Tomaszow PL</v>
          </cell>
          <cell r="I1021" t="str">
            <v>D</v>
          </cell>
          <cell r="J1021">
            <v>31.05</v>
          </cell>
          <cell r="K1021">
            <v>35.049999999999997</v>
          </cell>
          <cell r="M1021">
            <v>1290000</v>
          </cell>
          <cell r="N1021" t="str">
            <v>VW</v>
          </cell>
          <cell r="O1021">
            <v>0</v>
          </cell>
          <cell r="P1021" t="str">
            <v>BRATISLAVA</v>
          </cell>
          <cell r="Q1021">
            <v>3</v>
          </cell>
        </row>
        <row r="1022">
          <cell r="B1022" t="str">
            <v>F VW 01 35097</v>
          </cell>
          <cell r="C1022">
            <v>1</v>
          </cell>
          <cell r="D1022">
            <v>13030</v>
          </cell>
          <cell r="E1022">
            <v>46</v>
          </cell>
          <cell r="F1022" t="str">
            <v>D2a</v>
          </cell>
          <cell r="G1022">
            <v>41048</v>
          </cell>
          <cell r="H1022" t="str">
            <v>Findlay Ind. GmbH/Tomaszow PL</v>
          </cell>
          <cell r="I1022" t="str">
            <v>D</v>
          </cell>
          <cell r="J1022">
            <v>31.05</v>
          </cell>
          <cell r="K1022">
            <v>38.598999999999997</v>
          </cell>
          <cell r="M1022">
            <v>1290000</v>
          </cell>
          <cell r="N1022" t="str">
            <v>VW</v>
          </cell>
          <cell r="O1022">
            <v>0</v>
          </cell>
          <cell r="P1022" t="str">
            <v>VW BRUXELLES BRUESS</v>
          </cell>
          <cell r="Q1022">
            <v>3</v>
          </cell>
        </row>
        <row r="1023">
          <cell r="B1023" t="str">
            <v>F VW 01 35097</v>
          </cell>
          <cell r="C1023">
            <v>1</v>
          </cell>
          <cell r="D1023">
            <v>13030</v>
          </cell>
          <cell r="E1023">
            <v>68</v>
          </cell>
          <cell r="F1023" t="str">
            <v>D2a</v>
          </cell>
          <cell r="G1023">
            <v>9933</v>
          </cell>
          <cell r="H1023" t="str">
            <v>Findlay Ind. GmbH/Tomaszow PL</v>
          </cell>
          <cell r="I1023" t="str">
            <v>D</v>
          </cell>
          <cell r="J1023">
            <v>31.05</v>
          </cell>
          <cell r="K1023">
            <v>36.030999999999999</v>
          </cell>
          <cell r="M1023">
            <v>1290000</v>
          </cell>
          <cell r="N1023" t="str">
            <v>VW</v>
          </cell>
          <cell r="O1023">
            <v>0</v>
          </cell>
          <cell r="P1023" t="str">
            <v>UITENHAGE</v>
          </cell>
          <cell r="Q1023">
            <v>3</v>
          </cell>
        </row>
        <row r="1024">
          <cell r="B1024" t="str">
            <v>F VW 01 35097</v>
          </cell>
          <cell r="C1024">
            <v>1</v>
          </cell>
          <cell r="D1024">
            <v>19964</v>
          </cell>
          <cell r="E1024">
            <v>11</v>
          </cell>
          <cell r="F1024" t="str">
            <v>D2a</v>
          </cell>
          <cell r="G1024">
            <v>84366</v>
          </cell>
          <cell r="H1024" t="str">
            <v>Martur Entegre Sünger ve Koltuk Tesisleri Sanayi Tic A.S./</v>
          </cell>
          <cell r="I1024" t="str">
            <v>TR</v>
          </cell>
          <cell r="M1024">
            <v>0</v>
          </cell>
          <cell r="N1024" t="str">
            <v>TR</v>
          </cell>
          <cell r="O1024">
            <v>0</v>
          </cell>
          <cell r="P1024" t="str">
            <v>WOLFSBURG</v>
          </cell>
          <cell r="Q1024">
            <v>3</v>
          </cell>
        </row>
        <row r="1025">
          <cell r="B1025" t="str">
            <v>F VW 01 35097</v>
          </cell>
          <cell r="C1025">
            <v>1</v>
          </cell>
          <cell r="D1025">
            <v>19964</v>
          </cell>
          <cell r="E1025">
            <v>28</v>
          </cell>
          <cell r="F1025" t="str">
            <v>D2a</v>
          </cell>
          <cell r="G1025">
            <v>11868</v>
          </cell>
          <cell r="H1025" t="str">
            <v>Martur Entegre Sünger ve Koltuk Tesisleri Sanayi Tic A.S./</v>
          </cell>
          <cell r="I1025" t="str">
            <v>TR</v>
          </cell>
          <cell r="M1025">
            <v>0</v>
          </cell>
          <cell r="N1025" t="str">
            <v>TR</v>
          </cell>
          <cell r="O1025">
            <v>0</v>
          </cell>
          <cell r="P1025" t="str">
            <v>MOSEL</v>
          </cell>
          <cell r="Q1025">
            <v>3</v>
          </cell>
        </row>
        <row r="1026">
          <cell r="B1026" t="str">
            <v>F VW 01 35097</v>
          </cell>
          <cell r="C1026">
            <v>1</v>
          </cell>
          <cell r="D1026">
            <v>19964</v>
          </cell>
          <cell r="E1026">
            <v>37</v>
          </cell>
          <cell r="F1026" t="str">
            <v>D2a</v>
          </cell>
          <cell r="G1026">
            <v>10784</v>
          </cell>
          <cell r="H1026" t="str">
            <v>Martur Entegre Sünger ve Koltuk Tesisleri Sanayi Tic A.S./</v>
          </cell>
          <cell r="I1026" t="str">
            <v>TR</v>
          </cell>
          <cell r="M1026">
            <v>0</v>
          </cell>
          <cell r="N1026" t="str">
            <v>TR</v>
          </cell>
          <cell r="O1026">
            <v>0</v>
          </cell>
          <cell r="P1026" t="str">
            <v>BRATISLAVA</v>
          </cell>
          <cell r="Q1026">
            <v>3</v>
          </cell>
        </row>
        <row r="1027">
          <cell r="B1027" t="str">
            <v>F VW 01 35097</v>
          </cell>
          <cell r="C1027">
            <v>1</v>
          </cell>
          <cell r="D1027">
            <v>19964</v>
          </cell>
          <cell r="E1027">
            <v>46</v>
          </cell>
          <cell r="F1027" t="str">
            <v>D2a</v>
          </cell>
          <cell r="G1027">
            <v>41048</v>
          </cell>
          <cell r="H1027" t="str">
            <v>Martur Entegre Sünger ve Koltuk Tesisleri Sanayi Tic A.S./</v>
          </cell>
          <cell r="I1027" t="str">
            <v>TR</v>
          </cell>
          <cell r="M1027">
            <v>0</v>
          </cell>
          <cell r="N1027" t="str">
            <v>TR</v>
          </cell>
          <cell r="O1027">
            <v>0</v>
          </cell>
          <cell r="P1027" t="str">
            <v>VW BRUXELLES BRUESS</v>
          </cell>
          <cell r="Q1027">
            <v>3</v>
          </cell>
        </row>
        <row r="1028">
          <cell r="B1028" t="str">
            <v>F VW 01 35097</v>
          </cell>
          <cell r="C1028">
            <v>1</v>
          </cell>
          <cell r="D1028">
            <v>19964</v>
          </cell>
          <cell r="E1028">
            <v>68</v>
          </cell>
          <cell r="F1028" t="str">
            <v>D2a</v>
          </cell>
          <cell r="G1028">
            <v>9933</v>
          </cell>
          <cell r="H1028" t="str">
            <v>Martur Entegre Sünger ve Koltuk Tesisleri Sanayi Tic A.S./</v>
          </cell>
          <cell r="I1028" t="str">
            <v>TR</v>
          </cell>
          <cell r="M1028">
            <v>0</v>
          </cell>
          <cell r="N1028" t="str">
            <v>TR</v>
          </cell>
          <cell r="O1028">
            <v>0</v>
          </cell>
          <cell r="P1028" t="str">
            <v>UITENHAGE</v>
          </cell>
          <cell r="Q1028">
            <v>3</v>
          </cell>
        </row>
        <row r="1029">
          <cell r="B1029" t="str">
            <v>F VW 01 35097</v>
          </cell>
          <cell r="C1029">
            <v>1</v>
          </cell>
          <cell r="D1029">
            <v>20328</v>
          </cell>
          <cell r="E1029">
            <v>11</v>
          </cell>
          <cell r="F1029" t="str">
            <v>D2a</v>
          </cell>
          <cell r="G1029">
            <v>84366</v>
          </cell>
          <cell r="H1029" t="str">
            <v>GRUPO ANTOLIN DEUTSCHLAND GMBH/GA Bohemia</v>
          </cell>
          <cell r="I1029" t="str">
            <v>D</v>
          </cell>
          <cell r="J1029">
            <v>38.479999999999997</v>
          </cell>
          <cell r="K1029">
            <v>41.523000000000003</v>
          </cell>
          <cell r="M1029">
            <v>404250</v>
          </cell>
          <cell r="N1029" t="str">
            <v>VW</v>
          </cell>
          <cell r="O1029">
            <v>0</v>
          </cell>
          <cell r="P1029" t="str">
            <v>WOLFSBURG</v>
          </cell>
          <cell r="Q1029">
            <v>3</v>
          </cell>
        </row>
        <row r="1030">
          <cell r="B1030" t="str">
            <v>F VW 01 35097</v>
          </cell>
          <cell r="C1030">
            <v>1</v>
          </cell>
          <cell r="D1030">
            <v>20328</v>
          </cell>
          <cell r="E1030">
            <v>28</v>
          </cell>
          <cell r="F1030" t="str">
            <v>D2a</v>
          </cell>
          <cell r="G1030">
            <v>11868</v>
          </cell>
          <cell r="H1030" t="str">
            <v>GRUPO ANTOLIN DEUTSCHLAND GMBH/GA Bohemia</v>
          </cell>
          <cell r="I1030" t="str">
            <v>D</v>
          </cell>
          <cell r="J1030">
            <v>38.479999999999997</v>
          </cell>
          <cell r="K1030">
            <v>40.869999999999997</v>
          </cell>
          <cell r="M1030">
            <v>404250</v>
          </cell>
          <cell r="N1030" t="str">
            <v>VW</v>
          </cell>
          <cell r="O1030">
            <v>0</v>
          </cell>
          <cell r="P1030" t="str">
            <v>MOSEL</v>
          </cell>
          <cell r="Q1030">
            <v>3</v>
          </cell>
        </row>
        <row r="1031">
          <cell r="B1031" t="str">
            <v>F VW 01 35097</v>
          </cell>
          <cell r="C1031">
            <v>1</v>
          </cell>
          <cell r="D1031">
            <v>20328</v>
          </cell>
          <cell r="E1031">
            <v>37</v>
          </cell>
          <cell r="F1031" t="str">
            <v>D2a</v>
          </cell>
          <cell r="G1031">
            <v>10784</v>
          </cell>
          <cell r="H1031" t="str">
            <v>GRUPO ANTOLIN DEUTSCHLAND GMBH/GA Bohemia</v>
          </cell>
          <cell r="I1031" t="str">
            <v>D</v>
          </cell>
          <cell r="J1031">
            <v>38.479999999999997</v>
          </cell>
          <cell r="K1031">
            <v>41.375999999999998</v>
          </cell>
          <cell r="M1031">
            <v>404250</v>
          </cell>
          <cell r="N1031" t="str">
            <v>VW</v>
          </cell>
          <cell r="O1031">
            <v>0</v>
          </cell>
          <cell r="P1031" t="str">
            <v>BRATISLAVA</v>
          </cell>
          <cell r="Q1031">
            <v>3</v>
          </cell>
        </row>
        <row r="1032">
          <cell r="B1032" t="str">
            <v>F VW 01 35097</v>
          </cell>
          <cell r="C1032">
            <v>1</v>
          </cell>
          <cell r="D1032">
            <v>20328</v>
          </cell>
          <cell r="E1032">
            <v>46</v>
          </cell>
          <cell r="F1032" t="str">
            <v>D2a</v>
          </cell>
          <cell r="G1032">
            <v>41048</v>
          </cell>
          <cell r="H1032" t="str">
            <v>GRUPO ANTOLIN DEUTSCHLAND GMBH/GA Bohemia</v>
          </cell>
          <cell r="I1032" t="str">
            <v>D</v>
          </cell>
          <cell r="J1032">
            <v>38.479999999999997</v>
          </cell>
          <cell r="K1032">
            <v>42.96</v>
          </cell>
          <cell r="M1032">
            <v>404250</v>
          </cell>
          <cell r="N1032" t="str">
            <v>VW</v>
          </cell>
          <cell r="O1032">
            <v>0</v>
          </cell>
          <cell r="P1032" t="str">
            <v>VW BRUXELLES BRUESS</v>
          </cell>
          <cell r="Q1032">
            <v>3</v>
          </cell>
        </row>
        <row r="1033">
          <cell r="B1033" t="str">
            <v>F VW 01 35097</v>
          </cell>
          <cell r="C1033">
            <v>1</v>
          </cell>
          <cell r="D1033">
            <v>20328</v>
          </cell>
          <cell r="E1033">
            <v>68</v>
          </cell>
          <cell r="F1033" t="str">
            <v>D2a</v>
          </cell>
          <cell r="G1033">
            <v>9933</v>
          </cell>
          <cell r="H1033" t="str">
            <v>GRUPO ANTOLIN DEUTSCHLAND GMBH/GA Bohemia</v>
          </cell>
          <cell r="I1033" t="str">
            <v>D</v>
          </cell>
          <cell r="J1033">
            <v>38.479999999999997</v>
          </cell>
          <cell r="K1033">
            <v>41.523000000000003</v>
          </cell>
          <cell r="M1033">
            <v>404250</v>
          </cell>
          <cell r="N1033" t="str">
            <v>VW</v>
          </cell>
          <cell r="O1033">
            <v>0</v>
          </cell>
          <cell r="P1033" t="str">
            <v>UITENHAGE</v>
          </cell>
          <cell r="Q1033">
            <v>3</v>
          </cell>
        </row>
        <row r="1034">
          <cell r="B1034" t="str">
            <v>F VW 01 35097</v>
          </cell>
          <cell r="C1034">
            <v>1</v>
          </cell>
          <cell r="D1034">
            <v>23586</v>
          </cell>
          <cell r="E1034">
            <v>11</v>
          </cell>
          <cell r="F1034" t="str">
            <v>D2a</v>
          </cell>
          <cell r="G1034">
            <v>84366</v>
          </cell>
          <cell r="H1034" t="str">
            <v>VW Wolfsburg/</v>
          </cell>
          <cell r="I1034" t="str">
            <v>D</v>
          </cell>
          <cell r="M1034">
            <v>0</v>
          </cell>
          <cell r="N1034" t="str">
            <v>HA</v>
          </cell>
          <cell r="O1034">
            <v>0</v>
          </cell>
          <cell r="P1034" t="str">
            <v>WOLFSBURG</v>
          </cell>
          <cell r="Q1034">
            <v>3</v>
          </cell>
        </row>
        <row r="1035">
          <cell r="B1035" t="str">
            <v>F VW 01 35097</v>
          </cell>
          <cell r="C1035">
            <v>1</v>
          </cell>
          <cell r="D1035">
            <v>23586</v>
          </cell>
          <cell r="E1035">
            <v>28</v>
          </cell>
          <cell r="F1035" t="str">
            <v>D2a</v>
          </cell>
          <cell r="G1035">
            <v>11868</v>
          </cell>
          <cell r="H1035" t="str">
            <v>VW Wolfsburg/</v>
          </cell>
          <cell r="I1035" t="str">
            <v>D</v>
          </cell>
          <cell r="M1035">
            <v>0</v>
          </cell>
          <cell r="N1035" t="str">
            <v>HA</v>
          </cell>
          <cell r="O1035">
            <v>0</v>
          </cell>
          <cell r="P1035" t="str">
            <v>MOSEL</v>
          </cell>
          <cell r="Q1035">
            <v>3</v>
          </cell>
        </row>
        <row r="1036">
          <cell r="B1036" t="str">
            <v>F VW 01 35097</v>
          </cell>
          <cell r="C1036">
            <v>1</v>
          </cell>
          <cell r="D1036">
            <v>23586</v>
          </cell>
          <cell r="E1036">
            <v>37</v>
          </cell>
          <cell r="F1036" t="str">
            <v>D2a</v>
          </cell>
          <cell r="G1036">
            <v>10784</v>
          </cell>
          <cell r="H1036" t="str">
            <v>VW Wolfsburg/</v>
          </cell>
          <cell r="I1036" t="str">
            <v>D</v>
          </cell>
          <cell r="M1036">
            <v>0</v>
          </cell>
          <cell r="N1036" t="str">
            <v>HA</v>
          </cell>
          <cell r="O1036">
            <v>0</v>
          </cell>
          <cell r="P1036" t="str">
            <v>BRATISLAVA</v>
          </cell>
          <cell r="Q1036">
            <v>3</v>
          </cell>
        </row>
        <row r="1037">
          <cell r="B1037" t="str">
            <v>F VW 01 35097</v>
          </cell>
          <cell r="C1037">
            <v>1</v>
          </cell>
          <cell r="D1037">
            <v>23586</v>
          </cell>
          <cell r="E1037">
            <v>46</v>
          </cell>
          <cell r="F1037" t="str">
            <v>D2a</v>
          </cell>
          <cell r="G1037">
            <v>41048</v>
          </cell>
          <cell r="H1037" t="str">
            <v>VW Wolfsburg/</v>
          </cell>
          <cell r="I1037" t="str">
            <v>D</v>
          </cell>
          <cell r="M1037">
            <v>0</v>
          </cell>
          <cell r="N1037" t="str">
            <v>HA</v>
          </cell>
          <cell r="O1037">
            <v>0</v>
          </cell>
          <cell r="P1037" t="str">
            <v>VW BRUXELLES BRUESS</v>
          </cell>
          <cell r="Q1037">
            <v>3</v>
          </cell>
        </row>
        <row r="1038">
          <cell r="B1038" t="str">
            <v>F VW 01 35097</v>
          </cell>
          <cell r="C1038">
            <v>1</v>
          </cell>
          <cell r="D1038">
            <v>23586</v>
          </cell>
          <cell r="E1038">
            <v>68</v>
          </cell>
          <cell r="F1038" t="str">
            <v>D2a</v>
          </cell>
          <cell r="G1038">
            <v>9933</v>
          </cell>
          <cell r="H1038" t="str">
            <v>VW Wolfsburg/</v>
          </cell>
          <cell r="I1038" t="str">
            <v>D</v>
          </cell>
          <cell r="M1038">
            <v>0</v>
          </cell>
          <cell r="N1038" t="str">
            <v>HA</v>
          </cell>
          <cell r="O1038">
            <v>0</v>
          </cell>
          <cell r="P1038" t="str">
            <v>UITENHAGE</v>
          </cell>
          <cell r="Q1038">
            <v>3</v>
          </cell>
        </row>
        <row r="1039">
          <cell r="B1039" t="str">
            <v>F VW 01 35097</v>
          </cell>
          <cell r="C1039">
            <v>1</v>
          </cell>
          <cell r="D1039">
            <v>24969</v>
          </cell>
          <cell r="E1039">
            <v>11</v>
          </cell>
          <cell r="F1039" t="str">
            <v>D2a</v>
          </cell>
          <cell r="G1039">
            <v>84366</v>
          </cell>
          <cell r="H1039" t="str">
            <v>Rieter Automotive North/</v>
          </cell>
          <cell r="I1039" t="str">
            <v>USA</v>
          </cell>
          <cell r="M1039">
            <v>0</v>
          </cell>
          <cell r="N1039" t="str">
            <v>US</v>
          </cell>
          <cell r="O1039">
            <v>0</v>
          </cell>
          <cell r="P1039" t="str">
            <v>WOLFSBURG</v>
          </cell>
          <cell r="Q1039">
            <v>3</v>
          </cell>
        </row>
        <row r="1040">
          <cell r="B1040" t="str">
            <v>F VW 01 35097</v>
          </cell>
          <cell r="C1040">
            <v>1</v>
          </cell>
          <cell r="D1040">
            <v>24969</v>
          </cell>
          <cell r="E1040">
            <v>28</v>
          </cell>
          <cell r="F1040" t="str">
            <v>D2a</v>
          </cell>
          <cell r="G1040">
            <v>11868</v>
          </cell>
          <cell r="H1040" t="str">
            <v>Rieter Automotive North/</v>
          </cell>
          <cell r="I1040" t="str">
            <v>USA</v>
          </cell>
          <cell r="M1040">
            <v>0</v>
          </cell>
          <cell r="N1040" t="str">
            <v>US</v>
          </cell>
          <cell r="O1040">
            <v>0</v>
          </cell>
          <cell r="P1040" t="str">
            <v>MOSEL</v>
          </cell>
          <cell r="Q1040">
            <v>3</v>
          </cell>
        </row>
        <row r="1041">
          <cell r="B1041" t="str">
            <v>F VW 01 35097</v>
          </cell>
          <cell r="C1041">
            <v>1</v>
          </cell>
          <cell r="D1041">
            <v>24969</v>
          </cell>
          <cell r="E1041">
            <v>37</v>
          </cell>
          <cell r="F1041" t="str">
            <v>D2a</v>
          </cell>
          <cell r="G1041">
            <v>10784</v>
          </cell>
          <cell r="H1041" t="str">
            <v>Rieter Automotive North/</v>
          </cell>
          <cell r="I1041" t="str">
            <v>USA</v>
          </cell>
          <cell r="M1041">
            <v>0</v>
          </cell>
          <cell r="N1041" t="str">
            <v>US</v>
          </cell>
          <cell r="O1041">
            <v>0</v>
          </cell>
          <cell r="P1041" t="str">
            <v>BRATISLAVA</v>
          </cell>
          <cell r="Q1041">
            <v>3</v>
          </cell>
        </row>
        <row r="1042">
          <cell r="B1042" t="str">
            <v>F VW 01 35097</v>
          </cell>
          <cell r="C1042">
            <v>1</v>
          </cell>
          <cell r="D1042">
            <v>24969</v>
          </cell>
          <cell r="E1042">
            <v>46</v>
          </cell>
          <cell r="F1042" t="str">
            <v>D2a</v>
          </cell>
          <cell r="G1042">
            <v>41048</v>
          </cell>
          <cell r="H1042" t="str">
            <v>Rieter Automotive North/</v>
          </cell>
          <cell r="I1042" t="str">
            <v>USA</v>
          </cell>
          <cell r="M1042">
            <v>0</v>
          </cell>
          <cell r="N1042" t="str">
            <v>US</v>
          </cell>
          <cell r="O1042">
            <v>0</v>
          </cell>
          <cell r="P1042" t="str">
            <v>VW BRUXELLES BRUESS</v>
          </cell>
          <cell r="Q1042">
            <v>3</v>
          </cell>
        </row>
        <row r="1043">
          <cell r="B1043" t="str">
            <v>F VW 01 35097</v>
          </cell>
          <cell r="C1043">
            <v>1</v>
          </cell>
          <cell r="D1043">
            <v>24969</v>
          </cell>
          <cell r="E1043">
            <v>68</v>
          </cell>
          <cell r="F1043" t="str">
            <v>D2a</v>
          </cell>
          <cell r="G1043">
            <v>9933</v>
          </cell>
          <cell r="H1043" t="str">
            <v>Rieter Automotive North/</v>
          </cell>
          <cell r="I1043" t="str">
            <v>USA</v>
          </cell>
          <cell r="M1043">
            <v>0</v>
          </cell>
          <cell r="N1043" t="str">
            <v>US</v>
          </cell>
          <cell r="O1043">
            <v>0</v>
          </cell>
          <cell r="P1043" t="str">
            <v>UITENHAGE</v>
          </cell>
          <cell r="Q1043">
            <v>3</v>
          </cell>
        </row>
        <row r="1044">
          <cell r="B1044" t="str">
            <v>F VW 01 35097</v>
          </cell>
          <cell r="C1044">
            <v>1</v>
          </cell>
          <cell r="D1044">
            <v>27909</v>
          </cell>
          <cell r="E1044">
            <v>11</v>
          </cell>
          <cell r="F1044" t="str">
            <v>D2a</v>
          </cell>
          <cell r="G1044">
            <v>84366</v>
          </cell>
          <cell r="H1044" t="str">
            <v>Textron Automotive Company/</v>
          </cell>
          <cell r="I1044" t="str">
            <v>USA</v>
          </cell>
          <cell r="M1044">
            <v>0</v>
          </cell>
          <cell r="N1044" t="str">
            <v>US</v>
          </cell>
          <cell r="O1044">
            <v>0</v>
          </cell>
          <cell r="P1044" t="str">
            <v>WOLFSBURG</v>
          </cell>
          <cell r="Q1044">
            <v>3</v>
          </cell>
        </row>
        <row r="1045">
          <cell r="B1045" t="str">
            <v>F VW 01 35097</v>
          </cell>
          <cell r="C1045">
            <v>1</v>
          </cell>
          <cell r="D1045">
            <v>27909</v>
          </cell>
          <cell r="E1045">
            <v>28</v>
          </cell>
          <cell r="F1045" t="str">
            <v>D2a</v>
          </cell>
          <cell r="G1045">
            <v>11868</v>
          </cell>
          <cell r="H1045" t="str">
            <v>Textron Automotive Company/</v>
          </cell>
          <cell r="I1045" t="str">
            <v>USA</v>
          </cell>
          <cell r="M1045">
            <v>0</v>
          </cell>
          <cell r="N1045" t="str">
            <v>US</v>
          </cell>
          <cell r="O1045">
            <v>0</v>
          </cell>
          <cell r="P1045" t="str">
            <v>MOSEL</v>
          </cell>
          <cell r="Q1045">
            <v>3</v>
          </cell>
        </row>
        <row r="1046">
          <cell r="B1046" t="str">
            <v>F VW 01 35097</v>
          </cell>
          <cell r="C1046">
            <v>1</v>
          </cell>
          <cell r="D1046">
            <v>27909</v>
          </cell>
          <cell r="E1046">
            <v>37</v>
          </cell>
          <cell r="F1046" t="str">
            <v>D2a</v>
          </cell>
          <cell r="G1046">
            <v>10784</v>
          </cell>
          <cell r="H1046" t="str">
            <v>Textron Automotive Company/</v>
          </cell>
          <cell r="I1046" t="str">
            <v>USA</v>
          </cell>
          <cell r="M1046">
            <v>0</v>
          </cell>
          <cell r="N1046" t="str">
            <v>US</v>
          </cell>
          <cell r="O1046">
            <v>0</v>
          </cell>
          <cell r="P1046" t="str">
            <v>BRATISLAVA</v>
          </cell>
          <cell r="Q1046">
            <v>3</v>
          </cell>
        </row>
        <row r="1047">
          <cell r="B1047" t="str">
            <v>F VW 01 35097</v>
          </cell>
          <cell r="C1047">
            <v>1</v>
          </cell>
          <cell r="D1047">
            <v>27909</v>
          </cell>
          <cell r="E1047">
            <v>46</v>
          </cell>
          <cell r="F1047" t="str">
            <v>D2a</v>
          </cell>
          <cell r="G1047">
            <v>41048</v>
          </cell>
          <cell r="H1047" t="str">
            <v>Textron Automotive Company/</v>
          </cell>
          <cell r="I1047" t="str">
            <v>USA</v>
          </cell>
          <cell r="M1047">
            <v>0</v>
          </cell>
          <cell r="N1047" t="str">
            <v>US</v>
          </cell>
          <cell r="O1047">
            <v>0</v>
          </cell>
          <cell r="P1047" t="str">
            <v>VW BRUXELLES BRUESS</v>
          </cell>
          <cell r="Q1047">
            <v>3</v>
          </cell>
        </row>
        <row r="1048">
          <cell r="B1048" t="str">
            <v>F VW 01 35097</v>
          </cell>
          <cell r="C1048">
            <v>1</v>
          </cell>
          <cell r="D1048">
            <v>27909</v>
          </cell>
          <cell r="E1048">
            <v>68</v>
          </cell>
          <cell r="F1048" t="str">
            <v>D2a</v>
          </cell>
          <cell r="G1048">
            <v>9933</v>
          </cell>
          <cell r="H1048" t="str">
            <v>Textron Automotive Company/</v>
          </cell>
          <cell r="I1048" t="str">
            <v>USA</v>
          </cell>
          <cell r="M1048">
            <v>0</v>
          </cell>
          <cell r="N1048" t="str">
            <v>US</v>
          </cell>
          <cell r="O1048">
            <v>0</v>
          </cell>
          <cell r="P1048" t="str">
            <v>UITENHAGE</v>
          </cell>
          <cell r="Q1048">
            <v>3</v>
          </cell>
        </row>
        <row r="1049">
          <cell r="B1049" t="str">
            <v>F VW 01 35097</v>
          </cell>
          <cell r="C1049">
            <v>1</v>
          </cell>
          <cell r="D1049">
            <v>28671</v>
          </cell>
          <cell r="E1049">
            <v>11</v>
          </cell>
          <cell r="F1049" t="str">
            <v>D2a</v>
          </cell>
          <cell r="G1049">
            <v>84366</v>
          </cell>
          <cell r="H1049" t="str">
            <v>RIETER ELLO ARTEFATOS DE FIBRAS TEXTEIS LTDA/</v>
          </cell>
          <cell r="I1049" t="str">
            <v>BR</v>
          </cell>
          <cell r="M1049">
            <v>0</v>
          </cell>
          <cell r="N1049" t="str">
            <v>BR</v>
          </cell>
          <cell r="O1049">
            <v>0</v>
          </cell>
          <cell r="P1049" t="str">
            <v>WOLFSBURG</v>
          </cell>
          <cell r="Q1049">
            <v>3</v>
          </cell>
        </row>
        <row r="1050">
          <cell r="B1050" t="str">
            <v>F VW 01 35097</v>
          </cell>
          <cell r="C1050">
            <v>1</v>
          </cell>
          <cell r="D1050">
            <v>28671</v>
          </cell>
          <cell r="E1050">
            <v>28</v>
          </cell>
          <cell r="F1050" t="str">
            <v>D2a</v>
          </cell>
          <cell r="G1050">
            <v>11868</v>
          </cell>
          <cell r="H1050" t="str">
            <v>RIETER ELLO ARTEFATOS DE FIBRAS TEXTEIS LTDA/</v>
          </cell>
          <cell r="I1050" t="str">
            <v>BR</v>
          </cell>
          <cell r="M1050">
            <v>0</v>
          </cell>
          <cell r="N1050" t="str">
            <v>BR</v>
          </cell>
          <cell r="O1050">
            <v>0</v>
          </cell>
          <cell r="P1050" t="str">
            <v>MOSEL</v>
          </cell>
          <cell r="Q1050">
            <v>3</v>
          </cell>
        </row>
        <row r="1051">
          <cell r="B1051" t="str">
            <v>F VW 01 35097</v>
          </cell>
          <cell r="C1051">
            <v>1</v>
          </cell>
          <cell r="D1051">
            <v>28671</v>
          </cell>
          <cell r="E1051">
            <v>37</v>
          </cell>
          <cell r="F1051" t="str">
            <v>D2a</v>
          </cell>
          <cell r="G1051">
            <v>10784</v>
          </cell>
          <cell r="H1051" t="str">
            <v>RIETER ELLO ARTEFATOS DE FIBRAS TEXTEIS LTDA/</v>
          </cell>
          <cell r="I1051" t="str">
            <v>BR</v>
          </cell>
          <cell r="M1051">
            <v>0</v>
          </cell>
          <cell r="N1051" t="str">
            <v>BR</v>
          </cell>
          <cell r="O1051">
            <v>0</v>
          </cell>
          <cell r="P1051" t="str">
            <v>BRATISLAVA</v>
          </cell>
          <cell r="Q1051">
            <v>3</v>
          </cell>
        </row>
        <row r="1052">
          <cell r="B1052" t="str">
            <v>F VW 01 35097</v>
          </cell>
          <cell r="C1052">
            <v>1</v>
          </cell>
          <cell r="D1052">
            <v>28671</v>
          </cell>
          <cell r="E1052">
            <v>46</v>
          </cell>
          <cell r="F1052" t="str">
            <v>D2a</v>
          </cell>
          <cell r="G1052">
            <v>41048</v>
          </cell>
          <cell r="H1052" t="str">
            <v>RIETER ELLO ARTEFATOS DE FIBRAS TEXTEIS LTDA/</v>
          </cell>
          <cell r="I1052" t="str">
            <v>BR</v>
          </cell>
          <cell r="M1052">
            <v>0</v>
          </cell>
          <cell r="N1052" t="str">
            <v>BR</v>
          </cell>
          <cell r="O1052">
            <v>0</v>
          </cell>
          <cell r="P1052" t="str">
            <v>VW BRUXELLES BRUESS</v>
          </cell>
          <cell r="Q1052">
            <v>3</v>
          </cell>
        </row>
        <row r="1053">
          <cell r="B1053" t="str">
            <v>F VW 01 35097</v>
          </cell>
          <cell r="C1053">
            <v>1</v>
          </cell>
          <cell r="D1053">
            <v>28671</v>
          </cell>
          <cell r="E1053">
            <v>68</v>
          </cell>
          <cell r="F1053" t="str">
            <v>D2a</v>
          </cell>
          <cell r="G1053">
            <v>9933</v>
          </cell>
          <cell r="H1053" t="str">
            <v>RIETER ELLO ARTEFATOS DE FIBRAS TEXTEIS LTDA/</v>
          </cell>
          <cell r="I1053" t="str">
            <v>BR</v>
          </cell>
          <cell r="M1053">
            <v>0</v>
          </cell>
          <cell r="N1053" t="str">
            <v>BR</v>
          </cell>
          <cell r="O1053">
            <v>0</v>
          </cell>
          <cell r="P1053" t="str">
            <v>UITENHAGE</v>
          </cell>
          <cell r="Q1053">
            <v>3</v>
          </cell>
        </row>
        <row r="1054">
          <cell r="B1054" t="str">
            <v>F VW 01 35097</v>
          </cell>
          <cell r="C1054">
            <v>1</v>
          </cell>
          <cell r="D1054">
            <v>29344</v>
          </cell>
          <cell r="E1054">
            <v>11</v>
          </cell>
          <cell r="F1054" t="str">
            <v>D2a</v>
          </cell>
          <cell r="G1054">
            <v>84366</v>
          </cell>
          <cell r="H1054" t="str">
            <v>Johnson Controls Headliner GmbH/Schweighouse</v>
          </cell>
          <cell r="I1054" t="str">
            <v>D</v>
          </cell>
          <cell r="J1054">
            <v>41.77</v>
          </cell>
          <cell r="K1054">
            <v>44.85</v>
          </cell>
          <cell r="M1054">
            <v>385000</v>
          </cell>
          <cell r="N1054" t="str">
            <v>VW</v>
          </cell>
          <cell r="O1054">
            <v>0</v>
          </cell>
          <cell r="P1054" t="str">
            <v>WOLFSBURG</v>
          </cell>
          <cell r="Q1054">
            <v>3</v>
          </cell>
        </row>
        <row r="1055">
          <cell r="B1055" t="str">
            <v>F VW 01 35097</v>
          </cell>
          <cell r="C1055">
            <v>1</v>
          </cell>
          <cell r="D1055">
            <v>29344</v>
          </cell>
          <cell r="E1055">
            <v>28</v>
          </cell>
          <cell r="F1055" t="str">
            <v>D2a</v>
          </cell>
          <cell r="G1055">
            <v>11868</v>
          </cell>
          <cell r="H1055" t="str">
            <v>Johnson Controls Headliner GmbH/Schweighouse</v>
          </cell>
          <cell r="I1055" t="str">
            <v>D</v>
          </cell>
          <cell r="J1055">
            <v>41.77</v>
          </cell>
          <cell r="K1055">
            <v>44.828000000000003</v>
          </cell>
          <cell r="M1055">
            <v>385000</v>
          </cell>
          <cell r="N1055" t="str">
            <v>VW</v>
          </cell>
          <cell r="O1055">
            <v>0</v>
          </cell>
          <cell r="P1055" t="str">
            <v>MOSEL</v>
          </cell>
          <cell r="Q1055">
            <v>3</v>
          </cell>
        </row>
        <row r="1056">
          <cell r="B1056" t="str">
            <v>F VW 01 35097</v>
          </cell>
          <cell r="C1056">
            <v>1</v>
          </cell>
          <cell r="D1056">
            <v>29344</v>
          </cell>
          <cell r="E1056">
            <v>37</v>
          </cell>
          <cell r="F1056" t="str">
            <v>D2a</v>
          </cell>
          <cell r="G1056">
            <v>10784</v>
          </cell>
          <cell r="H1056" t="str">
            <v>Johnson Controls Headliner GmbH/Schweighouse</v>
          </cell>
          <cell r="I1056" t="str">
            <v>D</v>
          </cell>
          <cell r="J1056">
            <v>41.77</v>
          </cell>
          <cell r="K1056">
            <v>46.295999999999999</v>
          </cell>
          <cell r="M1056">
            <v>385000</v>
          </cell>
          <cell r="N1056" t="str">
            <v>VW</v>
          </cell>
          <cell r="O1056">
            <v>0</v>
          </cell>
          <cell r="P1056" t="str">
            <v>BRATISLAVA</v>
          </cell>
          <cell r="Q1056">
            <v>3</v>
          </cell>
        </row>
        <row r="1057">
          <cell r="B1057" t="str">
            <v>F VW 01 35097</v>
          </cell>
          <cell r="C1057">
            <v>1</v>
          </cell>
          <cell r="D1057">
            <v>29344</v>
          </cell>
          <cell r="E1057">
            <v>46</v>
          </cell>
          <cell r="F1057" t="str">
            <v>D2a</v>
          </cell>
          <cell r="G1057">
            <v>41048</v>
          </cell>
          <cell r="H1057" t="str">
            <v>Johnson Controls Headliner GmbH/Schweighouse</v>
          </cell>
          <cell r="I1057" t="str">
            <v>D</v>
          </cell>
          <cell r="J1057">
            <v>41.77</v>
          </cell>
          <cell r="K1057">
            <v>44.191000000000003</v>
          </cell>
          <cell r="M1057">
            <v>385000</v>
          </cell>
          <cell r="N1057" t="str">
            <v>VW</v>
          </cell>
          <cell r="O1057">
            <v>0</v>
          </cell>
          <cell r="P1057" t="str">
            <v>VW BRUXELLES BRUESS</v>
          </cell>
          <cell r="Q1057">
            <v>3</v>
          </cell>
        </row>
        <row r="1058">
          <cell r="B1058" t="str">
            <v>F VW 01 35097</v>
          </cell>
          <cell r="C1058">
            <v>1</v>
          </cell>
          <cell r="D1058">
            <v>29344</v>
          </cell>
          <cell r="E1058">
            <v>68</v>
          </cell>
          <cell r="F1058" t="str">
            <v>D2a</v>
          </cell>
          <cell r="G1058">
            <v>9933</v>
          </cell>
          <cell r="H1058" t="str">
            <v>Johnson Controls Headliner GmbH/Schweighouse</v>
          </cell>
          <cell r="I1058" t="str">
            <v>D</v>
          </cell>
          <cell r="J1058">
            <v>41.77</v>
          </cell>
          <cell r="K1058">
            <v>44.85</v>
          </cell>
          <cell r="M1058">
            <v>385000</v>
          </cell>
          <cell r="N1058" t="str">
            <v>VW</v>
          </cell>
          <cell r="O1058">
            <v>0</v>
          </cell>
          <cell r="P1058" t="str">
            <v>UITENHAGE</v>
          </cell>
          <cell r="Q1058">
            <v>3</v>
          </cell>
        </row>
        <row r="1059">
          <cell r="B1059" t="str">
            <v>F VW 01 35097</v>
          </cell>
          <cell r="C1059">
            <v>1</v>
          </cell>
          <cell r="D1059">
            <v>43249</v>
          </cell>
          <cell r="E1059">
            <v>11</v>
          </cell>
          <cell r="F1059" t="str">
            <v>D2a</v>
          </cell>
          <cell r="G1059">
            <v>84366</v>
          </cell>
          <cell r="H1059" t="str">
            <v>Magna Systems, S.A./Germany</v>
          </cell>
          <cell r="I1059" t="str">
            <v>D</v>
          </cell>
          <cell r="J1059">
            <v>51.1</v>
          </cell>
          <cell r="K1059">
            <v>55.66</v>
          </cell>
          <cell r="M1059">
            <v>1655350</v>
          </cell>
          <cell r="N1059" t="str">
            <v>VW</v>
          </cell>
          <cell r="O1059">
            <v>0</v>
          </cell>
          <cell r="P1059" t="str">
            <v>WOLFSBURG</v>
          </cell>
          <cell r="Q1059">
            <v>3</v>
          </cell>
        </row>
        <row r="1060">
          <cell r="B1060" t="str">
            <v>F VW 01 35097</v>
          </cell>
          <cell r="C1060">
            <v>1</v>
          </cell>
          <cell r="D1060">
            <v>43249</v>
          </cell>
          <cell r="E1060">
            <v>28</v>
          </cell>
          <cell r="F1060" t="str">
            <v>D2a</v>
          </cell>
          <cell r="G1060">
            <v>11868</v>
          </cell>
          <cell r="H1060" t="str">
            <v>Magna Systems, S.A./Germany</v>
          </cell>
          <cell r="I1060" t="str">
            <v>D</v>
          </cell>
          <cell r="J1060">
            <v>51.1</v>
          </cell>
          <cell r="K1060">
            <v>55.66</v>
          </cell>
          <cell r="M1060">
            <v>1655350</v>
          </cell>
          <cell r="N1060" t="str">
            <v>VW</v>
          </cell>
          <cell r="O1060">
            <v>0</v>
          </cell>
          <cell r="P1060" t="str">
            <v>MOSEL</v>
          </cell>
          <cell r="Q1060">
            <v>3</v>
          </cell>
        </row>
        <row r="1061">
          <cell r="B1061" t="str">
            <v>F VW 01 35097</v>
          </cell>
          <cell r="C1061">
            <v>1</v>
          </cell>
          <cell r="D1061">
            <v>43249</v>
          </cell>
          <cell r="E1061">
            <v>37</v>
          </cell>
          <cell r="F1061" t="str">
            <v>D2a</v>
          </cell>
          <cell r="G1061">
            <v>10784</v>
          </cell>
          <cell r="H1061" t="str">
            <v>Magna Systems, S.A./Germany</v>
          </cell>
          <cell r="I1061" t="str">
            <v>D</v>
          </cell>
          <cell r="J1061">
            <v>51.1</v>
          </cell>
          <cell r="K1061">
            <v>64.11</v>
          </cell>
          <cell r="M1061">
            <v>1655350</v>
          </cell>
          <cell r="N1061" t="str">
            <v>VW</v>
          </cell>
          <cell r="O1061">
            <v>0</v>
          </cell>
          <cell r="P1061" t="str">
            <v>BRATISLAVA</v>
          </cell>
          <cell r="Q1061">
            <v>3</v>
          </cell>
        </row>
        <row r="1062">
          <cell r="B1062" t="str">
            <v>F VW 01 35097</v>
          </cell>
          <cell r="C1062">
            <v>1</v>
          </cell>
          <cell r="D1062">
            <v>43249</v>
          </cell>
          <cell r="E1062">
            <v>46</v>
          </cell>
          <cell r="F1062" t="str">
            <v>D2a</v>
          </cell>
          <cell r="G1062">
            <v>41048</v>
          </cell>
          <cell r="H1062" t="str">
            <v>Magna Systems, S.A./Germany</v>
          </cell>
          <cell r="I1062" t="str">
            <v>D</v>
          </cell>
          <cell r="J1062">
            <v>51.1</v>
          </cell>
          <cell r="K1062">
            <v>64.11</v>
          </cell>
          <cell r="M1062">
            <v>1655350</v>
          </cell>
          <cell r="N1062" t="str">
            <v>VW</v>
          </cell>
          <cell r="O1062">
            <v>0</v>
          </cell>
          <cell r="P1062" t="str">
            <v>VW BRUXELLES BRUESS</v>
          </cell>
          <cell r="Q1062">
            <v>3</v>
          </cell>
        </row>
        <row r="1063">
          <cell r="B1063" t="str">
            <v>F VW 01 35097</v>
          </cell>
          <cell r="C1063">
            <v>1</v>
          </cell>
          <cell r="D1063">
            <v>43249</v>
          </cell>
          <cell r="E1063">
            <v>68</v>
          </cell>
          <cell r="F1063" t="str">
            <v>D2a</v>
          </cell>
          <cell r="G1063">
            <v>9933</v>
          </cell>
          <cell r="H1063" t="str">
            <v>Magna Systems, S.A./Germany</v>
          </cell>
          <cell r="I1063" t="str">
            <v>D</v>
          </cell>
          <cell r="J1063">
            <v>51.1</v>
          </cell>
          <cell r="K1063">
            <v>64.11</v>
          </cell>
          <cell r="M1063">
            <v>1655350</v>
          </cell>
          <cell r="N1063" t="str">
            <v>VW</v>
          </cell>
          <cell r="O1063">
            <v>0</v>
          </cell>
          <cell r="P1063" t="str">
            <v>UITENHAGE</v>
          </cell>
          <cell r="Q1063">
            <v>3</v>
          </cell>
        </row>
        <row r="1064">
          <cell r="B1064" t="str">
            <v>F VW 01 35097</v>
          </cell>
          <cell r="C1064">
            <v>2</v>
          </cell>
          <cell r="D1064">
            <v>159</v>
          </cell>
          <cell r="E1064">
            <v>11</v>
          </cell>
          <cell r="F1064" t="str">
            <v>D2a</v>
          </cell>
          <cell r="G1064">
            <v>196854</v>
          </cell>
          <cell r="H1064" t="str">
            <v>MAGNA EMFISINT/</v>
          </cell>
          <cell r="I1064" t="str">
            <v>E</v>
          </cell>
          <cell r="M1064">
            <v>0</v>
          </cell>
          <cell r="N1064" t="str">
            <v>ST</v>
          </cell>
          <cell r="O1064">
            <v>0</v>
          </cell>
          <cell r="P1064" t="str">
            <v>WOLFSBURG</v>
          </cell>
          <cell r="Q1064">
            <v>3</v>
          </cell>
        </row>
        <row r="1065">
          <cell r="B1065" t="str">
            <v>F VW 01 35097</v>
          </cell>
          <cell r="C1065">
            <v>2</v>
          </cell>
          <cell r="D1065">
            <v>159</v>
          </cell>
          <cell r="E1065">
            <v>28</v>
          </cell>
          <cell r="F1065" t="str">
            <v>D2a</v>
          </cell>
          <cell r="G1065">
            <v>27692</v>
          </cell>
          <cell r="H1065" t="str">
            <v>MAGNA EMFISINT/</v>
          </cell>
          <cell r="I1065" t="str">
            <v>E</v>
          </cell>
          <cell r="M1065">
            <v>0</v>
          </cell>
          <cell r="N1065" t="str">
            <v>ST</v>
          </cell>
          <cell r="O1065">
            <v>0</v>
          </cell>
          <cell r="P1065" t="str">
            <v>MOSEL</v>
          </cell>
          <cell r="Q1065">
            <v>3</v>
          </cell>
        </row>
        <row r="1066">
          <cell r="B1066" t="str">
            <v>F VW 01 35097</v>
          </cell>
          <cell r="C1066">
            <v>2</v>
          </cell>
          <cell r="D1066">
            <v>159</v>
          </cell>
          <cell r="E1066">
            <v>37</v>
          </cell>
          <cell r="F1066" t="str">
            <v>D2a</v>
          </cell>
          <cell r="G1066">
            <v>25164</v>
          </cell>
          <cell r="H1066" t="str">
            <v>MAGNA EMFISINT/</v>
          </cell>
          <cell r="I1066" t="str">
            <v>E</v>
          </cell>
          <cell r="M1066">
            <v>0</v>
          </cell>
          <cell r="N1066" t="str">
            <v>ST</v>
          </cell>
          <cell r="O1066">
            <v>0</v>
          </cell>
          <cell r="P1066" t="str">
            <v>BRATISLAVA</v>
          </cell>
          <cell r="Q1066">
            <v>3</v>
          </cell>
        </row>
        <row r="1067">
          <cell r="B1067" t="str">
            <v>F VW 01 35097</v>
          </cell>
          <cell r="C1067">
            <v>2</v>
          </cell>
          <cell r="D1067">
            <v>159</v>
          </cell>
          <cell r="E1067">
            <v>46</v>
          </cell>
          <cell r="F1067" t="str">
            <v>D2a</v>
          </cell>
          <cell r="G1067">
            <v>95778</v>
          </cell>
          <cell r="H1067" t="str">
            <v>MAGNA EMFISINT/</v>
          </cell>
          <cell r="I1067" t="str">
            <v>E</v>
          </cell>
          <cell r="M1067">
            <v>0</v>
          </cell>
          <cell r="N1067" t="str">
            <v>ST</v>
          </cell>
          <cell r="O1067">
            <v>0</v>
          </cell>
          <cell r="P1067" t="str">
            <v>VW BRUXELLES BRUESS</v>
          </cell>
          <cell r="Q1067">
            <v>3</v>
          </cell>
        </row>
        <row r="1068">
          <cell r="B1068" t="str">
            <v>F VW 01 35097</v>
          </cell>
          <cell r="C1068">
            <v>2</v>
          </cell>
          <cell r="D1068">
            <v>159</v>
          </cell>
          <cell r="E1068">
            <v>68</v>
          </cell>
          <cell r="F1068" t="str">
            <v>D2a</v>
          </cell>
          <cell r="G1068">
            <v>23177</v>
          </cell>
          <cell r="H1068" t="str">
            <v>MAGNA EMFISINT/</v>
          </cell>
          <cell r="I1068" t="str">
            <v>E</v>
          </cell>
          <cell r="M1068">
            <v>0</v>
          </cell>
          <cell r="N1068" t="str">
            <v>ST</v>
          </cell>
          <cell r="O1068">
            <v>0</v>
          </cell>
          <cell r="P1068" t="str">
            <v>UITENHAGE</v>
          </cell>
          <cell r="Q1068">
            <v>3</v>
          </cell>
        </row>
        <row r="1069">
          <cell r="B1069" t="str">
            <v>F VW 01 35097</v>
          </cell>
          <cell r="C1069">
            <v>2</v>
          </cell>
          <cell r="D1069">
            <v>1462</v>
          </cell>
          <cell r="E1069">
            <v>11</v>
          </cell>
          <cell r="F1069" t="str">
            <v>D2a</v>
          </cell>
          <cell r="G1069">
            <v>196854</v>
          </cell>
          <cell r="H1069" t="str">
            <v>GRUPO ANTOLIN VOSGES/</v>
          </cell>
          <cell r="I1069" t="str">
            <v>F</v>
          </cell>
          <cell r="M1069">
            <v>0</v>
          </cell>
          <cell r="N1069" t="str">
            <v>BX</v>
          </cell>
          <cell r="O1069">
            <v>0</v>
          </cell>
          <cell r="P1069" t="str">
            <v>WOLFSBURG</v>
          </cell>
          <cell r="Q1069">
            <v>3</v>
          </cell>
        </row>
        <row r="1070">
          <cell r="B1070" t="str">
            <v>F VW 01 35097</v>
          </cell>
          <cell r="C1070">
            <v>2</v>
          </cell>
          <cell r="D1070">
            <v>1462</v>
          </cell>
          <cell r="E1070">
            <v>28</v>
          </cell>
          <cell r="F1070" t="str">
            <v>D2a</v>
          </cell>
          <cell r="G1070">
            <v>27692</v>
          </cell>
          <cell r="H1070" t="str">
            <v>GRUPO ANTOLIN VOSGES/</v>
          </cell>
          <cell r="I1070" t="str">
            <v>F</v>
          </cell>
          <cell r="M1070">
            <v>0</v>
          </cell>
          <cell r="N1070" t="str">
            <v>BX</v>
          </cell>
          <cell r="O1070">
            <v>0</v>
          </cell>
          <cell r="P1070" t="str">
            <v>MOSEL</v>
          </cell>
          <cell r="Q1070">
            <v>3</v>
          </cell>
        </row>
        <row r="1071">
          <cell r="B1071" t="str">
            <v>F VW 01 35097</v>
          </cell>
          <cell r="C1071">
            <v>2</v>
          </cell>
          <cell r="D1071">
            <v>1462</v>
          </cell>
          <cell r="E1071">
            <v>37</v>
          </cell>
          <cell r="F1071" t="str">
            <v>D2a</v>
          </cell>
          <cell r="G1071">
            <v>25164</v>
          </cell>
          <cell r="H1071" t="str">
            <v>GRUPO ANTOLIN VOSGES/</v>
          </cell>
          <cell r="I1071" t="str">
            <v>F</v>
          </cell>
          <cell r="M1071">
            <v>0</v>
          </cell>
          <cell r="N1071" t="str">
            <v>BX</v>
          </cell>
          <cell r="O1071">
            <v>0</v>
          </cell>
          <cell r="P1071" t="str">
            <v>BRATISLAVA</v>
          </cell>
          <cell r="Q1071">
            <v>3</v>
          </cell>
        </row>
        <row r="1072">
          <cell r="B1072" t="str">
            <v>F VW 01 35097</v>
          </cell>
          <cell r="C1072">
            <v>2</v>
          </cell>
          <cell r="D1072">
            <v>1462</v>
          </cell>
          <cell r="E1072">
            <v>46</v>
          </cell>
          <cell r="F1072" t="str">
            <v>D2a</v>
          </cell>
          <cell r="G1072">
            <v>95778</v>
          </cell>
          <cell r="H1072" t="str">
            <v>GRUPO ANTOLIN VOSGES/</v>
          </cell>
          <cell r="I1072" t="str">
            <v>F</v>
          </cell>
          <cell r="M1072">
            <v>0</v>
          </cell>
          <cell r="N1072" t="str">
            <v>BX</v>
          </cell>
          <cell r="O1072">
            <v>0</v>
          </cell>
          <cell r="P1072" t="str">
            <v>VW BRUXELLES BRUESS</v>
          </cell>
          <cell r="Q1072">
            <v>3</v>
          </cell>
        </row>
        <row r="1073">
          <cell r="B1073" t="str">
            <v>F VW 01 35097</v>
          </cell>
          <cell r="C1073">
            <v>2</v>
          </cell>
          <cell r="D1073">
            <v>1462</v>
          </cell>
          <cell r="E1073">
            <v>68</v>
          </cell>
          <cell r="F1073" t="str">
            <v>D2a</v>
          </cell>
          <cell r="G1073">
            <v>23177</v>
          </cell>
          <cell r="H1073" t="str">
            <v>GRUPO ANTOLIN VOSGES/</v>
          </cell>
          <cell r="I1073" t="str">
            <v>F</v>
          </cell>
          <cell r="M1073">
            <v>0</v>
          </cell>
          <cell r="N1073" t="str">
            <v>BX</v>
          </cell>
          <cell r="O1073">
            <v>0</v>
          </cell>
          <cell r="P1073" t="str">
            <v>UITENHAGE</v>
          </cell>
          <cell r="Q1073">
            <v>3</v>
          </cell>
        </row>
        <row r="1074">
          <cell r="B1074" t="str">
            <v>F VW 01 35097</v>
          </cell>
          <cell r="C1074">
            <v>2</v>
          </cell>
          <cell r="D1074">
            <v>2261</v>
          </cell>
          <cell r="E1074">
            <v>11</v>
          </cell>
          <cell r="F1074" t="str">
            <v>D2a</v>
          </cell>
          <cell r="G1074">
            <v>196854</v>
          </cell>
          <cell r="H1074" t="str">
            <v>Intier Automotive Eybl GmbH/</v>
          </cell>
          <cell r="I1074" t="str">
            <v>A</v>
          </cell>
          <cell r="M1074">
            <v>0</v>
          </cell>
          <cell r="N1074" t="str">
            <v>VW</v>
          </cell>
          <cell r="O1074">
            <v>0</v>
          </cell>
          <cell r="P1074" t="str">
            <v>WOLFSBURG</v>
          </cell>
          <cell r="Q1074">
            <v>3</v>
          </cell>
        </row>
        <row r="1075">
          <cell r="B1075" t="str">
            <v>F VW 01 35097</v>
          </cell>
          <cell r="C1075">
            <v>2</v>
          </cell>
          <cell r="D1075">
            <v>2261</v>
          </cell>
          <cell r="E1075">
            <v>28</v>
          </cell>
          <cell r="F1075" t="str">
            <v>D2a</v>
          </cell>
          <cell r="G1075">
            <v>27692</v>
          </cell>
          <cell r="H1075" t="str">
            <v>Intier Automotive Eybl GmbH/</v>
          </cell>
          <cell r="I1075" t="str">
            <v>A</v>
          </cell>
          <cell r="M1075">
            <v>0</v>
          </cell>
          <cell r="N1075" t="str">
            <v>VW</v>
          </cell>
          <cell r="O1075">
            <v>0</v>
          </cell>
          <cell r="P1075" t="str">
            <v>MOSEL</v>
          </cell>
          <cell r="Q1075">
            <v>3</v>
          </cell>
        </row>
        <row r="1076">
          <cell r="B1076" t="str">
            <v>F VW 01 35097</v>
          </cell>
          <cell r="C1076">
            <v>2</v>
          </cell>
          <cell r="D1076">
            <v>2261</v>
          </cell>
          <cell r="E1076">
            <v>37</v>
          </cell>
          <cell r="F1076" t="str">
            <v>D2a</v>
          </cell>
          <cell r="G1076">
            <v>25164</v>
          </cell>
          <cell r="H1076" t="str">
            <v>Intier Automotive Eybl GmbH/</v>
          </cell>
          <cell r="I1076" t="str">
            <v>A</v>
          </cell>
          <cell r="M1076">
            <v>0</v>
          </cell>
          <cell r="N1076" t="str">
            <v>VW</v>
          </cell>
          <cell r="O1076">
            <v>0</v>
          </cell>
          <cell r="P1076" t="str">
            <v>BRATISLAVA</v>
          </cell>
          <cell r="Q1076">
            <v>3</v>
          </cell>
        </row>
        <row r="1077">
          <cell r="B1077" t="str">
            <v>F VW 01 35097</v>
          </cell>
          <cell r="C1077">
            <v>2</v>
          </cell>
          <cell r="D1077">
            <v>2261</v>
          </cell>
          <cell r="E1077">
            <v>46</v>
          </cell>
          <cell r="F1077" t="str">
            <v>D2a</v>
          </cell>
          <cell r="G1077">
            <v>95778</v>
          </cell>
          <cell r="H1077" t="str">
            <v>Intier Automotive Eybl GmbH/</v>
          </cell>
          <cell r="I1077" t="str">
            <v>A</v>
          </cell>
          <cell r="M1077">
            <v>0</v>
          </cell>
          <cell r="N1077" t="str">
            <v>VW</v>
          </cell>
          <cell r="O1077">
            <v>0</v>
          </cell>
          <cell r="P1077" t="str">
            <v>VW BRUXELLES BRUESS</v>
          </cell>
          <cell r="Q1077">
            <v>3</v>
          </cell>
        </row>
        <row r="1078">
          <cell r="B1078" t="str">
            <v>F VW 01 35097</v>
          </cell>
          <cell r="C1078">
            <v>2</v>
          </cell>
          <cell r="D1078">
            <v>2261</v>
          </cell>
          <cell r="E1078">
            <v>68</v>
          </cell>
          <cell r="F1078" t="str">
            <v>D2a</v>
          </cell>
          <cell r="G1078">
            <v>23177</v>
          </cell>
          <cell r="H1078" t="str">
            <v>Intier Automotive Eybl GmbH/</v>
          </cell>
          <cell r="I1078" t="str">
            <v>A</v>
          </cell>
          <cell r="M1078">
            <v>0</v>
          </cell>
          <cell r="N1078" t="str">
            <v>VW</v>
          </cell>
          <cell r="O1078">
            <v>0</v>
          </cell>
          <cell r="P1078" t="str">
            <v>UITENHAGE</v>
          </cell>
          <cell r="Q1078">
            <v>3</v>
          </cell>
        </row>
        <row r="1079">
          <cell r="B1079" t="str">
            <v>F VW 01 35097</v>
          </cell>
          <cell r="C1079">
            <v>2</v>
          </cell>
          <cell r="D1079">
            <v>2609</v>
          </cell>
          <cell r="E1079">
            <v>11</v>
          </cell>
          <cell r="F1079" t="str">
            <v>D2a</v>
          </cell>
          <cell r="G1079">
            <v>196854</v>
          </cell>
          <cell r="H1079" t="str">
            <v>Lear Corp - Automotive Industries/</v>
          </cell>
          <cell r="I1079" t="str">
            <v>GB</v>
          </cell>
          <cell r="M1079">
            <v>0</v>
          </cell>
          <cell r="N1079" t="str">
            <v>RR</v>
          </cell>
          <cell r="O1079">
            <v>0</v>
          </cell>
          <cell r="P1079" t="str">
            <v>WOLFSBURG</v>
          </cell>
          <cell r="Q1079">
            <v>3</v>
          </cell>
        </row>
        <row r="1080">
          <cell r="B1080" t="str">
            <v>F VW 01 35097</v>
          </cell>
          <cell r="C1080">
            <v>2</v>
          </cell>
          <cell r="D1080">
            <v>2609</v>
          </cell>
          <cell r="E1080">
            <v>28</v>
          </cell>
          <cell r="F1080" t="str">
            <v>D2a</v>
          </cell>
          <cell r="G1080">
            <v>27692</v>
          </cell>
          <cell r="H1080" t="str">
            <v>Lear Corp - Automotive Industries/</v>
          </cell>
          <cell r="I1080" t="str">
            <v>GB</v>
          </cell>
          <cell r="M1080">
            <v>0</v>
          </cell>
          <cell r="N1080" t="str">
            <v>RR</v>
          </cell>
          <cell r="O1080">
            <v>0</v>
          </cell>
          <cell r="P1080" t="str">
            <v>MOSEL</v>
          </cell>
          <cell r="Q1080">
            <v>3</v>
          </cell>
        </row>
        <row r="1081">
          <cell r="B1081" t="str">
            <v>F VW 01 35097</v>
          </cell>
          <cell r="C1081">
            <v>2</v>
          </cell>
          <cell r="D1081">
            <v>2609</v>
          </cell>
          <cell r="E1081">
            <v>37</v>
          </cell>
          <cell r="F1081" t="str">
            <v>D2a</v>
          </cell>
          <cell r="G1081">
            <v>25164</v>
          </cell>
          <cell r="H1081" t="str">
            <v>Lear Corp - Automotive Industries/</v>
          </cell>
          <cell r="I1081" t="str">
            <v>GB</v>
          </cell>
          <cell r="M1081">
            <v>0</v>
          </cell>
          <cell r="N1081" t="str">
            <v>RR</v>
          </cell>
          <cell r="O1081">
            <v>0</v>
          </cell>
          <cell r="P1081" t="str">
            <v>BRATISLAVA</v>
          </cell>
          <cell r="Q1081">
            <v>3</v>
          </cell>
        </row>
        <row r="1082">
          <cell r="B1082" t="str">
            <v>F VW 01 35097</v>
          </cell>
          <cell r="C1082">
            <v>2</v>
          </cell>
          <cell r="D1082">
            <v>2609</v>
          </cell>
          <cell r="E1082">
            <v>46</v>
          </cell>
          <cell r="F1082" t="str">
            <v>D2a</v>
          </cell>
          <cell r="G1082">
            <v>95778</v>
          </cell>
          <cell r="H1082" t="str">
            <v>Lear Corp - Automotive Industries/</v>
          </cell>
          <cell r="I1082" t="str">
            <v>GB</v>
          </cell>
          <cell r="M1082">
            <v>0</v>
          </cell>
          <cell r="N1082" t="str">
            <v>RR</v>
          </cell>
          <cell r="O1082">
            <v>0</v>
          </cell>
          <cell r="P1082" t="str">
            <v>VW BRUXELLES BRUESS</v>
          </cell>
          <cell r="Q1082">
            <v>3</v>
          </cell>
        </row>
        <row r="1083">
          <cell r="B1083" t="str">
            <v>F VW 01 35097</v>
          </cell>
          <cell r="C1083">
            <v>2</v>
          </cell>
          <cell r="D1083">
            <v>2609</v>
          </cell>
          <cell r="E1083">
            <v>68</v>
          </cell>
          <cell r="F1083" t="str">
            <v>D2a</v>
          </cell>
          <cell r="G1083">
            <v>23177</v>
          </cell>
          <cell r="H1083" t="str">
            <v>Lear Corp - Automotive Industries/</v>
          </cell>
          <cell r="I1083" t="str">
            <v>GB</v>
          </cell>
          <cell r="M1083">
            <v>0</v>
          </cell>
          <cell r="N1083" t="str">
            <v>RR</v>
          </cell>
          <cell r="O1083">
            <v>0</v>
          </cell>
          <cell r="P1083" t="str">
            <v>UITENHAGE</v>
          </cell>
          <cell r="Q1083">
            <v>3</v>
          </cell>
        </row>
        <row r="1084">
          <cell r="B1084" t="str">
            <v>F VW 01 35097</v>
          </cell>
          <cell r="C1084">
            <v>2</v>
          </cell>
          <cell r="D1084">
            <v>2979</v>
          </cell>
          <cell r="E1084">
            <v>11</v>
          </cell>
          <cell r="F1084" t="str">
            <v>D2a</v>
          </cell>
          <cell r="G1084">
            <v>196854</v>
          </cell>
          <cell r="H1084" t="str">
            <v>Lear Corporation/Prestice</v>
          </cell>
          <cell r="I1084" t="str">
            <v>D</v>
          </cell>
          <cell r="J1084">
            <v>35</v>
          </cell>
          <cell r="K1084">
            <v>37.954999999999998</v>
          </cell>
          <cell r="M1084">
            <v>400000</v>
          </cell>
          <cell r="N1084" t="str">
            <v>VW</v>
          </cell>
          <cell r="O1084">
            <v>0</v>
          </cell>
          <cell r="P1084" t="str">
            <v>WOLFSBURG</v>
          </cell>
          <cell r="Q1084">
            <v>3</v>
          </cell>
        </row>
        <row r="1085">
          <cell r="B1085" t="str">
            <v>F VW 01 35097</v>
          </cell>
          <cell r="C1085">
            <v>2</v>
          </cell>
          <cell r="D1085">
            <v>2979</v>
          </cell>
          <cell r="E1085">
            <v>28</v>
          </cell>
          <cell r="F1085" t="str">
            <v>D2a</v>
          </cell>
          <cell r="G1085">
            <v>27692</v>
          </cell>
          <cell r="H1085" t="str">
            <v>Lear Corporation/Prestice</v>
          </cell>
          <cell r="I1085" t="str">
            <v>D</v>
          </cell>
          <cell r="J1085">
            <v>35</v>
          </cell>
          <cell r="K1085">
            <v>37.146000000000001</v>
          </cell>
          <cell r="M1085">
            <v>400000</v>
          </cell>
          <cell r="N1085" t="str">
            <v>VW</v>
          </cell>
          <cell r="O1085">
            <v>0</v>
          </cell>
          <cell r="P1085" t="str">
            <v>MOSEL</v>
          </cell>
          <cell r="Q1085">
            <v>3</v>
          </cell>
        </row>
        <row r="1086">
          <cell r="B1086" t="str">
            <v>F VW 01 35097</v>
          </cell>
          <cell r="C1086">
            <v>2</v>
          </cell>
          <cell r="D1086">
            <v>2979</v>
          </cell>
          <cell r="E1086">
            <v>37</v>
          </cell>
          <cell r="F1086" t="str">
            <v>D2a</v>
          </cell>
          <cell r="G1086">
            <v>25164</v>
          </cell>
          <cell r="H1086" t="str">
            <v>Lear Corporation/Prestice</v>
          </cell>
          <cell r="I1086" t="str">
            <v>D</v>
          </cell>
          <cell r="J1086">
            <v>35</v>
          </cell>
          <cell r="K1086">
            <v>37.796999999999997</v>
          </cell>
          <cell r="M1086">
            <v>400000</v>
          </cell>
          <cell r="N1086" t="str">
            <v>VW</v>
          </cell>
          <cell r="O1086">
            <v>0</v>
          </cell>
          <cell r="P1086" t="str">
            <v>BRATISLAVA</v>
          </cell>
          <cell r="Q1086">
            <v>3</v>
          </cell>
        </row>
        <row r="1087">
          <cell r="B1087" t="str">
            <v>F VW 01 35097</v>
          </cell>
          <cell r="C1087">
            <v>2</v>
          </cell>
          <cell r="D1087">
            <v>2979</v>
          </cell>
          <cell r="E1087">
            <v>46</v>
          </cell>
          <cell r="F1087" t="str">
            <v>D2a</v>
          </cell>
          <cell r="G1087">
            <v>95778</v>
          </cell>
          <cell r="H1087" t="str">
            <v>Lear Corporation/Prestice</v>
          </cell>
          <cell r="I1087" t="str">
            <v>D</v>
          </cell>
          <cell r="J1087">
            <v>35</v>
          </cell>
          <cell r="K1087">
            <v>39.134</v>
          </cell>
          <cell r="M1087">
            <v>400000</v>
          </cell>
          <cell r="N1087" t="str">
            <v>VW</v>
          </cell>
          <cell r="O1087">
            <v>0</v>
          </cell>
          <cell r="P1087" t="str">
            <v>VW BRUXELLES BRUESS</v>
          </cell>
          <cell r="Q1087">
            <v>3</v>
          </cell>
        </row>
        <row r="1088">
          <cell r="B1088" t="str">
            <v>F VW 01 35097</v>
          </cell>
          <cell r="C1088">
            <v>2</v>
          </cell>
          <cell r="D1088">
            <v>2979</v>
          </cell>
          <cell r="E1088">
            <v>68</v>
          </cell>
          <cell r="F1088" t="str">
            <v>D2a</v>
          </cell>
          <cell r="G1088">
            <v>23177</v>
          </cell>
          <cell r="H1088" t="str">
            <v>Lear Corporation/Prestice</v>
          </cell>
          <cell r="I1088" t="str">
            <v>D</v>
          </cell>
          <cell r="J1088">
            <v>35</v>
          </cell>
          <cell r="K1088">
            <v>37.954999999999998</v>
          </cell>
          <cell r="M1088">
            <v>400000</v>
          </cell>
          <cell r="N1088" t="str">
            <v>VW</v>
          </cell>
          <cell r="O1088">
            <v>0</v>
          </cell>
          <cell r="P1088" t="str">
            <v>UITENHAGE</v>
          </cell>
          <cell r="Q1088">
            <v>3</v>
          </cell>
        </row>
        <row r="1089">
          <cell r="B1089" t="str">
            <v>F VW 01 35097</v>
          </cell>
          <cell r="C1089">
            <v>2</v>
          </cell>
          <cell r="D1089">
            <v>11330</v>
          </cell>
          <cell r="E1089">
            <v>11</v>
          </cell>
          <cell r="F1089" t="str">
            <v>D2a</v>
          </cell>
          <cell r="G1089">
            <v>196854</v>
          </cell>
          <cell r="H1089" t="str">
            <v>FORMTAP/</v>
          </cell>
          <cell r="I1089" t="str">
            <v>BR</v>
          </cell>
          <cell r="M1089">
            <v>0</v>
          </cell>
          <cell r="N1089" t="str">
            <v>BR</v>
          </cell>
          <cell r="O1089">
            <v>0</v>
          </cell>
          <cell r="P1089" t="str">
            <v>WOLFSBURG</v>
          </cell>
          <cell r="Q1089">
            <v>3</v>
          </cell>
        </row>
        <row r="1090">
          <cell r="B1090" t="str">
            <v>F VW 01 35097</v>
          </cell>
          <cell r="C1090">
            <v>2</v>
          </cell>
          <cell r="D1090">
            <v>11330</v>
          </cell>
          <cell r="E1090">
            <v>28</v>
          </cell>
          <cell r="F1090" t="str">
            <v>D2a</v>
          </cell>
          <cell r="G1090">
            <v>27692</v>
          </cell>
          <cell r="H1090" t="str">
            <v>FORMTAP/</v>
          </cell>
          <cell r="I1090" t="str">
            <v>BR</v>
          </cell>
          <cell r="M1090">
            <v>0</v>
          </cell>
          <cell r="N1090" t="str">
            <v>BR</v>
          </cell>
          <cell r="O1090">
            <v>0</v>
          </cell>
          <cell r="P1090" t="str">
            <v>MOSEL</v>
          </cell>
          <cell r="Q1090">
            <v>3</v>
          </cell>
        </row>
        <row r="1091">
          <cell r="B1091" t="str">
            <v>F VW 01 35097</v>
          </cell>
          <cell r="C1091">
            <v>2</v>
          </cell>
          <cell r="D1091">
            <v>11330</v>
          </cell>
          <cell r="E1091">
            <v>37</v>
          </cell>
          <cell r="F1091" t="str">
            <v>D2a</v>
          </cell>
          <cell r="G1091">
            <v>25164</v>
          </cell>
          <cell r="H1091" t="str">
            <v>FORMTAP/</v>
          </cell>
          <cell r="I1091" t="str">
            <v>BR</v>
          </cell>
          <cell r="M1091">
            <v>0</v>
          </cell>
          <cell r="N1091" t="str">
            <v>BR</v>
          </cell>
          <cell r="O1091">
            <v>0</v>
          </cell>
          <cell r="P1091" t="str">
            <v>BRATISLAVA</v>
          </cell>
          <cell r="Q1091">
            <v>3</v>
          </cell>
        </row>
        <row r="1092">
          <cell r="B1092" t="str">
            <v>F VW 01 35097</v>
          </cell>
          <cell r="C1092">
            <v>2</v>
          </cell>
          <cell r="D1092">
            <v>11330</v>
          </cell>
          <cell r="E1092">
            <v>46</v>
          </cell>
          <cell r="F1092" t="str">
            <v>D2a</v>
          </cell>
          <cell r="G1092">
            <v>95778</v>
          </cell>
          <cell r="H1092" t="str">
            <v>FORMTAP/</v>
          </cell>
          <cell r="I1092" t="str">
            <v>BR</v>
          </cell>
          <cell r="M1092">
            <v>0</v>
          </cell>
          <cell r="N1092" t="str">
            <v>BR</v>
          </cell>
          <cell r="O1092">
            <v>0</v>
          </cell>
          <cell r="P1092" t="str">
            <v>VW BRUXELLES BRUESS</v>
          </cell>
          <cell r="Q1092">
            <v>3</v>
          </cell>
        </row>
        <row r="1093">
          <cell r="B1093" t="str">
            <v>F VW 01 35097</v>
          </cell>
          <cell r="C1093">
            <v>2</v>
          </cell>
          <cell r="D1093">
            <v>11330</v>
          </cell>
          <cell r="E1093">
            <v>68</v>
          </cell>
          <cell r="F1093" t="str">
            <v>D2a</v>
          </cell>
          <cell r="G1093">
            <v>23177</v>
          </cell>
          <cell r="H1093" t="str">
            <v>FORMTAP/</v>
          </cell>
          <cell r="I1093" t="str">
            <v>BR</v>
          </cell>
          <cell r="M1093">
            <v>0</v>
          </cell>
          <cell r="N1093" t="str">
            <v>BR</v>
          </cell>
          <cell r="O1093">
            <v>0</v>
          </cell>
          <cell r="P1093" t="str">
            <v>UITENHAGE</v>
          </cell>
          <cell r="Q1093">
            <v>3</v>
          </cell>
        </row>
        <row r="1094">
          <cell r="B1094" t="str">
            <v>F VW 01 35097</v>
          </cell>
          <cell r="C1094">
            <v>2</v>
          </cell>
          <cell r="D1094">
            <v>13030</v>
          </cell>
          <cell r="E1094">
            <v>11</v>
          </cell>
          <cell r="F1094" t="str">
            <v>D2a</v>
          </cell>
          <cell r="G1094">
            <v>196854</v>
          </cell>
          <cell r="H1094" t="str">
            <v>Findlay Ind. GmbH/Tomaszow PL</v>
          </cell>
          <cell r="I1094" t="str">
            <v>D</v>
          </cell>
          <cell r="J1094">
            <v>30.97</v>
          </cell>
          <cell r="K1094">
            <v>35.933</v>
          </cell>
          <cell r="M1094">
            <v>1640000</v>
          </cell>
          <cell r="N1094" t="str">
            <v>VW</v>
          </cell>
          <cell r="O1094">
            <v>0</v>
          </cell>
          <cell r="P1094" t="str">
            <v>WOLFSBURG</v>
          </cell>
          <cell r="Q1094">
            <v>3</v>
          </cell>
        </row>
        <row r="1095">
          <cell r="B1095" t="str">
            <v>F VW 01 35097</v>
          </cell>
          <cell r="C1095">
            <v>2</v>
          </cell>
          <cell r="D1095">
            <v>13030</v>
          </cell>
          <cell r="E1095">
            <v>28</v>
          </cell>
          <cell r="F1095" t="str">
            <v>D2a</v>
          </cell>
          <cell r="G1095">
            <v>27692</v>
          </cell>
          <cell r="H1095" t="str">
            <v>Findlay Ind. GmbH/Tomaszow PL</v>
          </cell>
          <cell r="I1095" t="str">
            <v>D</v>
          </cell>
          <cell r="J1095">
            <v>30.97</v>
          </cell>
          <cell r="K1095">
            <v>35.228000000000002</v>
          </cell>
          <cell r="M1095">
            <v>1640000</v>
          </cell>
          <cell r="N1095" t="str">
            <v>VW</v>
          </cell>
          <cell r="O1095">
            <v>0</v>
          </cell>
          <cell r="P1095" t="str">
            <v>MOSEL</v>
          </cell>
          <cell r="Q1095">
            <v>3</v>
          </cell>
        </row>
        <row r="1096">
          <cell r="B1096" t="str">
            <v>F VW 01 35097</v>
          </cell>
          <cell r="C1096">
            <v>2</v>
          </cell>
          <cell r="D1096">
            <v>13030</v>
          </cell>
          <cell r="E1096">
            <v>37</v>
          </cell>
          <cell r="F1096" t="str">
            <v>D2a</v>
          </cell>
          <cell r="G1096">
            <v>25164</v>
          </cell>
          <cell r="H1096" t="str">
            <v>Findlay Ind. GmbH/Tomaszow PL</v>
          </cell>
          <cell r="I1096" t="str">
            <v>D</v>
          </cell>
          <cell r="J1096">
            <v>30.97</v>
          </cell>
          <cell r="K1096">
            <v>34.979999999999997</v>
          </cell>
          <cell r="M1096">
            <v>1640000</v>
          </cell>
          <cell r="N1096" t="str">
            <v>VW</v>
          </cell>
          <cell r="O1096">
            <v>0</v>
          </cell>
          <cell r="P1096" t="str">
            <v>BRATISLAVA</v>
          </cell>
          <cell r="Q1096">
            <v>3</v>
          </cell>
        </row>
        <row r="1097">
          <cell r="B1097" t="str">
            <v>F VW 01 35097</v>
          </cell>
          <cell r="C1097">
            <v>2</v>
          </cell>
          <cell r="D1097">
            <v>13030</v>
          </cell>
          <cell r="E1097">
            <v>46</v>
          </cell>
          <cell r="F1097" t="str">
            <v>D2a</v>
          </cell>
          <cell r="G1097">
            <v>95778</v>
          </cell>
          <cell r="H1097" t="str">
            <v>Findlay Ind. GmbH/Tomaszow PL</v>
          </cell>
          <cell r="I1097" t="str">
            <v>D</v>
          </cell>
          <cell r="J1097">
            <v>30.97</v>
          </cell>
          <cell r="K1097">
            <v>38.462000000000003</v>
          </cell>
          <cell r="M1097">
            <v>1640000</v>
          </cell>
          <cell r="N1097" t="str">
            <v>VW</v>
          </cell>
          <cell r="O1097">
            <v>0</v>
          </cell>
          <cell r="P1097" t="str">
            <v>VW BRUXELLES BRUESS</v>
          </cell>
          <cell r="Q1097">
            <v>3</v>
          </cell>
        </row>
        <row r="1098">
          <cell r="B1098" t="str">
            <v>F VW 01 35097</v>
          </cell>
          <cell r="C1098">
            <v>2</v>
          </cell>
          <cell r="D1098">
            <v>13030</v>
          </cell>
          <cell r="E1098">
            <v>68</v>
          </cell>
          <cell r="F1098" t="str">
            <v>D2a</v>
          </cell>
          <cell r="G1098">
            <v>23177</v>
          </cell>
          <cell r="H1098" t="str">
            <v>Findlay Ind. GmbH/Tomaszow PL</v>
          </cell>
          <cell r="I1098" t="str">
            <v>D</v>
          </cell>
          <cell r="J1098">
            <v>30.97</v>
          </cell>
          <cell r="K1098">
            <v>35.933</v>
          </cell>
          <cell r="M1098">
            <v>1640000</v>
          </cell>
          <cell r="N1098" t="str">
            <v>VW</v>
          </cell>
          <cell r="O1098">
            <v>0</v>
          </cell>
          <cell r="P1098" t="str">
            <v>UITENHAGE</v>
          </cell>
          <cell r="Q1098">
            <v>3</v>
          </cell>
        </row>
        <row r="1099">
          <cell r="B1099" t="str">
            <v>F VW 01 35097</v>
          </cell>
          <cell r="C1099">
            <v>2</v>
          </cell>
          <cell r="D1099">
            <v>19964</v>
          </cell>
          <cell r="E1099">
            <v>11</v>
          </cell>
          <cell r="F1099" t="str">
            <v>D2a</v>
          </cell>
          <cell r="G1099">
            <v>196854</v>
          </cell>
          <cell r="H1099" t="str">
            <v>Martur Entegre Sünger ve Koltuk Tesisleri Sanayi Tic A.S./</v>
          </cell>
          <cell r="I1099" t="str">
            <v>TR</v>
          </cell>
          <cell r="M1099">
            <v>0</v>
          </cell>
          <cell r="N1099" t="str">
            <v>TR</v>
          </cell>
          <cell r="O1099">
            <v>0</v>
          </cell>
          <cell r="P1099" t="str">
            <v>WOLFSBURG</v>
          </cell>
          <cell r="Q1099">
            <v>3</v>
          </cell>
        </row>
        <row r="1100">
          <cell r="B1100" t="str">
            <v>F VW 01 35097</v>
          </cell>
          <cell r="C1100">
            <v>2</v>
          </cell>
          <cell r="D1100">
            <v>19964</v>
          </cell>
          <cell r="E1100">
            <v>28</v>
          </cell>
          <cell r="F1100" t="str">
            <v>D2a</v>
          </cell>
          <cell r="G1100">
            <v>27692</v>
          </cell>
          <cell r="H1100" t="str">
            <v>Martur Entegre Sünger ve Koltuk Tesisleri Sanayi Tic A.S./</v>
          </cell>
          <cell r="I1100" t="str">
            <v>TR</v>
          </cell>
          <cell r="M1100">
            <v>0</v>
          </cell>
          <cell r="N1100" t="str">
            <v>TR</v>
          </cell>
          <cell r="O1100">
            <v>0</v>
          </cell>
          <cell r="P1100" t="str">
            <v>MOSEL</v>
          </cell>
          <cell r="Q1100">
            <v>3</v>
          </cell>
        </row>
        <row r="1101">
          <cell r="B1101" t="str">
            <v>F VW 01 35097</v>
          </cell>
          <cell r="C1101">
            <v>2</v>
          </cell>
          <cell r="D1101">
            <v>19964</v>
          </cell>
          <cell r="E1101">
            <v>37</v>
          </cell>
          <cell r="F1101" t="str">
            <v>D2a</v>
          </cell>
          <cell r="G1101">
            <v>25164</v>
          </cell>
          <cell r="H1101" t="str">
            <v>Martur Entegre Sünger ve Koltuk Tesisleri Sanayi Tic A.S./</v>
          </cell>
          <cell r="I1101" t="str">
            <v>TR</v>
          </cell>
          <cell r="M1101">
            <v>0</v>
          </cell>
          <cell r="N1101" t="str">
            <v>TR</v>
          </cell>
          <cell r="O1101">
            <v>0</v>
          </cell>
          <cell r="P1101" t="str">
            <v>BRATISLAVA</v>
          </cell>
          <cell r="Q1101">
            <v>3</v>
          </cell>
        </row>
        <row r="1102">
          <cell r="B1102" t="str">
            <v>F VW 01 35097</v>
          </cell>
          <cell r="C1102">
            <v>2</v>
          </cell>
          <cell r="D1102">
            <v>19964</v>
          </cell>
          <cell r="E1102">
            <v>46</v>
          </cell>
          <cell r="F1102" t="str">
            <v>D2a</v>
          </cell>
          <cell r="G1102">
            <v>95778</v>
          </cell>
          <cell r="H1102" t="str">
            <v>Martur Entegre Sünger ve Koltuk Tesisleri Sanayi Tic A.S./</v>
          </cell>
          <cell r="I1102" t="str">
            <v>TR</v>
          </cell>
          <cell r="M1102">
            <v>0</v>
          </cell>
          <cell r="N1102" t="str">
            <v>TR</v>
          </cell>
          <cell r="O1102">
            <v>0</v>
          </cell>
          <cell r="P1102" t="str">
            <v>VW BRUXELLES BRUESS</v>
          </cell>
          <cell r="Q1102">
            <v>3</v>
          </cell>
        </row>
        <row r="1103">
          <cell r="B1103" t="str">
            <v>F VW 01 35097</v>
          </cell>
          <cell r="C1103">
            <v>2</v>
          </cell>
          <cell r="D1103">
            <v>19964</v>
          </cell>
          <cell r="E1103">
            <v>68</v>
          </cell>
          <cell r="F1103" t="str">
            <v>D2a</v>
          </cell>
          <cell r="G1103">
            <v>23177</v>
          </cell>
          <cell r="H1103" t="str">
            <v>Martur Entegre Sünger ve Koltuk Tesisleri Sanayi Tic A.S./</v>
          </cell>
          <cell r="I1103" t="str">
            <v>TR</v>
          </cell>
          <cell r="M1103">
            <v>0</v>
          </cell>
          <cell r="N1103" t="str">
            <v>TR</v>
          </cell>
          <cell r="O1103">
            <v>0</v>
          </cell>
          <cell r="P1103" t="str">
            <v>UITENHAGE</v>
          </cell>
          <cell r="Q1103">
            <v>3</v>
          </cell>
        </row>
        <row r="1104">
          <cell r="B1104" t="str">
            <v>F VW 01 35097</v>
          </cell>
          <cell r="C1104">
            <v>2</v>
          </cell>
          <cell r="D1104">
            <v>20328</v>
          </cell>
          <cell r="E1104">
            <v>11</v>
          </cell>
          <cell r="F1104" t="str">
            <v>D2a</v>
          </cell>
          <cell r="G1104">
            <v>196854</v>
          </cell>
          <cell r="H1104" t="str">
            <v>GRUPO ANTOLIN DEUTSCHLAND GMBH/GA Bohemia</v>
          </cell>
          <cell r="I1104" t="str">
            <v>D</v>
          </cell>
          <cell r="J1104">
            <v>37.979999999999997</v>
          </cell>
          <cell r="K1104">
            <v>41.005000000000003</v>
          </cell>
          <cell r="M1104">
            <v>400250</v>
          </cell>
          <cell r="N1104" t="str">
            <v>VW</v>
          </cell>
          <cell r="O1104">
            <v>0</v>
          </cell>
          <cell r="P1104" t="str">
            <v>WOLFSBURG</v>
          </cell>
          <cell r="Q1104">
            <v>3</v>
          </cell>
        </row>
        <row r="1105">
          <cell r="B1105" t="str">
            <v>F VW 01 35097</v>
          </cell>
          <cell r="C1105">
            <v>2</v>
          </cell>
          <cell r="D1105">
            <v>20328</v>
          </cell>
          <cell r="E1105">
            <v>28</v>
          </cell>
          <cell r="F1105" t="str">
            <v>D2a</v>
          </cell>
          <cell r="G1105">
            <v>27692</v>
          </cell>
          <cell r="H1105" t="str">
            <v>GRUPO ANTOLIN DEUTSCHLAND GMBH/GA Bohemia</v>
          </cell>
          <cell r="I1105" t="str">
            <v>D</v>
          </cell>
          <cell r="J1105">
            <v>37.979999999999997</v>
          </cell>
          <cell r="K1105">
            <v>40.369999999999997</v>
          </cell>
          <cell r="M1105">
            <v>400250</v>
          </cell>
          <cell r="N1105" t="str">
            <v>VW</v>
          </cell>
          <cell r="O1105">
            <v>0</v>
          </cell>
          <cell r="P1105" t="str">
            <v>MOSEL</v>
          </cell>
          <cell r="Q1105">
            <v>3</v>
          </cell>
        </row>
        <row r="1106">
          <cell r="B1106" t="str">
            <v>F VW 01 35097</v>
          </cell>
          <cell r="C1106">
            <v>2</v>
          </cell>
          <cell r="D1106">
            <v>20328</v>
          </cell>
          <cell r="E1106">
            <v>37</v>
          </cell>
          <cell r="F1106" t="str">
            <v>D2a</v>
          </cell>
          <cell r="G1106">
            <v>25164</v>
          </cell>
          <cell r="H1106" t="str">
            <v>GRUPO ANTOLIN DEUTSCHLAND GMBH/GA Bohemia</v>
          </cell>
          <cell r="I1106" t="str">
            <v>D</v>
          </cell>
          <cell r="J1106">
            <v>37.979999999999997</v>
          </cell>
          <cell r="K1106">
            <v>40.875999999999998</v>
          </cell>
          <cell r="M1106">
            <v>400250</v>
          </cell>
          <cell r="N1106" t="str">
            <v>VW</v>
          </cell>
          <cell r="O1106">
            <v>0</v>
          </cell>
          <cell r="P1106" t="str">
            <v>BRATISLAVA</v>
          </cell>
          <cell r="Q1106">
            <v>3</v>
          </cell>
        </row>
        <row r="1107">
          <cell r="B1107" t="str">
            <v>F VW 01 35097</v>
          </cell>
          <cell r="C1107">
            <v>2</v>
          </cell>
          <cell r="D1107">
            <v>20328</v>
          </cell>
          <cell r="E1107">
            <v>46</v>
          </cell>
          <cell r="F1107" t="str">
            <v>D2a</v>
          </cell>
          <cell r="G1107">
            <v>95778</v>
          </cell>
          <cell r="H1107" t="str">
            <v>GRUPO ANTOLIN DEUTSCHLAND GMBH/GA Bohemia</v>
          </cell>
          <cell r="I1107" t="str">
            <v>D</v>
          </cell>
          <cell r="J1107">
            <v>37.979999999999997</v>
          </cell>
          <cell r="K1107">
            <v>42.4</v>
          </cell>
          <cell r="M1107">
            <v>400250</v>
          </cell>
          <cell r="N1107" t="str">
            <v>VW</v>
          </cell>
          <cell r="O1107">
            <v>0</v>
          </cell>
          <cell r="P1107" t="str">
            <v>VW BRUXELLES BRUESS</v>
          </cell>
          <cell r="Q1107">
            <v>3</v>
          </cell>
        </row>
        <row r="1108">
          <cell r="B1108" t="str">
            <v>F VW 01 35097</v>
          </cell>
          <cell r="C1108">
            <v>2</v>
          </cell>
          <cell r="D1108">
            <v>20328</v>
          </cell>
          <cell r="E1108">
            <v>68</v>
          </cell>
          <cell r="F1108" t="str">
            <v>D2a</v>
          </cell>
          <cell r="G1108">
            <v>23177</v>
          </cell>
          <cell r="H1108" t="str">
            <v>GRUPO ANTOLIN DEUTSCHLAND GMBH/GA Bohemia</v>
          </cell>
          <cell r="I1108" t="str">
            <v>D</v>
          </cell>
          <cell r="J1108">
            <v>37.979999999999997</v>
          </cell>
          <cell r="K1108">
            <v>41.005000000000003</v>
          </cell>
          <cell r="M1108">
            <v>400250</v>
          </cell>
          <cell r="N1108" t="str">
            <v>VW</v>
          </cell>
          <cell r="O1108">
            <v>0</v>
          </cell>
          <cell r="P1108" t="str">
            <v>UITENHAGE</v>
          </cell>
          <cell r="Q1108">
            <v>3</v>
          </cell>
        </row>
        <row r="1109">
          <cell r="B1109" t="str">
            <v>F VW 01 35097</v>
          </cell>
          <cell r="C1109">
            <v>2</v>
          </cell>
          <cell r="D1109">
            <v>23586</v>
          </cell>
          <cell r="E1109">
            <v>11</v>
          </cell>
          <cell r="F1109" t="str">
            <v>D2a</v>
          </cell>
          <cell r="G1109">
            <v>196854</v>
          </cell>
          <cell r="H1109" t="str">
            <v>VW Wolfsburg/</v>
          </cell>
          <cell r="I1109" t="str">
            <v>D</v>
          </cell>
          <cell r="M1109">
            <v>0</v>
          </cell>
          <cell r="N1109" t="str">
            <v>HA</v>
          </cell>
          <cell r="O1109">
            <v>0</v>
          </cell>
          <cell r="P1109" t="str">
            <v>WOLFSBURG</v>
          </cell>
          <cell r="Q1109">
            <v>3</v>
          </cell>
        </row>
        <row r="1110">
          <cell r="B1110" t="str">
            <v>F VW 01 35097</v>
          </cell>
          <cell r="C1110">
            <v>2</v>
          </cell>
          <cell r="D1110">
            <v>23586</v>
          </cell>
          <cell r="E1110">
            <v>28</v>
          </cell>
          <cell r="F1110" t="str">
            <v>D2a</v>
          </cell>
          <cell r="G1110">
            <v>27692</v>
          </cell>
          <cell r="H1110" t="str">
            <v>VW Wolfsburg/</v>
          </cell>
          <cell r="I1110" t="str">
            <v>D</v>
          </cell>
          <cell r="M1110">
            <v>0</v>
          </cell>
          <cell r="N1110" t="str">
            <v>HA</v>
          </cell>
          <cell r="O1110">
            <v>0</v>
          </cell>
          <cell r="P1110" t="str">
            <v>MOSEL</v>
          </cell>
          <cell r="Q1110">
            <v>3</v>
          </cell>
        </row>
        <row r="1111">
          <cell r="B1111" t="str">
            <v>F VW 01 35097</v>
          </cell>
          <cell r="C1111">
            <v>2</v>
          </cell>
          <cell r="D1111">
            <v>23586</v>
          </cell>
          <cell r="E1111">
            <v>37</v>
          </cell>
          <cell r="F1111" t="str">
            <v>D2a</v>
          </cell>
          <cell r="G1111">
            <v>25164</v>
          </cell>
          <cell r="H1111" t="str">
            <v>VW Wolfsburg/</v>
          </cell>
          <cell r="I1111" t="str">
            <v>D</v>
          </cell>
          <cell r="M1111">
            <v>0</v>
          </cell>
          <cell r="N1111" t="str">
            <v>HA</v>
          </cell>
          <cell r="O1111">
            <v>0</v>
          </cell>
          <cell r="P1111" t="str">
            <v>BRATISLAVA</v>
          </cell>
          <cell r="Q1111">
            <v>3</v>
          </cell>
        </row>
        <row r="1112">
          <cell r="B1112" t="str">
            <v>F VW 01 35097</v>
          </cell>
          <cell r="C1112">
            <v>2</v>
          </cell>
          <cell r="D1112">
            <v>23586</v>
          </cell>
          <cell r="E1112">
            <v>46</v>
          </cell>
          <cell r="F1112" t="str">
            <v>D2a</v>
          </cell>
          <cell r="G1112">
            <v>95778</v>
          </cell>
          <cell r="H1112" t="str">
            <v>VW Wolfsburg/</v>
          </cell>
          <cell r="I1112" t="str">
            <v>D</v>
          </cell>
          <cell r="M1112">
            <v>0</v>
          </cell>
          <cell r="N1112" t="str">
            <v>HA</v>
          </cell>
          <cell r="O1112">
            <v>0</v>
          </cell>
          <cell r="P1112" t="str">
            <v>VW BRUXELLES BRUESS</v>
          </cell>
          <cell r="Q1112">
            <v>3</v>
          </cell>
        </row>
        <row r="1113">
          <cell r="B1113" t="str">
            <v>F VW 01 35097</v>
          </cell>
          <cell r="C1113">
            <v>2</v>
          </cell>
          <cell r="D1113">
            <v>23586</v>
          </cell>
          <cell r="E1113">
            <v>68</v>
          </cell>
          <cell r="F1113" t="str">
            <v>D2a</v>
          </cell>
          <cell r="G1113">
            <v>23177</v>
          </cell>
          <cell r="H1113" t="str">
            <v>VW Wolfsburg/</v>
          </cell>
          <cell r="I1113" t="str">
            <v>D</v>
          </cell>
          <cell r="M1113">
            <v>0</v>
          </cell>
          <cell r="N1113" t="str">
            <v>HA</v>
          </cell>
          <cell r="O1113">
            <v>0</v>
          </cell>
          <cell r="P1113" t="str">
            <v>UITENHAGE</v>
          </cell>
          <cell r="Q1113">
            <v>3</v>
          </cell>
        </row>
        <row r="1114">
          <cell r="B1114" t="str">
            <v>F VW 01 35097</v>
          </cell>
          <cell r="C1114">
            <v>2</v>
          </cell>
          <cell r="D1114">
            <v>24969</v>
          </cell>
          <cell r="E1114">
            <v>11</v>
          </cell>
          <cell r="F1114" t="str">
            <v>D2a</v>
          </cell>
          <cell r="G1114">
            <v>196854</v>
          </cell>
          <cell r="H1114" t="str">
            <v>Rieter Automotive North/</v>
          </cell>
          <cell r="I1114" t="str">
            <v>USA</v>
          </cell>
          <cell r="M1114">
            <v>0</v>
          </cell>
          <cell r="N1114" t="str">
            <v>US</v>
          </cell>
          <cell r="O1114">
            <v>0</v>
          </cell>
          <cell r="P1114" t="str">
            <v>WOLFSBURG</v>
          </cell>
          <cell r="Q1114">
            <v>3</v>
          </cell>
        </row>
        <row r="1115">
          <cell r="B1115" t="str">
            <v>F VW 01 35097</v>
          </cell>
          <cell r="C1115">
            <v>2</v>
          </cell>
          <cell r="D1115">
            <v>24969</v>
          </cell>
          <cell r="E1115">
            <v>28</v>
          </cell>
          <cell r="F1115" t="str">
            <v>D2a</v>
          </cell>
          <cell r="G1115">
            <v>27692</v>
          </cell>
          <cell r="H1115" t="str">
            <v>Rieter Automotive North/</v>
          </cell>
          <cell r="I1115" t="str">
            <v>USA</v>
          </cell>
          <cell r="M1115">
            <v>0</v>
          </cell>
          <cell r="N1115" t="str">
            <v>US</v>
          </cell>
          <cell r="O1115">
            <v>0</v>
          </cell>
          <cell r="P1115" t="str">
            <v>MOSEL</v>
          </cell>
          <cell r="Q1115">
            <v>3</v>
          </cell>
        </row>
        <row r="1116">
          <cell r="B1116" t="str">
            <v>F VW 01 35097</v>
          </cell>
          <cell r="C1116">
            <v>2</v>
          </cell>
          <cell r="D1116">
            <v>24969</v>
          </cell>
          <cell r="E1116">
            <v>37</v>
          </cell>
          <cell r="F1116" t="str">
            <v>D2a</v>
          </cell>
          <cell r="G1116">
            <v>25164</v>
          </cell>
          <cell r="H1116" t="str">
            <v>Rieter Automotive North/</v>
          </cell>
          <cell r="I1116" t="str">
            <v>USA</v>
          </cell>
          <cell r="M1116">
            <v>0</v>
          </cell>
          <cell r="N1116" t="str">
            <v>US</v>
          </cell>
          <cell r="O1116">
            <v>0</v>
          </cell>
          <cell r="P1116" t="str">
            <v>BRATISLAVA</v>
          </cell>
          <cell r="Q1116">
            <v>3</v>
          </cell>
        </row>
        <row r="1117">
          <cell r="B1117" t="str">
            <v>F VW 01 35097</v>
          </cell>
          <cell r="C1117">
            <v>2</v>
          </cell>
          <cell r="D1117">
            <v>24969</v>
          </cell>
          <cell r="E1117">
            <v>46</v>
          </cell>
          <cell r="F1117" t="str">
            <v>D2a</v>
          </cell>
          <cell r="G1117">
            <v>95778</v>
          </cell>
          <cell r="H1117" t="str">
            <v>Rieter Automotive North/</v>
          </cell>
          <cell r="I1117" t="str">
            <v>USA</v>
          </cell>
          <cell r="M1117">
            <v>0</v>
          </cell>
          <cell r="N1117" t="str">
            <v>US</v>
          </cell>
          <cell r="O1117">
            <v>0</v>
          </cell>
          <cell r="P1117" t="str">
            <v>VW BRUXELLES BRUESS</v>
          </cell>
          <cell r="Q1117">
            <v>3</v>
          </cell>
        </row>
        <row r="1118">
          <cell r="B1118" t="str">
            <v>F VW 01 35097</v>
          </cell>
          <cell r="C1118">
            <v>2</v>
          </cell>
          <cell r="D1118">
            <v>24969</v>
          </cell>
          <cell r="E1118">
            <v>68</v>
          </cell>
          <cell r="F1118" t="str">
            <v>D2a</v>
          </cell>
          <cell r="G1118">
            <v>23177</v>
          </cell>
          <cell r="H1118" t="str">
            <v>Rieter Automotive North/</v>
          </cell>
          <cell r="I1118" t="str">
            <v>USA</v>
          </cell>
          <cell r="M1118">
            <v>0</v>
          </cell>
          <cell r="N1118" t="str">
            <v>US</v>
          </cell>
          <cell r="O1118">
            <v>0</v>
          </cell>
          <cell r="P1118" t="str">
            <v>UITENHAGE</v>
          </cell>
          <cell r="Q1118">
            <v>3</v>
          </cell>
        </row>
        <row r="1119">
          <cell r="B1119" t="str">
            <v>F VW 01 35097</v>
          </cell>
          <cell r="C1119">
            <v>2</v>
          </cell>
          <cell r="D1119">
            <v>27909</v>
          </cell>
          <cell r="E1119">
            <v>11</v>
          </cell>
          <cell r="F1119" t="str">
            <v>D2a</v>
          </cell>
          <cell r="G1119">
            <v>196854</v>
          </cell>
          <cell r="H1119" t="str">
            <v>Textron Automotive Company/</v>
          </cell>
          <cell r="I1119" t="str">
            <v>USA</v>
          </cell>
          <cell r="M1119">
            <v>0</v>
          </cell>
          <cell r="N1119" t="str">
            <v>US</v>
          </cell>
          <cell r="O1119">
            <v>0</v>
          </cell>
          <cell r="P1119" t="str">
            <v>WOLFSBURG</v>
          </cell>
          <cell r="Q1119">
            <v>3</v>
          </cell>
        </row>
        <row r="1120">
          <cell r="B1120" t="str">
            <v>F VW 01 35097</v>
          </cell>
          <cell r="C1120">
            <v>2</v>
          </cell>
          <cell r="D1120">
            <v>27909</v>
          </cell>
          <cell r="E1120">
            <v>28</v>
          </cell>
          <cell r="F1120" t="str">
            <v>D2a</v>
          </cell>
          <cell r="G1120">
            <v>27692</v>
          </cell>
          <cell r="H1120" t="str">
            <v>Textron Automotive Company/</v>
          </cell>
          <cell r="I1120" t="str">
            <v>USA</v>
          </cell>
          <cell r="M1120">
            <v>0</v>
          </cell>
          <cell r="N1120" t="str">
            <v>US</v>
          </cell>
          <cell r="O1120">
            <v>0</v>
          </cell>
          <cell r="P1120" t="str">
            <v>MOSEL</v>
          </cell>
          <cell r="Q1120">
            <v>3</v>
          </cell>
        </row>
        <row r="1121">
          <cell r="B1121" t="str">
            <v>F VW 01 35097</v>
          </cell>
          <cell r="C1121">
            <v>2</v>
          </cell>
          <cell r="D1121">
            <v>27909</v>
          </cell>
          <cell r="E1121">
            <v>37</v>
          </cell>
          <cell r="F1121" t="str">
            <v>D2a</v>
          </cell>
          <cell r="G1121">
            <v>25164</v>
          </cell>
          <cell r="H1121" t="str">
            <v>Textron Automotive Company/</v>
          </cell>
          <cell r="I1121" t="str">
            <v>USA</v>
          </cell>
          <cell r="M1121">
            <v>0</v>
          </cell>
          <cell r="N1121" t="str">
            <v>US</v>
          </cell>
          <cell r="O1121">
            <v>0</v>
          </cell>
          <cell r="P1121" t="str">
            <v>BRATISLAVA</v>
          </cell>
          <cell r="Q1121">
            <v>3</v>
          </cell>
        </row>
        <row r="1122">
          <cell r="B1122" t="str">
            <v>F VW 01 35097</v>
          </cell>
          <cell r="C1122">
            <v>2</v>
          </cell>
          <cell r="D1122">
            <v>27909</v>
          </cell>
          <cell r="E1122">
            <v>46</v>
          </cell>
          <cell r="F1122" t="str">
            <v>D2a</v>
          </cell>
          <cell r="G1122">
            <v>95778</v>
          </cell>
          <cell r="H1122" t="str">
            <v>Textron Automotive Company/</v>
          </cell>
          <cell r="I1122" t="str">
            <v>USA</v>
          </cell>
          <cell r="M1122">
            <v>0</v>
          </cell>
          <cell r="N1122" t="str">
            <v>US</v>
          </cell>
          <cell r="O1122">
            <v>0</v>
          </cell>
          <cell r="P1122" t="str">
            <v>VW BRUXELLES BRUESS</v>
          </cell>
          <cell r="Q1122">
            <v>3</v>
          </cell>
        </row>
        <row r="1123">
          <cell r="B1123" t="str">
            <v>F VW 01 35097</v>
          </cell>
          <cell r="C1123">
            <v>2</v>
          </cell>
          <cell r="D1123">
            <v>27909</v>
          </cell>
          <cell r="E1123">
            <v>68</v>
          </cell>
          <cell r="F1123" t="str">
            <v>D2a</v>
          </cell>
          <cell r="G1123">
            <v>23177</v>
          </cell>
          <cell r="H1123" t="str">
            <v>Textron Automotive Company/</v>
          </cell>
          <cell r="I1123" t="str">
            <v>USA</v>
          </cell>
          <cell r="M1123">
            <v>0</v>
          </cell>
          <cell r="N1123" t="str">
            <v>US</v>
          </cell>
          <cell r="O1123">
            <v>0</v>
          </cell>
          <cell r="P1123" t="str">
            <v>UITENHAGE</v>
          </cell>
          <cell r="Q1123">
            <v>3</v>
          </cell>
        </row>
        <row r="1124">
          <cell r="B1124" t="str">
            <v>F VW 01 35097</v>
          </cell>
          <cell r="C1124">
            <v>2</v>
          </cell>
          <cell r="D1124">
            <v>28671</v>
          </cell>
          <cell r="E1124">
            <v>11</v>
          </cell>
          <cell r="F1124" t="str">
            <v>D2a</v>
          </cell>
          <cell r="G1124">
            <v>196854</v>
          </cell>
          <cell r="H1124" t="str">
            <v>RIETER ELLO ARTEFATOS DE FIBRAS TEXTEIS LTDA/</v>
          </cell>
          <cell r="I1124" t="str">
            <v>BR</v>
          </cell>
          <cell r="M1124">
            <v>0</v>
          </cell>
          <cell r="N1124" t="str">
            <v>BR</v>
          </cell>
          <cell r="O1124">
            <v>0</v>
          </cell>
          <cell r="P1124" t="str">
            <v>WOLFSBURG</v>
          </cell>
          <cell r="Q1124">
            <v>3</v>
          </cell>
        </row>
        <row r="1125">
          <cell r="B1125" t="str">
            <v>F VW 01 35097</v>
          </cell>
          <cell r="C1125">
            <v>2</v>
          </cell>
          <cell r="D1125">
            <v>28671</v>
          </cell>
          <cell r="E1125">
            <v>28</v>
          </cell>
          <cell r="F1125" t="str">
            <v>D2a</v>
          </cell>
          <cell r="G1125">
            <v>27692</v>
          </cell>
          <cell r="H1125" t="str">
            <v>RIETER ELLO ARTEFATOS DE FIBRAS TEXTEIS LTDA/</v>
          </cell>
          <cell r="I1125" t="str">
            <v>BR</v>
          </cell>
          <cell r="M1125">
            <v>0</v>
          </cell>
          <cell r="N1125" t="str">
            <v>BR</v>
          </cell>
          <cell r="O1125">
            <v>0</v>
          </cell>
          <cell r="P1125" t="str">
            <v>MOSEL</v>
          </cell>
          <cell r="Q1125">
            <v>3</v>
          </cell>
        </row>
        <row r="1126">
          <cell r="B1126" t="str">
            <v>F VW 01 35097</v>
          </cell>
          <cell r="C1126">
            <v>2</v>
          </cell>
          <cell r="D1126">
            <v>28671</v>
          </cell>
          <cell r="E1126">
            <v>37</v>
          </cell>
          <cell r="F1126" t="str">
            <v>D2a</v>
          </cell>
          <cell r="G1126">
            <v>25164</v>
          </cell>
          <cell r="H1126" t="str">
            <v>RIETER ELLO ARTEFATOS DE FIBRAS TEXTEIS LTDA/</v>
          </cell>
          <cell r="I1126" t="str">
            <v>BR</v>
          </cell>
          <cell r="M1126">
            <v>0</v>
          </cell>
          <cell r="N1126" t="str">
            <v>BR</v>
          </cell>
          <cell r="O1126">
            <v>0</v>
          </cell>
          <cell r="P1126" t="str">
            <v>BRATISLAVA</v>
          </cell>
          <cell r="Q1126">
            <v>3</v>
          </cell>
        </row>
        <row r="1127">
          <cell r="B1127" t="str">
            <v>F VW 01 35097</v>
          </cell>
          <cell r="C1127">
            <v>2</v>
          </cell>
          <cell r="D1127">
            <v>28671</v>
          </cell>
          <cell r="E1127">
            <v>46</v>
          </cell>
          <cell r="F1127" t="str">
            <v>D2a</v>
          </cell>
          <cell r="G1127">
            <v>95778</v>
          </cell>
          <cell r="H1127" t="str">
            <v>RIETER ELLO ARTEFATOS DE FIBRAS TEXTEIS LTDA/</v>
          </cell>
          <cell r="I1127" t="str">
            <v>BR</v>
          </cell>
          <cell r="M1127">
            <v>0</v>
          </cell>
          <cell r="N1127" t="str">
            <v>BR</v>
          </cell>
          <cell r="O1127">
            <v>0</v>
          </cell>
          <cell r="P1127" t="str">
            <v>VW BRUXELLES BRUESS</v>
          </cell>
          <cell r="Q1127">
            <v>3</v>
          </cell>
        </row>
        <row r="1128">
          <cell r="B1128" t="str">
            <v>F VW 01 35097</v>
          </cell>
          <cell r="C1128">
            <v>2</v>
          </cell>
          <cell r="D1128">
            <v>28671</v>
          </cell>
          <cell r="E1128">
            <v>68</v>
          </cell>
          <cell r="F1128" t="str">
            <v>D2a</v>
          </cell>
          <cell r="G1128">
            <v>23177</v>
          </cell>
          <cell r="H1128" t="str">
            <v>RIETER ELLO ARTEFATOS DE FIBRAS TEXTEIS LTDA/</v>
          </cell>
          <cell r="I1128" t="str">
            <v>BR</v>
          </cell>
          <cell r="M1128">
            <v>0</v>
          </cell>
          <cell r="N1128" t="str">
            <v>BR</v>
          </cell>
          <cell r="O1128">
            <v>0</v>
          </cell>
          <cell r="P1128" t="str">
            <v>UITENHAGE</v>
          </cell>
          <cell r="Q1128">
            <v>3</v>
          </cell>
        </row>
        <row r="1129">
          <cell r="B1129" t="str">
            <v>F VW 01 35097</v>
          </cell>
          <cell r="C1129">
            <v>2</v>
          </cell>
          <cell r="D1129">
            <v>29344</v>
          </cell>
          <cell r="E1129">
            <v>11</v>
          </cell>
          <cell r="F1129" t="str">
            <v>D2a</v>
          </cell>
          <cell r="G1129">
            <v>196854</v>
          </cell>
          <cell r="H1129" t="str">
            <v>Johnson Controls Headliner GmbH/</v>
          </cell>
          <cell r="I1129" t="str">
            <v>D</v>
          </cell>
          <cell r="J1129">
            <v>37.6</v>
          </cell>
          <cell r="K1129">
            <v>40.67</v>
          </cell>
          <cell r="M1129">
            <v>375000</v>
          </cell>
          <cell r="N1129" t="str">
            <v>VW</v>
          </cell>
          <cell r="O1129">
            <v>0</v>
          </cell>
          <cell r="P1129" t="str">
            <v>WOLFSBURG</v>
          </cell>
          <cell r="Q1129">
            <v>3</v>
          </cell>
        </row>
        <row r="1130">
          <cell r="B1130" t="str">
            <v>F VW 01 35097</v>
          </cell>
          <cell r="C1130">
            <v>2</v>
          </cell>
          <cell r="D1130">
            <v>29344</v>
          </cell>
          <cell r="E1130">
            <v>28</v>
          </cell>
          <cell r="F1130" t="str">
            <v>D2a</v>
          </cell>
          <cell r="G1130">
            <v>27692</v>
          </cell>
          <cell r="H1130" t="str">
            <v>Johnson Controls Headliner GmbH/</v>
          </cell>
          <cell r="I1130" t="str">
            <v>D</v>
          </cell>
          <cell r="J1130">
            <v>37.6</v>
          </cell>
          <cell r="K1130">
            <v>40.658000000000001</v>
          </cell>
          <cell r="M1130">
            <v>375000</v>
          </cell>
          <cell r="N1130" t="str">
            <v>VW</v>
          </cell>
          <cell r="O1130">
            <v>0</v>
          </cell>
          <cell r="P1130" t="str">
            <v>MOSEL</v>
          </cell>
          <cell r="Q1130">
            <v>3</v>
          </cell>
        </row>
        <row r="1131">
          <cell r="B1131" t="str">
            <v>F VW 01 35097</v>
          </cell>
          <cell r="C1131">
            <v>2</v>
          </cell>
          <cell r="D1131">
            <v>29344</v>
          </cell>
          <cell r="E1131">
            <v>37</v>
          </cell>
          <cell r="F1131" t="str">
            <v>D2a</v>
          </cell>
          <cell r="G1131">
            <v>25164</v>
          </cell>
          <cell r="H1131" t="str">
            <v>Johnson Controls Headliner GmbH/</v>
          </cell>
          <cell r="I1131" t="str">
            <v>D</v>
          </cell>
          <cell r="J1131">
            <v>37.6</v>
          </cell>
          <cell r="K1131">
            <v>42.125999999999998</v>
          </cell>
          <cell r="M1131">
            <v>375000</v>
          </cell>
          <cell r="N1131" t="str">
            <v>VW</v>
          </cell>
          <cell r="O1131">
            <v>0</v>
          </cell>
          <cell r="P1131" t="str">
            <v>BRATISLAVA</v>
          </cell>
          <cell r="Q1131">
            <v>3</v>
          </cell>
        </row>
        <row r="1132">
          <cell r="B1132" t="str">
            <v>F VW 01 35097</v>
          </cell>
          <cell r="C1132">
            <v>2</v>
          </cell>
          <cell r="D1132">
            <v>29344</v>
          </cell>
          <cell r="E1132">
            <v>46</v>
          </cell>
          <cell r="F1132" t="str">
            <v>D2a</v>
          </cell>
          <cell r="G1132">
            <v>95778</v>
          </cell>
          <cell r="H1132" t="str">
            <v>Johnson Controls Headliner GmbH/</v>
          </cell>
          <cell r="I1132" t="str">
            <v>D</v>
          </cell>
          <cell r="J1132">
            <v>37.6</v>
          </cell>
          <cell r="K1132">
            <v>39.982999999999997</v>
          </cell>
          <cell r="M1132">
            <v>375000</v>
          </cell>
          <cell r="N1132" t="str">
            <v>VW</v>
          </cell>
          <cell r="O1132">
            <v>0</v>
          </cell>
          <cell r="P1132" t="str">
            <v>VW BRUXELLES BRUESS</v>
          </cell>
          <cell r="Q1132">
            <v>3</v>
          </cell>
        </row>
        <row r="1133">
          <cell r="B1133" t="str">
            <v>F VW 01 35097</v>
          </cell>
          <cell r="C1133">
            <v>2</v>
          </cell>
          <cell r="D1133">
            <v>29344</v>
          </cell>
          <cell r="E1133">
            <v>68</v>
          </cell>
          <cell r="F1133" t="str">
            <v>D2a</v>
          </cell>
          <cell r="G1133">
            <v>23177</v>
          </cell>
          <cell r="H1133" t="str">
            <v>Johnson Controls Headliner GmbH/</v>
          </cell>
          <cell r="I1133" t="str">
            <v>D</v>
          </cell>
          <cell r="J1133">
            <v>37.6</v>
          </cell>
          <cell r="K1133">
            <v>40.67</v>
          </cell>
          <cell r="M1133">
            <v>375000</v>
          </cell>
          <cell r="N1133" t="str">
            <v>VW</v>
          </cell>
          <cell r="O1133">
            <v>0</v>
          </cell>
          <cell r="P1133" t="str">
            <v>UITENHAGE</v>
          </cell>
          <cell r="Q1133">
            <v>3</v>
          </cell>
        </row>
        <row r="1134">
          <cell r="B1134" t="str">
            <v>F VW 01 35097</v>
          </cell>
          <cell r="C1134">
            <v>2</v>
          </cell>
          <cell r="D1134">
            <v>43249</v>
          </cell>
          <cell r="E1134">
            <v>11</v>
          </cell>
          <cell r="F1134" t="str">
            <v>D2a</v>
          </cell>
          <cell r="G1134">
            <v>196854</v>
          </cell>
          <cell r="H1134" t="str">
            <v>Magna Systems, S.A./Germany</v>
          </cell>
          <cell r="I1134" t="str">
            <v>D</v>
          </cell>
          <cell r="J1134">
            <v>51.1</v>
          </cell>
          <cell r="K1134">
            <v>55.67</v>
          </cell>
          <cell r="M1134">
            <v>1520350</v>
          </cell>
          <cell r="N1134" t="str">
            <v>VW</v>
          </cell>
          <cell r="O1134">
            <v>0</v>
          </cell>
          <cell r="P1134" t="str">
            <v>WOLFSBURG</v>
          </cell>
          <cell r="Q1134">
            <v>3</v>
          </cell>
        </row>
        <row r="1135">
          <cell r="B1135" t="str">
            <v>F VW 01 35097</v>
          </cell>
          <cell r="C1135">
            <v>2</v>
          </cell>
          <cell r="D1135">
            <v>43249</v>
          </cell>
          <cell r="E1135">
            <v>28</v>
          </cell>
          <cell r="F1135" t="str">
            <v>D2a</v>
          </cell>
          <cell r="G1135">
            <v>27692</v>
          </cell>
          <cell r="H1135" t="str">
            <v>Magna Systems, S.A./Germany</v>
          </cell>
          <cell r="I1135" t="str">
            <v>D</v>
          </cell>
          <cell r="J1135">
            <v>51.1</v>
          </cell>
          <cell r="K1135">
            <v>55.67</v>
          </cell>
          <cell r="M1135">
            <v>1520350</v>
          </cell>
          <cell r="N1135" t="str">
            <v>VW</v>
          </cell>
          <cell r="O1135">
            <v>0</v>
          </cell>
          <cell r="P1135" t="str">
            <v>MOSEL</v>
          </cell>
          <cell r="Q1135">
            <v>3</v>
          </cell>
        </row>
        <row r="1136">
          <cell r="B1136" t="str">
            <v>F VW 01 35097</v>
          </cell>
          <cell r="C1136">
            <v>2</v>
          </cell>
          <cell r="D1136">
            <v>43249</v>
          </cell>
          <cell r="E1136">
            <v>37</v>
          </cell>
          <cell r="F1136" t="str">
            <v>D2a</v>
          </cell>
          <cell r="G1136">
            <v>25164</v>
          </cell>
          <cell r="H1136" t="str">
            <v>Magna Systems, S.A./Germany</v>
          </cell>
          <cell r="I1136" t="str">
            <v>D</v>
          </cell>
          <cell r="J1136">
            <v>51.1</v>
          </cell>
          <cell r="K1136">
            <v>64.12</v>
          </cell>
          <cell r="M1136">
            <v>1520350</v>
          </cell>
          <cell r="N1136" t="str">
            <v>VW</v>
          </cell>
          <cell r="O1136">
            <v>0</v>
          </cell>
          <cell r="P1136" t="str">
            <v>BRATISLAVA</v>
          </cell>
          <cell r="Q1136">
            <v>3</v>
          </cell>
        </row>
        <row r="1137">
          <cell r="B1137" t="str">
            <v>F VW 01 35097</v>
          </cell>
          <cell r="C1137">
            <v>2</v>
          </cell>
          <cell r="D1137">
            <v>43249</v>
          </cell>
          <cell r="E1137">
            <v>46</v>
          </cell>
          <cell r="F1137" t="str">
            <v>D2a</v>
          </cell>
          <cell r="G1137">
            <v>95778</v>
          </cell>
          <cell r="H1137" t="str">
            <v>Magna Systems, S.A./Germany</v>
          </cell>
          <cell r="I1137" t="str">
            <v>D</v>
          </cell>
          <cell r="J1137">
            <v>51.1</v>
          </cell>
          <cell r="K1137">
            <v>64.12</v>
          </cell>
          <cell r="M1137">
            <v>1520350</v>
          </cell>
          <cell r="N1137" t="str">
            <v>VW</v>
          </cell>
          <cell r="O1137">
            <v>0</v>
          </cell>
          <cell r="P1137" t="str">
            <v>VW BRUXELLES BRUESS</v>
          </cell>
          <cell r="Q1137">
            <v>3</v>
          </cell>
        </row>
        <row r="1138">
          <cell r="B1138" t="str">
            <v>F VW 01 35097</v>
          </cell>
          <cell r="C1138">
            <v>2</v>
          </cell>
          <cell r="D1138">
            <v>43249</v>
          </cell>
          <cell r="E1138">
            <v>68</v>
          </cell>
          <cell r="F1138" t="str">
            <v>D2a</v>
          </cell>
          <cell r="G1138">
            <v>23177</v>
          </cell>
          <cell r="H1138" t="str">
            <v>Magna Systems, S.A./Germany</v>
          </cell>
          <cell r="I1138" t="str">
            <v>D</v>
          </cell>
          <cell r="J1138">
            <v>51.1</v>
          </cell>
          <cell r="K1138">
            <v>64.12</v>
          </cell>
          <cell r="M1138">
            <v>1520350</v>
          </cell>
          <cell r="N1138" t="str">
            <v>VW</v>
          </cell>
          <cell r="O1138">
            <v>0</v>
          </cell>
          <cell r="P1138" t="str">
            <v>UITENHAGE</v>
          </cell>
          <cell r="Q1138">
            <v>3</v>
          </cell>
        </row>
        <row r="1139">
          <cell r="B1139" t="str">
            <v>F VW 01 35097</v>
          </cell>
          <cell r="C1139">
            <v>3</v>
          </cell>
          <cell r="D1139">
            <v>159</v>
          </cell>
          <cell r="E1139">
            <v>11</v>
          </cell>
          <cell r="F1139" t="str">
            <v>D2a</v>
          </cell>
          <cell r="G1139">
            <v>13734</v>
          </cell>
          <cell r="H1139" t="str">
            <v>MAGNA EMFISINT/</v>
          </cell>
          <cell r="I1139" t="str">
            <v>E</v>
          </cell>
          <cell r="M1139">
            <v>0</v>
          </cell>
          <cell r="N1139" t="str">
            <v>ST</v>
          </cell>
          <cell r="O1139">
            <v>0</v>
          </cell>
          <cell r="P1139" t="str">
            <v>WOLFSBURG</v>
          </cell>
          <cell r="Q1139">
            <v>3</v>
          </cell>
        </row>
        <row r="1140">
          <cell r="B1140" t="str">
            <v>F VW 01 35097</v>
          </cell>
          <cell r="C1140">
            <v>3</v>
          </cell>
          <cell r="D1140">
            <v>159</v>
          </cell>
          <cell r="E1140">
            <v>28</v>
          </cell>
          <cell r="F1140" t="str">
            <v>D2a</v>
          </cell>
          <cell r="G1140">
            <v>1932</v>
          </cell>
          <cell r="H1140" t="str">
            <v>MAGNA EMFISINT/</v>
          </cell>
          <cell r="I1140" t="str">
            <v>E</v>
          </cell>
          <cell r="M1140">
            <v>0</v>
          </cell>
          <cell r="N1140" t="str">
            <v>ST</v>
          </cell>
          <cell r="O1140">
            <v>0</v>
          </cell>
          <cell r="P1140" t="str">
            <v>MOSEL</v>
          </cell>
          <cell r="Q1140">
            <v>3</v>
          </cell>
        </row>
        <row r="1141">
          <cell r="B1141" t="str">
            <v>F VW 01 35097</v>
          </cell>
          <cell r="C1141">
            <v>3</v>
          </cell>
          <cell r="D1141">
            <v>159</v>
          </cell>
          <cell r="E1141">
            <v>37</v>
          </cell>
          <cell r="F1141" t="str">
            <v>D2a</v>
          </cell>
          <cell r="G1141">
            <v>1756</v>
          </cell>
          <cell r="H1141" t="str">
            <v>MAGNA EMFISINT/</v>
          </cell>
          <cell r="I1141" t="str">
            <v>E</v>
          </cell>
          <cell r="M1141">
            <v>0</v>
          </cell>
          <cell r="N1141" t="str">
            <v>ST</v>
          </cell>
          <cell r="O1141">
            <v>0</v>
          </cell>
          <cell r="P1141" t="str">
            <v>BRATISLAVA</v>
          </cell>
          <cell r="Q1141">
            <v>3</v>
          </cell>
        </row>
        <row r="1142">
          <cell r="B1142" t="str">
            <v>F VW 01 35097</v>
          </cell>
          <cell r="C1142">
            <v>3</v>
          </cell>
          <cell r="D1142">
            <v>159</v>
          </cell>
          <cell r="E1142">
            <v>46</v>
          </cell>
          <cell r="F1142" t="str">
            <v>D2a</v>
          </cell>
          <cell r="G1142">
            <v>6682</v>
          </cell>
          <cell r="H1142" t="str">
            <v>MAGNA EMFISINT/</v>
          </cell>
          <cell r="I1142" t="str">
            <v>E</v>
          </cell>
          <cell r="M1142">
            <v>0</v>
          </cell>
          <cell r="N1142" t="str">
            <v>ST</v>
          </cell>
          <cell r="O1142">
            <v>0</v>
          </cell>
          <cell r="P1142" t="str">
            <v>VW BRUXELLES BRUESS</v>
          </cell>
          <cell r="Q1142">
            <v>3</v>
          </cell>
        </row>
        <row r="1143">
          <cell r="B1143" t="str">
            <v>F VW 01 35097</v>
          </cell>
          <cell r="C1143">
            <v>3</v>
          </cell>
          <cell r="D1143">
            <v>159</v>
          </cell>
          <cell r="E1143">
            <v>68</v>
          </cell>
          <cell r="F1143" t="str">
            <v>D2a</v>
          </cell>
          <cell r="G1143">
            <v>1617</v>
          </cell>
          <cell r="H1143" t="str">
            <v>MAGNA EMFISINT/</v>
          </cell>
          <cell r="I1143" t="str">
            <v>E</v>
          </cell>
          <cell r="M1143">
            <v>0</v>
          </cell>
          <cell r="N1143" t="str">
            <v>ST</v>
          </cell>
          <cell r="O1143">
            <v>0</v>
          </cell>
          <cell r="P1143" t="str">
            <v>UITENHAGE</v>
          </cell>
          <cell r="Q1143">
            <v>3</v>
          </cell>
        </row>
        <row r="1144">
          <cell r="B1144" t="str">
            <v>F VW 01 35097</v>
          </cell>
          <cell r="C1144">
            <v>3</v>
          </cell>
          <cell r="D1144">
            <v>1462</v>
          </cell>
          <cell r="E1144">
            <v>11</v>
          </cell>
          <cell r="F1144" t="str">
            <v>D2a</v>
          </cell>
          <cell r="G1144">
            <v>13734</v>
          </cell>
          <cell r="H1144" t="str">
            <v>GRUPO ANTOLIN VOSGES/</v>
          </cell>
          <cell r="I1144" t="str">
            <v>F</v>
          </cell>
          <cell r="M1144">
            <v>0</v>
          </cell>
          <cell r="N1144" t="str">
            <v>BX</v>
          </cell>
          <cell r="O1144">
            <v>0</v>
          </cell>
          <cell r="P1144" t="str">
            <v>WOLFSBURG</v>
          </cell>
          <cell r="Q1144">
            <v>3</v>
          </cell>
        </row>
        <row r="1145">
          <cell r="B1145" t="str">
            <v>F VW 01 35097</v>
          </cell>
          <cell r="C1145">
            <v>3</v>
          </cell>
          <cell r="D1145">
            <v>1462</v>
          </cell>
          <cell r="E1145">
            <v>28</v>
          </cell>
          <cell r="F1145" t="str">
            <v>D2a</v>
          </cell>
          <cell r="G1145">
            <v>1932</v>
          </cell>
          <cell r="H1145" t="str">
            <v>GRUPO ANTOLIN VOSGES/</v>
          </cell>
          <cell r="I1145" t="str">
            <v>F</v>
          </cell>
          <cell r="M1145">
            <v>0</v>
          </cell>
          <cell r="N1145" t="str">
            <v>BX</v>
          </cell>
          <cell r="O1145">
            <v>0</v>
          </cell>
          <cell r="P1145" t="str">
            <v>MOSEL</v>
          </cell>
          <cell r="Q1145">
            <v>3</v>
          </cell>
        </row>
        <row r="1146">
          <cell r="B1146" t="str">
            <v>F VW 01 35097</v>
          </cell>
          <cell r="C1146">
            <v>3</v>
          </cell>
          <cell r="D1146">
            <v>1462</v>
          </cell>
          <cell r="E1146">
            <v>37</v>
          </cell>
          <cell r="F1146" t="str">
            <v>D2a</v>
          </cell>
          <cell r="G1146">
            <v>1756</v>
          </cell>
          <cell r="H1146" t="str">
            <v>GRUPO ANTOLIN VOSGES/</v>
          </cell>
          <cell r="I1146" t="str">
            <v>F</v>
          </cell>
          <cell r="M1146">
            <v>0</v>
          </cell>
          <cell r="N1146" t="str">
            <v>BX</v>
          </cell>
          <cell r="O1146">
            <v>0</v>
          </cell>
          <cell r="P1146" t="str">
            <v>BRATISLAVA</v>
          </cell>
          <cell r="Q1146">
            <v>3</v>
          </cell>
        </row>
        <row r="1147">
          <cell r="B1147" t="str">
            <v>F VW 01 35097</v>
          </cell>
          <cell r="C1147">
            <v>3</v>
          </cell>
          <cell r="D1147">
            <v>1462</v>
          </cell>
          <cell r="E1147">
            <v>46</v>
          </cell>
          <cell r="F1147" t="str">
            <v>D2a</v>
          </cell>
          <cell r="G1147">
            <v>6682</v>
          </cell>
          <cell r="H1147" t="str">
            <v>GRUPO ANTOLIN VOSGES/</v>
          </cell>
          <cell r="I1147" t="str">
            <v>F</v>
          </cell>
          <cell r="M1147">
            <v>0</v>
          </cell>
          <cell r="N1147" t="str">
            <v>BX</v>
          </cell>
          <cell r="O1147">
            <v>0</v>
          </cell>
          <cell r="P1147" t="str">
            <v>VW BRUXELLES BRUESS</v>
          </cell>
          <cell r="Q1147">
            <v>3</v>
          </cell>
        </row>
        <row r="1148">
          <cell r="B1148" t="str">
            <v>F VW 01 35097</v>
          </cell>
          <cell r="C1148">
            <v>3</v>
          </cell>
          <cell r="D1148">
            <v>1462</v>
          </cell>
          <cell r="E1148">
            <v>68</v>
          </cell>
          <cell r="F1148" t="str">
            <v>D2a</v>
          </cell>
          <cell r="G1148">
            <v>1617</v>
          </cell>
          <cell r="H1148" t="str">
            <v>GRUPO ANTOLIN VOSGES/</v>
          </cell>
          <cell r="I1148" t="str">
            <v>F</v>
          </cell>
          <cell r="M1148">
            <v>0</v>
          </cell>
          <cell r="N1148" t="str">
            <v>BX</v>
          </cell>
          <cell r="O1148">
            <v>0</v>
          </cell>
          <cell r="P1148" t="str">
            <v>UITENHAGE</v>
          </cell>
          <cell r="Q1148">
            <v>3</v>
          </cell>
        </row>
        <row r="1149">
          <cell r="B1149" t="str">
            <v>F VW 01 35097</v>
          </cell>
          <cell r="C1149">
            <v>3</v>
          </cell>
          <cell r="D1149">
            <v>2261</v>
          </cell>
          <cell r="E1149">
            <v>11</v>
          </cell>
          <cell r="F1149" t="str">
            <v>D2a</v>
          </cell>
          <cell r="G1149">
            <v>13734</v>
          </cell>
          <cell r="H1149" t="str">
            <v>Intier Automotive Eybl GmbH/</v>
          </cell>
          <cell r="I1149" t="str">
            <v>A</v>
          </cell>
          <cell r="M1149">
            <v>0</v>
          </cell>
          <cell r="N1149" t="str">
            <v>VW</v>
          </cell>
          <cell r="O1149">
            <v>0</v>
          </cell>
          <cell r="P1149" t="str">
            <v>WOLFSBURG</v>
          </cell>
          <cell r="Q1149">
            <v>3</v>
          </cell>
        </row>
        <row r="1150">
          <cell r="B1150" t="str">
            <v>F VW 01 35097</v>
          </cell>
          <cell r="C1150">
            <v>3</v>
          </cell>
          <cell r="D1150">
            <v>2261</v>
          </cell>
          <cell r="E1150">
            <v>28</v>
          </cell>
          <cell r="F1150" t="str">
            <v>D2a</v>
          </cell>
          <cell r="G1150">
            <v>1932</v>
          </cell>
          <cell r="H1150" t="str">
            <v>Intier Automotive Eybl GmbH/</v>
          </cell>
          <cell r="I1150" t="str">
            <v>A</v>
          </cell>
          <cell r="M1150">
            <v>0</v>
          </cell>
          <cell r="N1150" t="str">
            <v>VW</v>
          </cell>
          <cell r="O1150">
            <v>0</v>
          </cell>
          <cell r="P1150" t="str">
            <v>MOSEL</v>
          </cell>
          <cell r="Q1150">
            <v>3</v>
          </cell>
        </row>
        <row r="1151">
          <cell r="B1151" t="str">
            <v>F VW 01 35097</v>
          </cell>
          <cell r="C1151">
            <v>3</v>
          </cell>
          <cell r="D1151">
            <v>2261</v>
          </cell>
          <cell r="E1151">
            <v>37</v>
          </cell>
          <cell r="F1151" t="str">
            <v>D2a</v>
          </cell>
          <cell r="G1151">
            <v>1756</v>
          </cell>
          <cell r="H1151" t="str">
            <v>Intier Automotive Eybl GmbH/</v>
          </cell>
          <cell r="I1151" t="str">
            <v>A</v>
          </cell>
          <cell r="M1151">
            <v>0</v>
          </cell>
          <cell r="N1151" t="str">
            <v>VW</v>
          </cell>
          <cell r="O1151">
            <v>0</v>
          </cell>
          <cell r="P1151" t="str">
            <v>BRATISLAVA</v>
          </cell>
          <cell r="Q1151">
            <v>3</v>
          </cell>
        </row>
        <row r="1152">
          <cell r="B1152" t="str">
            <v>F VW 01 35097</v>
          </cell>
          <cell r="C1152">
            <v>3</v>
          </cell>
          <cell r="D1152">
            <v>2261</v>
          </cell>
          <cell r="E1152">
            <v>46</v>
          </cell>
          <cell r="F1152" t="str">
            <v>D2a</v>
          </cell>
          <cell r="G1152">
            <v>6682</v>
          </cell>
          <cell r="H1152" t="str">
            <v>Intier Automotive Eybl GmbH/</v>
          </cell>
          <cell r="I1152" t="str">
            <v>A</v>
          </cell>
          <cell r="M1152">
            <v>0</v>
          </cell>
          <cell r="N1152" t="str">
            <v>VW</v>
          </cell>
          <cell r="O1152">
            <v>0</v>
          </cell>
          <cell r="P1152" t="str">
            <v>VW BRUXELLES BRUESS</v>
          </cell>
          <cell r="Q1152">
            <v>3</v>
          </cell>
        </row>
        <row r="1153">
          <cell r="B1153" t="str">
            <v>F VW 01 35097</v>
          </cell>
          <cell r="C1153">
            <v>3</v>
          </cell>
          <cell r="D1153">
            <v>2261</v>
          </cell>
          <cell r="E1153">
            <v>68</v>
          </cell>
          <cell r="F1153" t="str">
            <v>D2a</v>
          </cell>
          <cell r="G1153">
            <v>1617</v>
          </cell>
          <cell r="H1153" t="str">
            <v>Intier Automotive Eybl GmbH/</v>
          </cell>
          <cell r="I1153" t="str">
            <v>A</v>
          </cell>
          <cell r="M1153">
            <v>0</v>
          </cell>
          <cell r="N1153" t="str">
            <v>VW</v>
          </cell>
          <cell r="O1153">
            <v>0</v>
          </cell>
          <cell r="P1153" t="str">
            <v>UITENHAGE</v>
          </cell>
          <cell r="Q1153">
            <v>3</v>
          </cell>
        </row>
        <row r="1154">
          <cell r="B1154" t="str">
            <v>F VW 01 35097</v>
          </cell>
          <cell r="C1154">
            <v>3</v>
          </cell>
          <cell r="D1154">
            <v>2609</v>
          </cell>
          <cell r="E1154">
            <v>11</v>
          </cell>
          <cell r="F1154" t="str">
            <v>D2a</v>
          </cell>
          <cell r="G1154">
            <v>13734</v>
          </cell>
          <cell r="H1154" t="str">
            <v>Lear Corp - Automotive Industries/</v>
          </cell>
          <cell r="I1154" t="str">
            <v>GB</v>
          </cell>
          <cell r="M1154">
            <v>0</v>
          </cell>
          <cell r="N1154" t="str">
            <v>RR</v>
          </cell>
          <cell r="O1154">
            <v>0</v>
          </cell>
          <cell r="P1154" t="str">
            <v>WOLFSBURG</v>
          </cell>
          <cell r="Q1154">
            <v>3</v>
          </cell>
        </row>
        <row r="1155">
          <cell r="B1155" t="str">
            <v>F VW 01 35097</v>
          </cell>
          <cell r="C1155">
            <v>3</v>
          </cell>
          <cell r="D1155">
            <v>2609</v>
          </cell>
          <cell r="E1155">
            <v>28</v>
          </cell>
          <cell r="F1155" t="str">
            <v>D2a</v>
          </cell>
          <cell r="G1155">
            <v>1932</v>
          </cell>
          <cell r="H1155" t="str">
            <v>Lear Corp - Automotive Industries/</v>
          </cell>
          <cell r="I1155" t="str">
            <v>GB</v>
          </cell>
          <cell r="M1155">
            <v>0</v>
          </cell>
          <cell r="N1155" t="str">
            <v>RR</v>
          </cell>
          <cell r="O1155">
            <v>0</v>
          </cell>
          <cell r="P1155" t="str">
            <v>MOSEL</v>
          </cell>
          <cell r="Q1155">
            <v>3</v>
          </cell>
        </row>
        <row r="1156">
          <cell r="B1156" t="str">
            <v>F VW 01 35097</v>
          </cell>
          <cell r="C1156">
            <v>3</v>
          </cell>
          <cell r="D1156">
            <v>2609</v>
          </cell>
          <cell r="E1156">
            <v>37</v>
          </cell>
          <cell r="F1156" t="str">
            <v>D2a</v>
          </cell>
          <cell r="G1156">
            <v>1756</v>
          </cell>
          <cell r="H1156" t="str">
            <v>Lear Corp - Automotive Industries/</v>
          </cell>
          <cell r="I1156" t="str">
            <v>GB</v>
          </cell>
          <cell r="M1156">
            <v>0</v>
          </cell>
          <cell r="N1156" t="str">
            <v>RR</v>
          </cell>
          <cell r="O1156">
            <v>0</v>
          </cell>
          <cell r="P1156" t="str">
            <v>BRATISLAVA</v>
          </cell>
          <cell r="Q1156">
            <v>3</v>
          </cell>
        </row>
        <row r="1157">
          <cell r="B1157" t="str">
            <v>F VW 01 35097</v>
          </cell>
          <cell r="C1157">
            <v>3</v>
          </cell>
          <cell r="D1157">
            <v>2609</v>
          </cell>
          <cell r="E1157">
            <v>46</v>
          </cell>
          <cell r="F1157" t="str">
            <v>D2a</v>
          </cell>
          <cell r="G1157">
            <v>6682</v>
          </cell>
          <cell r="H1157" t="str">
            <v>Lear Corp - Automotive Industries/</v>
          </cell>
          <cell r="I1157" t="str">
            <v>GB</v>
          </cell>
          <cell r="M1157">
            <v>0</v>
          </cell>
          <cell r="N1157" t="str">
            <v>RR</v>
          </cell>
          <cell r="O1157">
            <v>0</v>
          </cell>
          <cell r="P1157" t="str">
            <v>VW BRUXELLES BRUESS</v>
          </cell>
          <cell r="Q1157">
            <v>3</v>
          </cell>
        </row>
        <row r="1158">
          <cell r="B1158" t="str">
            <v>F VW 01 35097</v>
          </cell>
          <cell r="C1158">
            <v>3</v>
          </cell>
          <cell r="D1158">
            <v>2609</v>
          </cell>
          <cell r="E1158">
            <v>68</v>
          </cell>
          <cell r="F1158" t="str">
            <v>D2a</v>
          </cell>
          <cell r="G1158">
            <v>1617</v>
          </cell>
          <cell r="H1158" t="str">
            <v>Lear Corp - Automotive Industries/</v>
          </cell>
          <cell r="I1158" t="str">
            <v>GB</v>
          </cell>
          <cell r="M1158">
            <v>0</v>
          </cell>
          <cell r="N1158" t="str">
            <v>RR</v>
          </cell>
          <cell r="O1158">
            <v>0</v>
          </cell>
          <cell r="P1158" t="str">
            <v>UITENHAGE</v>
          </cell>
          <cell r="Q1158">
            <v>3</v>
          </cell>
        </row>
        <row r="1159">
          <cell r="B1159" t="str">
            <v>F VW 01 35097</v>
          </cell>
          <cell r="C1159">
            <v>3</v>
          </cell>
          <cell r="D1159">
            <v>2979</v>
          </cell>
          <cell r="E1159">
            <v>11</v>
          </cell>
          <cell r="F1159" t="str">
            <v>D2a</v>
          </cell>
          <cell r="G1159">
            <v>13734</v>
          </cell>
          <cell r="H1159" t="str">
            <v>Lear Corporation/Prestice</v>
          </cell>
          <cell r="I1159" t="str">
            <v>D</v>
          </cell>
          <cell r="J1159">
            <v>38.5</v>
          </cell>
          <cell r="K1159">
            <v>41.552999999999997</v>
          </cell>
          <cell r="M1159">
            <v>535500</v>
          </cell>
          <cell r="N1159" t="str">
            <v>VW</v>
          </cell>
          <cell r="O1159">
            <v>0</v>
          </cell>
          <cell r="P1159" t="str">
            <v>WOLFSBURG</v>
          </cell>
          <cell r="Q1159">
            <v>3</v>
          </cell>
        </row>
        <row r="1160">
          <cell r="B1160" t="str">
            <v>F VW 01 35097</v>
          </cell>
          <cell r="C1160">
            <v>3</v>
          </cell>
          <cell r="D1160">
            <v>2979</v>
          </cell>
          <cell r="E1160">
            <v>28</v>
          </cell>
          <cell r="F1160" t="str">
            <v>D2a</v>
          </cell>
          <cell r="G1160">
            <v>1932</v>
          </cell>
          <cell r="H1160" t="str">
            <v>Lear Corporation/Prestice</v>
          </cell>
          <cell r="I1160" t="str">
            <v>D</v>
          </cell>
          <cell r="J1160">
            <v>38.5</v>
          </cell>
          <cell r="K1160">
            <v>41.344000000000001</v>
          </cell>
          <cell r="M1160">
            <v>535500</v>
          </cell>
          <cell r="N1160" t="str">
            <v>VW</v>
          </cell>
          <cell r="O1160">
            <v>0</v>
          </cell>
          <cell r="P1160" t="str">
            <v>MOSEL</v>
          </cell>
          <cell r="Q1160">
            <v>3</v>
          </cell>
        </row>
        <row r="1161">
          <cell r="B1161" t="str">
            <v>F VW 01 35097</v>
          </cell>
          <cell r="C1161">
            <v>3</v>
          </cell>
          <cell r="D1161">
            <v>2979</v>
          </cell>
          <cell r="E1161">
            <v>37</v>
          </cell>
          <cell r="F1161" t="str">
            <v>D2a</v>
          </cell>
          <cell r="G1161">
            <v>1756</v>
          </cell>
          <cell r="H1161" t="str">
            <v>Lear Corporation/Prestice</v>
          </cell>
          <cell r="I1161" t="str">
            <v>D</v>
          </cell>
          <cell r="J1161">
            <v>38.5</v>
          </cell>
          <cell r="K1161">
            <v>41.936999999999998</v>
          </cell>
          <cell r="M1161">
            <v>535500</v>
          </cell>
          <cell r="N1161" t="str">
            <v>VW</v>
          </cell>
          <cell r="O1161">
            <v>0</v>
          </cell>
          <cell r="P1161" t="str">
            <v>BRATISLAVA</v>
          </cell>
          <cell r="Q1161">
            <v>3</v>
          </cell>
        </row>
        <row r="1162">
          <cell r="B1162" t="str">
            <v>F VW 01 35097</v>
          </cell>
          <cell r="C1162">
            <v>3</v>
          </cell>
          <cell r="D1162">
            <v>2979</v>
          </cell>
          <cell r="E1162">
            <v>46</v>
          </cell>
          <cell r="F1162" t="str">
            <v>D2a</v>
          </cell>
          <cell r="G1162">
            <v>6682</v>
          </cell>
          <cell r="H1162" t="str">
            <v>Lear Corporation/Prestice</v>
          </cell>
          <cell r="I1162" t="str">
            <v>D</v>
          </cell>
          <cell r="J1162">
            <v>38.5</v>
          </cell>
          <cell r="K1162">
            <v>42.793999999999997</v>
          </cell>
          <cell r="M1162">
            <v>535500</v>
          </cell>
          <cell r="N1162" t="str">
            <v>VW</v>
          </cell>
          <cell r="O1162">
            <v>0</v>
          </cell>
          <cell r="P1162" t="str">
            <v>VW BRUXELLES BRUESS</v>
          </cell>
          <cell r="Q1162">
            <v>3</v>
          </cell>
        </row>
        <row r="1163">
          <cell r="B1163" t="str">
            <v>F VW 01 35097</v>
          </cell>
          <cell r="C1163">
            <v>3</v>
          </cell>
          <cell r="D1163">
            <v>2979</v>
          </cell>
          <cell r="E1163">
            <v>68</v>
          </cell>
          <cell r="F1163" t="str">
            <v>D2a</v>
          </cell>
          <cell r="G1163">
            <v>1617</v>
          </cell>
          <cell r="H1163" t="str">
            <v>Lear Corporation/Prestice</v>
          </cell>
          <cell r="I1163" t="str">
            <v>D</v>
          </cell>
          <cell r="J1163">
            <v>38.5</v>
          </cell>
          <cell r="K1163">
            <v>41.552999999999997</v>
          </cell>
          <cell r="M1163">
            <v>535500</v>
          </cell>
          <cell r="N1163" t="str">
            <v>VW</v>
          </cell>
          <cell r="O1163">
            <v>0</v>
          </cell>
          <cell r="P1163" t="str">
            <v>UITENHAGE</v>
          </cell>
          <cell r="Q1163">
            <v>3</v>
          </cell>
        </row>
        <row r="1164">
          <cell r="B1164" t="str">
            <v>F VW 01 35097</v>
          </cell>
          <cell r="C1164">
            <v>3</v>
          </cell>
          <cell r="D1164">
            <v>11330</v>
          </cell>
          <cell r="E1164">
            <v>11</v>
          </cell>
          <cell r="F1164" t="str">
            <v>D2a</v>
          </cell>
          <cell r="G1164">
            <v>13734</v>
          </cell>
          <cell r="H1164" t="str">
            <v>FORMTAP/</v>
          </cell>
          <cell r="I1164" t="str">
            <v>BR</v>
          </cell>
          <cell r="M1164">
            <v>0</v>
          </cell>
          <cell r="N1164" t="str">
            <v>BR</v>
          </cell>
          <cell r="O1164">
            <v>0</v>
          </cell>
          <cell r="P1164" t="str">
            <v>WOLFSBURG</v>
          </cell>
          <cell r="Q1164">
            <v>3</v>
          </cell>
        </row>
        <row r="1165">
          <cell r="B1165" t="str">
            <v>F VW 01 35097</v>
          </cell>
          <cell r="C1165">
            <v>3</v>
          </cell>
          <cell r="D1165">
            <v>11330</v>
          </cell>
          <cell r="E1165">
            <v>28</v>
          </cell>
          <cell r="F1165" t="str">
            <v>D2a</v>
          </cell>
          <cell r="G1165">
            <v>1932</v>
          </cell>
          <cell r="H1165" t="str">
            <v>FORMTAP/</v>
          </cell>
          <cell r="I1165" t="str">
            <v>BR</v>
          </cell>
          <cell r="M1165">
            <v>0</v>
          </cell>
          <cell r="N1165" t="str">
            <v>BR</v>
          </cell>
          <cell r="O1165">
            <v>0</v>
          </cell>
          <cell r="P1165" t="str">
            <v>MOSEL</v>
          </cell>
          <cell r="Q1165">
            <v>3</v>
          </cell>
        </row>
        <row r="1166">
          <cell r="B1166" t="str">
            <v>F VW 01 35097</v>
          </cell>
          <cell r="C1166">
            <v>3</v>
          </cell>
          <cell r="D1166">
            <v>11330</v>
          </cell>
          <cell r="E1166">
            <v>37</v>
          </cell>
          <cell r="F1166" t="str">
            <v>D2a</v>
          </cell>
          <cell r="G1166">
            <v>1756</v>
          </cell>
          <cell r="H1166" t="str">
            <v>FORMTAP/</v>
          </cell>
          <cell r="I1166" t="str">
            <v>BR</v>
          </cell>
          <cell r="M1166">
            <v>0</v>
          </cell>
          <cell r="N1166" t="str">
            <v>BR</v>
          </cell>
          <cell r="O1166">
            <v>0</v>
          </cell>
          <cell r="P1166" t="str">
            <v>BRATISLAVA</v>
          </cell>
          <cell r="Q1166">
            <v>3</v>
          </cell>
        </row>
        <row r="1167">
          <cell r="B1167" t="str">
            <v>F VW 01 35097</v>
          </cell>
          <cell r="C1167">
            <v>3</v>
          </cell>
          <cell r="D1167">
            <v>11330</v>
          </cell>
          <cell r="E1167">
            <v>46</v>
          </cell>
          <cell r="F1167" t="str">
            <v>D2a</v>
          </cell>
          <cell r="G1167">
            <v>6682</v>
          </cell>
          <cell r="H1167" t="str">
            <v>FORMTAP/</v>
          </cell>
          <cell r="I1167" t="str">
            <v>BR</v>
          </cell>
          <cell r="M1167">
            <v>0</v>
          </cell>
          <cell r="N1167" t="str">
            <v>BR</v>
          </cell>
          <cell r="O1167">
            <v>0</v>
          </cell>
          <cell r="P1167" t="str">
            <v>VW BRUXELLES BRUESS</v>
          </cell>
          <cell r="Q1167">
            <v>3</v>
          </cell>
        </row>
        <row r="1168">
          <cell r="B1168" t="str">
            <v>F VW 01 35097</v>
          </cell>
          <cell r="C1168">
            <v>3</v>
          </cell>
          <cell r="D1168">
            <v>11330</v>
          </cell>
          <cell r="E1168">
            <v>68</v>
          </cell>
          <cell r="F1168" t="str">
            <v>D2a</v>
          </cell>
          <cell r="G1168">
            <v>1617</v>
          </cell>
          <cell r="H1168" t="str">
            <v>FORMTAP/</v>
          </cell>
          <cell r="I1168" t="str">
            <v>BR</v>
          </cell>
          <cell r="M1168">
            <v>0</v>
          </cell>
          <cell r="N1168" t="str">
            <v>BR</v>
          </cell>
          <cell r="O1168">
            <v>0</v>
          </cell>
          <cell r="P1168" t="str">
            <v>UITENHAGE</v>
          </cell>
          <cell r="Q1168">
            <v>3</v>
          </cell>
        </row>
        <row r="1169">
          <cell r="B1169" t="str">
            <v>F VW 01 35097</v>
          </cell>
          <cell r="C1169">
            <v>3</v>
          </cell>
          <cell r="D1169">
            <v>13030</v>
          </cell>
          <cell r="E1169">
            <v>11</v>
          </cell>
          <cell r="F1169" t="str">
            <v>D2a</v>
          </cell>
          <cell r="G1169">
            <v>13734</v>
          </cell>
          <cell r="H1169" t="str">
            <v>Findlay Ind. GmbH/Tomaszow PL</v>
          </cell>
          <cell r="I1169" t="str">
            <v>D</v>
          </cell>
          <cell r="J1169">
            <v>32.659999999999997</v>
          </cell>
          <cell r="K1169">
            <v>37.720999999999997</v>
          </cell>
          <cell r="M1169">
            <v>1110000</v>
          </cell>
          <cell r="N1169" t="str">
            <v>VW</v>
          </cell>
          <cell r="O1169">
            <v>0</v>
          </cell>
          <cell r="P1169" t="str">
            <v>WOLFSBURG</v>
          </cell>
          <cell r="Q1169">
            <v>3</v>
          </cell>
        </row>
        <row r="1170">
          <cell r="B1170" t="str">
            <v>F VW 01 35097</v>
          </cell>
          <cell r="C1170">
            <v>3</v>
          </cell>
          <cell r="D1170">
            <v>13030</v>
          </cell>
          <cell r="E1170">
            <v>28</v>
          </cell>
          <cell r="F1170" t="str">
            <v>D2a</v>
          </cell>
          <cell r="G1170">
            <v>1932</v>
          </cell>
          <cell r="H1170" t="str">
            <v>Findlay Ind. GmbH/Tomaszow PL</v>
          </cell>
          <cell r="I1170" t="str">
            <v>D</v>
          </cell>
          <cell r="J1170">
            <v>32.659999999999997</v>
          </cell>
          <cell r="K1170">
            <v>37.616</v>
          </cell>
          <cell r="M1170">
            <v>1110000</v>
          </cell>
          <cell r="N1170" t="str">
            <v>VW</v>
          </cell>
          <cell r="O1170">
            <v>0</v>
          </cell>
          <cell r="P1170" t="str">
            <v>MOSEL</v>
          </cell>
          <cell r="Q1170">
            <v>3</v>
          </cell>
        </row>
        <row r="1171">
          <cell r="B1171" t="str">
            <v>F VW 01 35097</v>
          </cell>
          <cell r="C1171">
            <v>3</v>
          </cell>
          <cell r="D1171">
            <v>13030</v>
          </cell>
          <cell r="E1171">
            <v>37</v>
          </cell>
          <cell r="F1171" t="str">
            <v>D2a</v>
          </cell>
          <cell r="G1171">
            <v>1756</v>
          </cell>
          <cell r="H1171" t="str">
            <v>Findlay Ind. GmbH/Tomaszow PL</v>
          </cell>
          <cell r="I1171" t="str">
            <v>D</v>
          </cell>
          <cell r="J1171">
            <v>32.659999999999997</v>
          </cell>
          <cell r="K1171">
            <v>37.5</v>
          </cell>
          <cell r="M1171">
            <v>1110000</v>
          </cell>
          <cell r="N1171" t="str">
            <v>VW</v>
          </cell>
          <cell r="O1171">
            <v>0</v>
          </cell>
          <cell r="P1171" t="str">
            <v>BRATISLAVA</v>
          </cell>
          <cell r="Q1171">
            <v>3</v>
          </cell>
        </row>
        <row r="1172">
          <cell r="B1172" t="str">
            <v>F VW 01 35097</v>
          </cell>
          <cell r="C1172">
            <v>3</v>
          </cell>
          <cell r="D1172">
            <v>13030</v>
          </cell>
          <cell r="E1172">
            <v>46</v>
          </cell>
          <cell r="F1172" t="str">
            <v>D2a</v>
          </cell>
          <cell r="G1172">
            <v>6682</v>
          </cell>
          <cell r="H1172" t="str">
            <v>Findlay Ind. GmbH/Tomaszow PL</v>
          </cell>
          <cell r="I1172" t="str">
            <v>D</v>
          </cell>
          <cell r="J1172">
            <v>32.659999999999997</v>
          </cell>
          <cell r="K1172">
            <v>40.311999999999998</v>
          </cell>
          <cell r="M1172">
            <v>1110000</v>
          </cell>
          <cell r="N1172" t="str">
            <v>VW</v>
          </cell>
          <cell r="O1172">
            <v>0</v>
          </cell>
          <cell r="P1172" t="str">
            <v>VW BRUXELLES BRUESS</v>
          </cell>
          <cell r="Q1172">
            <v>3</v>
          </cell>
        </row>
        <row r="1173">
          <cell r="B1173" t="str">
            <v>F VW 01 35097</v>
          </cell>
          <cell r="C1173">
            <v>3</v>
          </cell>
          <cell r="D1173">
            <v>13030</v>
          </cell>
          <cell r="E1173">
            <v>68</v>
          </cell>
          <cell r="F1173" t="str">
            <v>D2a</v>
          </cell>
          <cell r="G1173">
            <v>1617</v>
          </cell>
          <cell r="H1173" t="str">
            <v>Findlay Ind. GmbH/Tomaszow PL</v>
          </cell>
          <cell r="I1173" t="str">
            <v>D</v>
          </cell>
          <cell r="J1173">
            <v>32.659999999999997</v>
          </cell>
          <cell r="K1173">
            <v>37.720999999999997</v>
          </cell>
          <cell r="M1173">
            <v>1110000</v>
          </cell>
          <cell r="N1173" t="str">
            <v>VW</v>
          </cell>
          <cell r="O1173">
            <v>0</v>
          </cell>
          <cell r="P1173" t="str">
            <v>UITENHAGE</v>
          </cell>
          <cell r="Q1173">
            <v>3</v>
          </cell>
        </row>
        <row r="1174">
          <cell r="B1174" t="str">
            <v>F VW 01 35097</v>
          </cell>
          <cell r="C1174">
            <v>3</v>
          </cell>
          <cell r="D1174">
            <v>19964</v>
          </cell>
          <cell r="E1174">
            <v>11</v>
          </cell>
          <cell r="F1174" t="str">
            <v>D2a</v>
          </cell>
          <cell r="G1174">
            <v>13734</v>
          </cell>
          <cell r="H1174" t="str">
            <v>Martur Entegre Sünger ve Koltuk Tesisleri Sanayi Tic A.S./</v>
          </cell>
          <cell r="I1174" t="str">
            <v>TR</v>
          </cell>
          <cell r="M1174">
            <v>0</v>
          </cell>
          <cell r="N1174" t="str">
            <v>TR</v>
          </cell>
          <cell r="O1174">
            <v>0</v>
          </cell>
          <cell r="P1174" t="str">
            <v>WOLFSBURG</v>
          </cell>
          <cell r="Q1174">
            <v>3</v>
          </cell>
        </row>
        <row r="1175">
          <cell r="B1175" t="str">
            <v>F VW 01 35097</v>
          </cell>
          <cell r="C1175">
            <v>3</v>
          </cell>
          <cell r="D1175">
            <v>19964</v>
          </cell>
          <cell r="E1175">
            <v>28</v>
          </cell>
          <cell r="F1175" t="str">
            <v>D2a</v>
          </cell>
          <cell r="G1175">
            <v>1932</v>
          </cell>
          <cell r="H1175" t="str">
            <v>Martur Entegre Sünger ve Koltuk Tesisleri Sanayi Tic A.S./</v>
          </cell>
          <cell r="I1175" t="str">
            <v>TR</v>
          </cell>
          <cell r="M1175">
            <v>0</v>
          </cell>
          <cell r="N1175" t="str">
            <v>TR</v>
          </cell>
          <cell r="O1175">
            <v>0</v>
          </cell>
          <cell r="P1175" t="str">
            <v>MOSEL</v>
          </cell>
          <cell r="Q1175">
            <v>3</v>
          </cell>
        </row>
        <row r="1176">
          <cell r="B1176" t="str">
            <v>F VW 01 35097</v>
          </cell>
          <cell r="C1176">
            <v>3</v>
          </cell>
          <cell r="D1176">
            <v>19964</v>
          </cell>
          <cell r="E1176">
            <v>37</v>
          </cell>
          <cell r="F1176" t="str">
            <v>D2a</v>
          </cell>
          <cell r="G1176">
            <v>1756</v>
          </cell>
          <cell r="H1176" t="str">
            <v>Martur Entegre Sünger ve Koltuk Tesisleri Sanayi Tic A.S./</v>
          </cell>
          <cell r="I1176" t="str">
            <v>TR</v>
          </cell>
          <cell r="M1176">
            <v>0</v>
          </cell>
          <cell r="N1176" t="str">
            <v>TR</v>
          </cell>
          <cell r="O1176">
            <v>0</v>
          </cell>
          <cell r="P1176" t="str">
            <v>BRATISLAVA</v>
          </cell>
          <cell r="Q1176">
            <v>3</v>
          </cell>
        </row>
        <row r="1177">
          <cell r="B1177" t="str">
            <v>F VW 01 35097</v>
          </cell>
          <cell r="C1177">
            <v>3</v>
          </cell>
          <cell r="D1177">
            <v>19964</v>
          </cell>
          <cell r="E1177">
            <v>46</v>
          </cell>
          <cell r="F1177" t="str">
            <v>D2a</v>
          </cell>
          <cell r="G1177">
            <v>6682</v>
          </cell>
          <cell r="H1177" t="str">
            <v>Martur Entegre Sünger ve Koltuk Tesisleri Sanayi Tic A.S./</v>
          </cell>
          <cell r="I1177" t="str">
            <v>TR</v>
          </cell>
          <cell r="M1177">
            <v>0</v>
          </cell>
          <cell r="N1177" t="str">
            <v>TR</v>
          </cell>
          <cell r="O1177">
            <v>0</v>
          </cell>
          <cell r="P1177" t="str">
            <v>VW BRUXELLES BRUESS</v>
          </cell>
          <cell r="Q1177">
            <v>3</v>
          </cell>
        </row>
        <row r="1178">
          <cell r="B1178" t="str">
            <v>F VW 01 35097</v>
          </cell>
          <cell r="C1178">
            <v>3</v>
          </cell>
          <cell r="D1178">
            <v>19964</v>
          </cell>
          <cell r="E1178">
            <v>68</v>
          </cell>
          <cell r="F1178" t="str">
            <v>D2a</v>
          </cell>
          <cell r="G1178">
            <v>1617</v>
          </cell>
          <cell r="H1178" t="str">
            <v>Martur Entegre Sünger ve Koltuk Tesisleri Sanayi Tic A.S./</v>
          </cell>
          <cell r="I1178" t="str">
            <v>TR</v>
          </cell>
          <cell r="M1178">
            <v>0</v>
          </cell>
          <cell r="N1178" t="str">
            <v>TR</v>
          </cell>
          <cell r="O1178">
            <v>0</v>
          </cell>
          <cell r="P1178" t="str">
            <v>UITENHAGE</v>
          </cell>
          <cell r="Q1178">
            <v>3</v>
          </cell>
        </row>
        <row r="1179">
          <cell r="B1179" t="str">
            <v>F VW 01 35097</v>
          </cell>
          <cell r="C1179">
            <v>3</v>
          </cell>
          <cell r="D1179">
            <v>20328</v>
          </cell>
          <cell r="E1179">
            <v>11</v>
          </cell>
          <cell r="F1179" t="str">
            <v>D2a</v>
          </cell>
          <cell r="G1179">
            <v>13734</v>
          </cell>
          <cell r="H1179" t="str">
            <v>GRUPO ANTOLIN DEUTSCHLAND GMBH/GA Bohemia</v>
          </cell>
          <cell r="I1179" t="str">
            <v>D</v>
          </cell>
          <cell r="J1179">
            <v>43.48</v>
          </cell>
          <cell r="K1179">
            <v>46.603000000000002</v>
          </cell>
          <cell r="M1179">
            <v>511250</v>
          </cell>
          <cell r="N1179" t="str">
            <v>VW</v>
          </cell>
          <cell r="O1179">
            <v>0</v>
          </cell>
          <cell r="P1179" t="str">
            <v>WOLFSBURG</v>
          </cell>
          <cell r="Q1179">
            <v>3</v>
          </cell>
        </row>
        <row r="1180">
          <cell r="B1180" t="str">
            <v>F VW 01 35097</v>
          </cell>
          <cell r="C1180">
            <v>3</v>
          </cell>
          <cell r="D1180">
            <v>20328</v>
          </cell>
          <cell r="E1180">
            <v>28</v>
          </cell>
          <cell r="F1180" t="str">
            <v>D2a</v>
          </cell>
          <cell r="G1180">
            <v>1932</v>
          </cell>
          <cell r="H1180" t="str">
            <v>GRUPO ANTOLIN DEUTSCHLAND GMBH/GA Bohemia</v>
          </cell>
          <cell r="I1180" t="str">
            <v>D</v>
          </cell>
          <cell r="J1180">
            <v>43.48</v>
          </cell>
          <cell r="K1180">
            <v>46.57</v>
          </cell>
          <cell r="M1180">
            <v>511250</v>
          </cell>
          <cell r="N1180" t="str">
            <v>VW</v>
          </cell>
          <cell r="O1180">
            <v>0</v>
          </cell>
          <cell r="P1180" t="str">
            <v>MOSEL</v>
          </cell>
          <cell r="Q1180">
            <v>3</v>
          </cell>
        </row>
        <row r="1181">
          <cell r="B1181" t="str">
            <v>F VW 01 35097</v>
          </cell>
          <cell r="C1181">
            <v>3</v>
          </cell>
          <cell r="D1181">
            <v>20328</v>
          </cell>
          <cell r="E1181">
            <v>37</v>
          </cell>
          <cell r="F1181" t="str">
            <v>D2a</v>
          </cell>
          <cell r="G1181">
            <v>1756</v>
          </cell>
          <cell r="H1181" t="str">
            <v>GRUPO ANTOLIN DEUTSCHLAND GMBH/GA Bohemia</v>
          </cell>
          <cell r="I1181" t="str">
            <v>D</v>
          </cell>
          <cell r="J1181">
            <v>43.48</v>
          </cell>
          <cell r="K1181">
            <v>47.015999999999998</v>
          </cell>
          <cell r="M1181">
            <v>511250</v>
          </cell>
          <cell r="N1181" t="str">
            <v>VW</v>
          </cell>
          <cell r="O1181">
            <v>0</v>
          </cell>
          <cell r="P1181" t="str">
            <v>BRATISLAVA</v>
          </cell>
          <cell r="Q1181">
            <v>3</v>
          </cell>
        </row>
        <row r="1182">
          <cell r="B1182" t="str">
            <v>F VW 01 35097</v>
          </cell>
          <cell r="C1182">
            <v>3</v>
          </cell>
          <cell r="D1182">
            <v>20328</v>
          </cell>
          <cell r="E1182">
            <v>46</v>
          </cell>
          <cell r="F1182" t="str">
            <v>D2a</v>
          </cell>
          <cell r="G1182">
            <v>6682</v>
          </cell>
          <cell r="H1182" t="str">
            <v>GRUPO ANTOLIN DEUTSCHLAND GMBH/GA Bohemia</v>
          </cell>
          <cell r="I1182" t="str">
            <v>D</v>
          </cell>
          <cell r="J1182">
            <v>43.48</v>
          </cell>
          <cell r="K1182">
            <v>48.06</v>
          </cell>
          <cell r="M1182">
            <v>511250</v>
          </cell>
          <cell r="N1182" t="str">
            <v>VW</v>
          </cell>
          <cell r="O1182">
            <v>0</v>
          </cell>
          <cell r="P1182" t="str">
            <v>VW BRUXELLES BRUESS</v>
          </cell>
          <cell r="Q1182">
            <v>3</v>
          </cell>
        </row>
        <row r="1183">
          <cell r="B1183" t="str">
            <v>F VW 01 35097</v>
          </cell>
          <cell r="C1183">
            <v>3</v>
          </cell>
          <cell r="D1183">
            <v>20328</v>
          </cell>
          <cell r="E1183">
            <v>68</v>
          </cell>
          <cell r="F1183" t="str">
            <v>D2a</v>
          </cell>
          <cell r="G1183">
            <v>1617</v>
          </cell>
          <cell r="H1183" t="str">
            <v>GRUPO ANTOLIN DEUTSCHLAND GMBH/GA Bohemia</v>
          </cell>
          <cell r="I1183" t="str">
            <v>D</v>
          </cell>
          <cell r="J1183">
            <v>43.48</v>
          </cell>
          <cell r="K1183">
            <v>46.603000000000002</v>
          </cell>
          <cell r="M1183">
            <v>511250</v>
          </cell>
          <cell r="N1183" t="str">
            <v>VW</v>
          </cell>
          <cell r="O1183">
            <v>0</v>
          </cell>
          <cell r="P1183" t="str">
            <v>UITENHAGE</v>
          </cell>
          <cell r="Q1183">
            <v>3</v>
          </cell>
        </row>
        <row r="1184">
          <cell r="B1184" t="str">
            <v>F VW 01 35097</v>
          </cell>
          <cell r="C1184">
            <v>3</v>
          </cell>
          <cell r="D1184">
            <v>23586</v>
          </cell>
          <cell r="E1184">
            <v>11</v>
          </cell>
          <cell r="F1184" t="str">
            <v>D2a</v>
          </cell>
          <cell r="G1184">
            <v>13734</v>
          </cell>
          <cell r="H1184" t="str">
            <v>VW Wolfsburg/</v>
          </cell>
          <cell r="I1184" t="str">
            <v>D</v>
          </cell>
          <cell r="M1184">
            <v>0</v>
          </cell>
          <cell r="N1184" t="str">
            <v>HA</v>
          </cell>
          <cell r="O1184">
            <v>0</v>
          </cell>
          <cell r="P1184" t="str">
            <v>WOLFSBURG</v>
          </cell>
          <cell r="Q1184">
            <v>3</v>
          </cell>
        </row>
        <row r="1185">
          <cell r="B1185" t="str">
            <v>F VW 01 35097</v>
          </cell>
          <cell r="C1185">
            <v>3</v>
          </cell>
          <cell r="D1185">
            <v>23586</v>
          </cell>
          <cell r="E1185">
            <v>28</v>
          </cell>
          <cell r="F1185" t="str">
            <v>D2a</v>
          </cell>
          <cell r="G1185">
            <v>1932</v>
          </cell>
          <cell r="H1185" t="str">
            <v>VW Wolfsburg/</v>
          </cell>
          <cell r="I1185" t="str">
            <v>D</v>
          </cell>
          <cell r="M1185">
            <v>0</v>
          </cell>
          <cell r="N1185" t="str">
            <v>HA</v>
          </cell>
          <cell r="O1185">
            <v>0</v>
          </cell>
          <cell r="P1185" t="str">
            <v>MOSEL</v>
          </cell>
          <cell r="Q1185">
            <v>3</v>
          </cell>
        </row>
        <row r="1186">
          <cell r="B1186" t="str">
            <v>F VW 01 35097</v>
          </cell>
          <cell r="C1186">
            <v>3</v>
          </cell>
          <cell r="D1186">
            <v>23586</v>
          </cell>
          <cell r="E1186">
            <v>37</v>
          </cell>
          <cell r="F1186" t="str">
            <v>D2a</v>
          </cell>
          <cell r="G1186">
            <v>1756</v>
          </cell>
          <cell r="H1186" t="str">
            <v>VW Wolfsburg/</v>
          </cell>
          <cell r="I1186" t="str">
            <v>D</v>
          </cell>
          <cell r="M1186">
            <v>0</v>
          </cell>
          <cell r="N1186" t="str">
            <v>HA</v>
          </cell>
          <cell r="O1186">
            <v>0</v>
          </cell>
          <cell r="P1186" t="str">
            <v>BRATISLAVA</v>
          </cell>
          <cell r="Q1186">
            <v>3</v>
          </cell>
        </row>
        <row r="1187">
          <cell r="B1187" t="str">
            <v>F VW 01 35097</v>
          </cell>
          <cell r="C1187">
            <v>3</v>
          </cell>
          <cell r="D1187">
            <v>23586</v>
          </cell>
          <cell r="E1187">
            <v>46</v>
          </cell>
          <cell r="F1187" t="str">
            <v>D2a</v>
          </cell>
          <cell r="G1187">
            <v>6682</v>
          </cell>
          <cell r="H1187" t="str">
            <v>VW Wolfsburg/</v>
          </cell>
          <cell r="I1187" t="str">
            <v>D</v>
          </cell>
          <cell r="M1187">
            <v>0</v>
          </cell>
          <cell r="N1187" t="str">
            <v>HA</v>
          </cell>
          <cell r="O1187">
            <v>0</v>
          </cell>
          <cell r="P1187" t="str">
            <v>VW BRUXELLES BRUESS</v>
          </cell>
          <cell r="Q1187">
            <v>3</v>
          </cell>
        </row>
        <row r="1188">
          <cell r="B1188" t="str">
            <v>F VW 01 35097</v>
          </cell>
          <cell r="C1188">
            <v>3</v>
          </cell>
          <cell r="D1188">
            <v>23586</v>
          </cell>
          <cell r="E1188">
            <v>68</v>
          </cell>
          <cell r="F1188" t="str">
            <v>D2a</v>
          </cell>
          <cell r="G1188">
            <v>1617</v>
          </cell>
          <cell r="H1188" t="str">
            <v>VW Wolfsburg/</v>
          </cell>
          <cell r="I1188" t="str">
            <v>D</v>
          </cell>
          <cell r="M1188">
            <v>0</v>
          </cell>
          <cell r="N1188" t="str">
            <v>HA</v>
          </cell>
          <cell r="O1188">
            <v>0</v>
          </cell>
          <cell r="P1188" t="str">
            <v>UITENHAGE</v>
          </cell>
          <cell r="Q1188">
            <v>3</v>
          </cell>
        </row>
        <row r="1189">
          <cell r="B1189" t="str">
            <v>F VW 01 35097</v>
          </cell>
          <cell r="C1189">
            <v>3</v>
          </cell>
          <cell r="D1189">
            <v>24969</v>
          </cell>
          <cell r="E1189">
            <v>11</v>
          </cell>
          <cell r="F1189" t="str">
            <v>D2a</v>
          </cell>
          <cell r="G1189">
            <v>13734</v>
          </cell>
          <cell r="H1189" t="str">
            <v>Rieter Automotive North/</v>
          </cell>
          <cell r="I1189" t="str">
            <v>USA</v>
          </cell>
          <cell r="M1189">
            <v>0</v>
          </cell>
          <cell r="N1189" t="str">
            <v>US</v>
          </cell>
          <cell r="O1189">
            <v>0</v>
          </cell>
          <cell r="P1189" t="str">
            <v>WOLFSBURG</v>
          </cell>
          <cell r="Q1189">
            <v>3</v>
          </cell>
        </row>
        <row r="1190">
          <cell r="B1190" t="str">
            <v>F VW 01 35097</v>
          </cell>
          <cell r="C1190">
            <v>3</v>
          </cell>
          <cell r="D1190">
            <v>24969</v>
          </cell>
          <cell r="E1190">
            <v>28</v>
          </cell>
          <cell r="F1190" t="str">
            <v>D2a</v>
          </cell>
          <cell r="G1190">
            <v>1932</v>
          </cell>
          <cell r="H1190" t="str">
            <v>Rieter Automotive North/</v>
          </cell>
          <cell r="I1190" t="str">
            <v>USA</v>
          </cell>
          <cell r="M1190">
            <v>0</v>
          </cell>
          <cell r="N1190" t="str">
            <v>US</v>
          </cell>
          <cell r="O1190">
            <v>0</v>
          </cell>
          <cell r="P1190" t="str">
            <v>MOSEL</v>
          </cell>
          <cell r="Q1190">
            <v>3</v>
          </cell>
        </row>
        <row r="1191">
          <cell r="B1191" t="str">
            <v>F VW 01 35097</v>
          </cell>
          <cell r="C1191">
            <v>3</v>
          </cell>
          <cell r="D1191">
            <v>24969</v>
          </cell>
          <cell r="E1191">
            <v>37</v>
          </cell>
          <cell r="F1191" t="str">
            <v>D2a</v>
          </cell>
          <cell r="G1191">
            <v>1756</v>
          </cell>
          <cell r="H1191" t="str">
            <v>Rieter Automotive North/</v>
          </cell>
          <cell r="I1191" t="str">
            <v>USA</v>
          </cell>
          <cell r="M1191">
            <v>0</v>
          </cell>
          <cell r="N1191" t="str">
            <v>US</v>
          </cell>
          <cell r="O1191">
            <v>0</v>
          </cell>
          <cell r="P1191" t="str">
            <v>BRATISLAVA</v>
          </cell>
          <cell r="Q1191">
            <v>3</v>
          </cell>
        </row>
        <row r="1192">
          <cell r="B1192" t="str">
            <v>F VW 01 35097</v>
          </cell>
          <cell r="C1192">
            <v>3</v>
          </cell>
          <cell r="D1192">
            <v>24969</v>
          </cell>
          <cell r="E1192">
            <v>46</v>
          </cell>
          <cell r="F1192" t="str">
            <v>D2a</v>
          </cell>
          <cell r="G1192">
            <v>6682</v>
          </cell>
          <cell r="H1192" t="str">
            <v>Rieter Automotive North/</v>
          </cell>
          <cell r="I1192" t="str">
            <v>USA</v>
          </cell>
          <cell r="M1192">
            <v>0</v>
          </cell>
          <cell r="N1192" t="str">
            <v>US</v>
          </cell>
          <cell r="O1192">
            <v>0</v>
          </cell>
          <cell r="P1192" t="str">
            <v>VW BRUXELLES BRUESS</v>
          </cell>
          <cell r="Q1192">
            <v>3</v>
          </cell>
        </row>
        <row r="1193">
          <cell r="B1193" t="str">
            <v>F VW 01 35097</v>
          </cell>
          <cell r="C1193">
            <v>3</v>
          </cell>
          <cell r="D1193">
            <v>24969</v>
          </cell>
          <cell r="E1193">
            <v>68</v>
          </cell>
          <cell r="F1193" t="str">
            <v>D2a</v>
          </cell>
          <cell r="G1193">
            <v>1617</v>
          </cell>
          <cell r="H1193" t="str">
            <v>Rieter Automotive North/</v>
          </cell>
          <cell r="I1193" t="str">
            <v>USA</v>
          </cell>
          <cell r="M1193">
            <v>0</v>
          </cell>
          <cell r="N1193" t="str">
            <v>US</v>
          </cell>
          <cell r="O1193">
            <v>0</v>
          </cell>
          <cell r="P1193" t="str">
            <v>UITENHAGE</v>
          </cell>
          <cell r="Q1193">
            <v>3</v>
          </cell>
        </row>
        <row r="1194">
          <cell r="B1194" t="str">
            <v>F VW 01 35097</v>
          </cell>
          <cell r="C1194">
            <v>3</v>
          </cell>
          <cell r="D1194">
            <v>27909</v>
          </cell>
          <cell r="E1194">
            <v>11</v>
          </cell>
          <cell r="F1194" t="str">
            <v>D2a</v>
          </cell>
          <cell r="G1194">
            <v>13734</v>
          </cell>
          <cell r="H1194" t="str">
            <v>Textron Automotive Company/</v>
          </cell>
          <cell r="I1194" t="str">
            <v>USA</v>
          </cell>
          <cell r="M1194">
            <v>0</v>
          </cell>
          <cell r="N1194" t="str">
            <v>US</v>
          </cell>
          <cell r="O1194">
            <v>0</v>
          </cell>
          <cell r="P1194" t="str">
            <v>WOLFSBURG</v>
          </cell>
          <cell r="Q1194">
            <v>3</v>
          </cell>
        </row>
        <row r="1195">
          <cell r="B1195" t="str">
            <v>F VW 01 35097</v>
          </cell>
          <cell r="C1195">
            <v>3</v>
          </cell>
          <cell r="D1195">
            <v>27909</v>
          </cell>
          <cell r="E1195">
            <v>28</v>
          </cell>
          <cell r="F1195" t="str">
            <v>D2a</v>
          </cell>
          <cell r="G1195">
            <v>1932</v>
          </cell>
          <cell r="H1195" t="str">
            <v>Textron Automotive Company/</v>
          </cell>
          <cell r="I1195" t="str">
            <v>USA</v>
          </cell>
          <cell r="M1195">
            <v>0</v>
          </cell>
          <cell r="N1195" t="str">
            <v>US</v>
          </cell>
          <cell r="O1195">
            <v>0</v>
          </cell>
          <cell r="P1195" t="str">
            <v>MOSEL</v>
          </cell>
          <cell r="Q1195">
            <v>3</v>
          </cell>
        </row>
        <row r="1196">
          <cell r="B1196" t="str">
            <v>F VW 01 35097</v>
          </cell>
          <cell r="C1196">
            <v>3</v>
          </cell>
          <cell r="D1196">
            <v>27909</v>
          </cell>
          <cell r="E1196">
            <v>37</v>
          </cell>
          <cell r="F1196" t="str">
            <v>D2a</v>
          </cell>
          <cell r="G1196">
            <v>1756</v>
          </cell>
          <cell r="H1196" t="str">
            <v>Textron Automotive Company/</v>
          </cell>
          <cell r="I1196" t="str">
            <v>USA</v>
          </cell>
          <cell r="M1196">
            <v>0</v>
          </cell>
          <cell r="N1196" t="str">
            <v>US</v>
          </cell>
          <cell r="O1196">
            <v>0</v>
          </cell>
          <cell r="P1196" t="str">
            <v>BRATISLAVA</v>
          </cell>
          <cell r="Q1196">
            <v>3</v>
          </cell>
        </row>
        <row r="1197">
          <cell r="B1197" t="str">
            <v>F VW 01 35097</v>
          </cell>
          <cell r="C1197">
            <v>3</v>
          </cell>
          <cell r="D1197">
            <v>27909</v>
          </cell>
          <cell r="E1197">
            <v>46</v>
          </cell>
          <cell r="F1197" t="str">
            <v>D2a</v>
          </cell>
          <cell r="G1197">
            <v>6682</v>
          </cell>
          <cell r="H1197" t="str">
            <v>Textron Automotive Company/</v>
          </cell>
          <cell r="I1197" t="str">
            <v>USA</v>
          </cell>
          <cell r="M1197">
            <v>0</v>
          </cell>
          <cell r="N1197" t="str">
            <v>US</v>
          </cell>
          <cell r="O1197">
            <v>0</v>
          </cell>
          <cell r="P1197" t="str">
            <v>VW BRUXELLES BRUESS</v>
          </cell>
          <cell r="Q1197">
            <v>3</v>
          </cell>
        </row>
        <row r="1198">
          <cell r="B1198" t="str">
            <v>F VW 01 35097</v>
          </cell>
          <cell r="C1198">
            <v>3</v>
          </cell>
          <cell r="D1198">
            <v>27909</v>
          </cell>
          <cell r="E1198">
            <v>68</v>
          </cell>
          <cell r="F1198" t="str">
            <v>D2a</v>
          </cell>
          <cell r="G1198">
            <v>1617</v>
          </cell>
          <cell r="H1198" t="str">
            <v>Textron Automotive Company/</v>
          </cell>
          <cell r="I1198" t="str">
            <v>USA</v>
          </cell>
          <cell r="M1198">
            <v>0</v>
          </cell>
          <cell r="N1198" t="str">
            <v>US</v>
          </cell>
          <cell r="O1198">
            <v>0</v>
          </cell>
          <cell r="P1198" t="str">
            <v>UITENHAGE</v>
          </cell>
          <cell r="Q1198">
            <v>3</v>
          </cell>
        </row>
        <row r="1199">
          <cell r="B1199" t="str">
            <v>F VW 01 35097</v>
          </cell>
          <cell r="C1199">
            <v>3</v>
          </cell>
          <cell r="D1199">
            <v>28671</v>
          </cell>
          <cell r="E1199">
            <v>11</v>
          </cell>
          <cell r="F1199" t="str">
            <v>D2a</v>
          </cell>
          <cell r="G1199">
            <v>13734</v>
          </cell>
          <cell r="H1199" t="str">
            <v>RIETER ELLO ARTEFATOS DE FIBRAS TEXTEIS LTDA/</v>
          </cell>
          <cell r="I1199" t="str">
            <v>BR</v>
          </cell>
          <cell r="M1199">
            <v>0</v>
          </cell>
          <cell r="N1199" t="str">
            <v>BR</v>
          </cell>
          <cell r="O1199">
            <v>0</v>
          </cell>
          <cell r="P1199" t="str">
            <v>WOLFSBURG</v>
          </cell>
          <cell r="Q1199">
            <v>3</v>
          </cell>
        </row>
        <row r="1200">
          <cell r="B1200" t="str">
            <v>F VW 01 35097</v>
          </cell>
          <cell r="C1200">
            <v>3</v>
          </cell>
          <cell r="D1200">
            <v>28671</v>
          </cell>
          <cell r="E1200">
            <v>28</v>
          </cell>
          <cell r="F1200" t="str">
            <v>D2a</v>
          </cell>
          <cell r="G1200">
            <v>1932</v>
          </cell>
          <cell r="H1200" t="str">
            <v>RIETER ELLO ARTEFATOS DE FIBRAS TEXTEIS LTDA/</v>
          </cell>
          <cell r="I1200" t="str">
            <v>BR</v>
          </cell>
          <cell r="M1200">
            <v>0</v>
          </cell>
          <cell r="N1200" t="str">
            <v>BR</v>
          </cell>
          <cell r="O1200">
            <v>0</v>
          </cell>
          <cell r="P1200" t="str">
            <v>MOSEL</v>
          </cell>
          <cell r="Q1200">
            <v>3</v>
          </cell>
        </row>
        <row r="1201">
          <cell r="B1201" t="str">
            <v>F VW 01 35097</v>
          </cell>
          <cell r="C1201">
            <v>3</v>
          </cell>
          <cell r="D1201">
            <v>28671</v>
          </cell>
          <cell r="E1201">
            <v>37</v>
          </cell>
          <cell r="F1201" t="str">
            <v>D2a</v>
          </cell>
          <cell r="G1201">
            <v>1756</v>
          </cell>
          <cell r="H1201" t="str">
            <v>RIETER ELLO ARTEFATOS DE FIBRAS TEXTEIS LTDA/</v>
          </cell>
          <cell r="I1201" t="str">
            <v>BR</v>
          </cell>
          <cell r="M1201">
            <v>0</v>
          </cell>
          <cell r="N1201" t="str">
            <v>BR</v>
          </cell>
          <cell r="O1201">
            <v>0</v>
          </cell>
          <cell r="P1201" t="str">
            <v>BRATISLAVA</v>
          </cell>
          <cell r="Q1201">
            <v>3</v>
          </cell>
        </row>
        <row r="1202">
          <cell r="B1202" t="str">
            <v>F VW 01 35097</v>
          </cell>
          <cell r="C1202">
            <v>3</v>
          </cell>
          <cell r="D1202">
            <v>28671</v>
          </cell>
          <cell r="E1202">
            <v>46</v>
          </cell>
          <cell r="F1202" t="str">
            <v>D2a</v>
          </cell>
          <cell r="G1202">
            <v>6682</v>
          </cell>
          <cell r="H1202" t="str">
            <v>RIETER ELLO ARTEFATOS DE FIBRAS TEXTEIS LTDA/</v>
          </cell>
          <cell r="I1202" t="str">
            <v>BR</v>
          </cell>
          <cell r="M1202">
            <v>0</v>
          </cell>
          <cell r="N1202" t="str">
            <v>BR</v>
          </cell>
          <cell r="O1202">
            <v>0</v>
          </cell>
          <cell r="P1202" t="str">
            <v>VW BRUXELLES BRUESS</v>
          </cell>
          <cell r="Q1202">
            <v>3</v>
          </cell>
        </row>
        <row r="1203">
          <cell r="B1203" t="str">
            <v>F VW 01 35097</v>
          </cell>
          <cell r="C1203">
            <v>3</v>
          </cell>
          <cell r="D1203">
            <v>28671</v>
          </cell>
          <cell r="E1203">
            <v>68</v>
          </cell>
          <cell r="F1203" t="str">
            <v>D2a</v>
          </cell>
          <cell r="G1203">
            <v>1617</v>
          </cell>
          <cell r="H1203" t="str">
            <v>RIETER ELLO ARTEFATOS DE FIBRAS TEXTEIS LTDA/</v>
          </cell>
          <cell r="I1203" t="str">
            <v>BR</v>
          </cell>
          <cell r="M1203">
            <v>0</v>
          </cell>
          <cell r="N1203" t="str">
            <v>BR</v>
          </cell>
          <cell r="O1203">
            <v>0</v>
          </cell>
          <cell r="P1203" t="str">
            <v>UITENHAGE</v>
          </cell>
          <cell r="Q1203">
            <v>3</v>
          </cell>
        </row>
        <row r="1204">
          <cell r="B1204" t="str">
            <v>F VW 01 35097</v>
          </cell>
          <cell r="C1204">
            <v>3</v>
          </cell>
          <cell r="D1204">
            <v>29344</v>
          </cell>
          <cell r="E1204">
            <v>11</v>
          </cell>
          <cell r="F1204" t="str">
            <v>D2a</v>
          </cell>
          <cell r="G1204">
            <v>13734</v>
          </cell>
          <cell r="H1204" t="str">
            <v>Johnson Controls Headliner GmbH/</v>
          </cell>
          <cell r="I1204" t="str">
            <v>D</v>
          </cell>
          <cell r="J1204">
            <v>44.75</v>
          </cell>
          <cell r="K1204">
            <v>47.89</v>
          </cell>
          <cell r="M1204">
            <v>480000</v>
          </cell>
          <cell r="N1204" t="str">
            <v>VW</v>
          </cell>
          <cell r="O1204">
            <v>0</v>
          </cell>
          <cell r="P1204" t="str">
            <v>WOLFSBURG</v>
          </cell>
          <cell r="Q1204">
            <v>3</v>
          </cell>
        </row>
        <row r="1205">
          <cell r="B1205" t="str">
            <v>F VW 01 35097</v>
          </cell>
          <cell r="C1205">
            <v>3</v>
          </cell>
          <cell r="D1205">
            <v>29344</v>
          </cell>
          <cell r="E1205">
            <v>28</v>
          </cell>
          <cell r="F1205" t="str">
            <v>D2a</v>
          </cell>
          <cell r="G1205">
            <v>1932</v>
          </cell>
          <cell r="H1205" t="str">
            <v>Johnson Controls Headliner GmbH/</v>
          </cell>
          <cell r="I1205" t="str">
            <v>D</v>
          </cell>
          <cell r="J1205">
            <v>44.75</v>
          </cell>
          <cell r="K1205">
            <v>48.283999999999999</v>
          </cell>
          <cell r="M1205">
            <v>480000</v>
          </cell>
          <cell r="N1205" t="str">
            <v>VW</v>
          </cell>
          <cell r="O1205">
            <v>0</v>
          </cell>
          <cell r="P1205" t="str">
            <v>MOSEL</v>
          </cell>
          <cell r="Q1205">
            <v>3</v>
          </cell>
        </row>
        <row r="1206">
          <cell r="B1206" t="str">
            <v>F VW 01 35097</v>
          </cell>
          <cell r="C1206">
            <v>3</v>
          </cell>
          <cell r="D1206">
            <v>29344</v>
          </cell>
          <cell r="E1206">
            <v>37</v>
          </cell>
          <cell r="F1206" t="str">
            <v>D2a</v>
          </cell>
          <cell r="G1206">
            <v>1756</v>
          </cell>
          <cell r="H1206" t="str">
            <v>Johnson Controls Headliner GmbH/</v>
          </cell>
          <cell r="I1206" t="str">
            <v>D</v>
          </cell>
          <cell r="J1206">
            <v>44.75</v>
          </cell>
          <cell r="K1206">
            <v>50.043999999999997</v>
          </cell>
          <cell r="M1206">
            <v>480000</v>
          </cell>
          <cell r="N1206" t="str">
            <v>VW</v>
          </cell>
          <cell r="O1206">
            <v>0</v>
          </cell>
          <cell r="P1206" t="str">
            <v>BRATISLAVA</v>
          </cell>
          <cell r="Q1206">
            <v>3</v>
          </cell>
        </row>
        <row r="1207">
          <cell r="B1207" t="str">
            <v>F VW 01 35097</v>
          </cell>
          <cell r="C1207">
            <v>3</v>
          </cell>
          <cell r="D1207">
            <v>29344</v>
          </cell>
          <cell r="E1207">
            <v>46</v>
          </cell>
          <cell r="F1207" t="str">
            <v>D2a</v>
          </cell>
          <cell r="G1207">
            <v>6682</v>
          </cell>
          <cell r="H1207" t="str">
            <v>Johnson Controls Headliner GmbH/</v>
          </cell>
          <cell r="I1207" t="str">
            <v>D</v>
          </cell>
          <cell r="J1207">
            <v>44.75</v>
          </cell>
          <cell r="K1207">
            <v>47.24</v>
          </cell>
          <cell r="M1207">
            <v>480000</v>
          </cell>
          <cell r="N1207" t="str">
            <v>VW</v>
          </cell>
          <cell r="O1207">
            <v>0</v>
          </cell>
          <cell r="P1207" t="str">
            <v>VW BRUXELLES BRUESS</v>
          </cell>
          <cell r="Q1207">
            <v>3</v>
          </cell>
        </row>
        <row r="1208">
          <cell r="B1208" t="str">
            <v>F VW 01 35097</v>
          </cell>
          <cell r="C1208">
            <v>3</v>
          </cell>
          <cell r="D1208">
            <v>29344</v>
          </cell>
          <cell r="E1208">
            <v>68</v>
          </cell>
          <cell r="F1208" t="str">
            <v>D2a</v>
          </cell>
          <cell r="G1208">
            <v>1617</v>
          </cell>
          <cell r="H1208" t="str">
            <v>Johnson Controls Headliner GmbH/</v>
          </cell>
          <cell r="I1208" t="str">
            <v>D</v>
          </cell>
          <cell r="J1208">
            <v>44.75</v>
          </cell>
          <cell r="K1208">
            <v>47.89</v>
          </cell>
          <cell r="M1208">
            <v>480000</v>
          </cell>
          <cell r="N1208" t="str">
            <v>VW</v>
          </cell>
          <cell r="O1208">
            <v>0</v>
          </cell>
          <cell r="P1208" t="str">
            <v>UITENHAGE</v>
          </cell>
          <cell r="Q1208">
            <v>3</v>
          </cell>
        </row>
        <row r="1209">
          <cell r="B1209" t="str">
            <v>F VW 01 35097</v>
          </cell>
          <cell r="C1209">
            <v>3</v>
          </cell>
          <cell r="D1209">
            <v>43249</v>
          </cell>
          <cell r="E1209">
            <v>11</v>
          </cell>
          <cell r="F1209" t="str">
            <v>D2a</v>
          </cell>
          <cell r="G1209">
            <v>13734</v>
          </cell>
          <cell r="H1209" t="str">
            <v>Magna Systems, S.A./Germany</v>
          </cell>
          <cell r="I1209" t="str">
            <v>D</v>
          </cell>
          <cell r="J1209">
            <v>53.43</v>
          </cell>
          <cell r="K1209">
            <v>58</v>
          </cell>
          <cell r="M1209">
            <v>1730517</v>
          </cell>
          <cell r="N1209" t="str">
            <v>VW</v>
          </cell>
          <cell r="O1209">
            <v>0</v>
          </cell>
          <cell r="P1209" t="str">
            <v>WOLFSBURG</v>
          </cell>
          <cell r="Q1209">
            <v>3</v>
          </cell>
        </row>
        <row r="1210">
          <cell r="B1210" t="str">
            <v>F VW 01 35097</v>
          </cell>
          <cell r="C1210">
            <v>3</v>
          </cell>
          <cell r="D1210">
            <v>43249</v>
          </cell>
          <cell r="E1210">
            <v>28</v>
          </cell>
          <cell r="F1210" t="str">
            <v>D2a</v>
          </cell>
          <cell r="G1210">
            <v>1932</v>
          </cell>
          <cell r="H1210" t="str">
            <v>Magna Systems, S.A./Germany</v>
          </cell>
          <cell r="I1210" t="str">
            <v>D</v>
          </cell>
          <cell r="J1210">
            <v>53.43</v>
          </cell>
          <cell r="K1210">
            <v>58</v>
          </cell>
          <cell r="M1210">
            <v>1730517</v>
          </cell>
          <cell r="N1210" t="str">
            <v>VW</v>
          </cell>
          <cell r="O1210">
            <v>0</v>
          </cell>
          <cell r="P1210" t="str">
            <v>MOSEL</v>
          </cell>
          <cell r="Q1210">
            <v>3</v>
          </cell>
        </row>
        <row r="1211">
          <cell r="B1211" t="str">
            <v>F VW 01 35097</v>
          </cell>
          <cell r="C1211">
            <v>3</v>
          </cell>
          <cell r="D1211">
            <v>43249</v>
          </cell>
          <cell r="E1211">
            <v>37</v>
          </cell>
          <cell r="F1211" t="str">
            <v>D2a</v>
          </cell>
          <cell r="G1211">
            <v>1756</v>
          </cell>
          <cell r="H1211" t="str">
            <v>Magna Systems, S.A./Germany</v>
          </cell>
          <cell r="I1211" t="str">
            <v>D</v>
          </cell>
          <cell r="J1211">
            <v>53.43</v>
          </cell>
          <cell r="K1211">
            <v>66.45</v>
          </cell>
          <cell r="M1211">
            <v>1730517</v>
          </cell>
          <cell r="N1211" t="str">
            <v>VW</v>
          </cell>
          <cell r="O1211">
            <v>0</v>
          </cell>
          <cell r="P1211" t="str">
            <v>BRATISLAVA</v>
          </cell>
          <cell r="Q1211">
            <v>3</v>
          </cell>
        </row>
        <row r="1212">
          <cell r="B1212" t="str">
            <v>F VW 01 35097</v>
          </cell>
          <cell r="C1212">
            <v>3</v>
          </cell>
          <cell r="D1212">
            <v>43249</v>
          </cell>
          <cell r="E1212">
            <v>46</v>
          </cell>
          <cell r="F1212" t="str">
            <v>D2a</v>
          </cell>
          <cell r="G1212">
            <v>6682</v>
          </cell>
          <cell r="H1212" t="str">
            <v>Magna Systems, S.A./Germany</v>
          </cell>
          <cell r="I1212" t="str">
            <v>D</v>
          </cell>
          <cell r="J1212">
            <v>53.43</v>
          </cell>
          <cell r="K1212">
            <v>66.45</v>
          </cell>
          <cell r="M1212">
            <v>1730517</v>
          </cell>
          <cell r="N1212" t="str">
            <v>VW</v>
          </cell>
          <cell r="O1212">
            <v>0</v>
          </cell>
          <cell r="P1212" t="str">
            <v>VW BRUXELLES BRUESS</v>
          </cell>
          <cell r="Q1212">
            <v>3</v>
          </cell>
        </row>
        <row r="1213">
          <cell r="B1213" t="str">
            <v>F VW 01 35097</v>
          </cell>
          <cell r="C1213">
            <v>3</v>
          </cell>
          <cell r="D1213">
            <v>43249</v>
          </cell>
          <cell r="E1213">
            <v>68</v>
          </cell>
          <cell r="F1213" t="str">
            <v>D2a</v>
          </cell>
          <cell r="G1213">
            <v>1617</v>
          </cell>
          <cell r="H1213" t="str">
            <v>Magna Systems, S.A./Germany</v>
          </cell>
          <cell r="I1213" t="str">
            <v>D</v>
          </cell>
          <cell r="J1213">
            <v>53.43</v>
          </cell>
          <cell r="K1213">
            <v>66.45</v>
          </cell>
          <cell r="M1213">
            <v>1730517</v>
          </cell>
          <cell r="N1213" t="str">
            <v>VW</v>
          </cell>
          <cell r="O1213">
            <v>0</v>
          </cell>
          <cell r="P1213" t="str">
            <v>UITENHAGE</v>
          </cell>
          <cell r="Q1213">
            <v>3</v>
          </cell>
        </row>
        <row r="1214">
          <cell r="B1214" t="str">
            <v>F VW 01 35097</v>
          </cell>
          <cell r="C1214">
            <v>4</v>
          </cell>
          <cell r="D1214">
            <v>159</v>
          </cell>
          <cell r="E1214">
            <v>11</v>
          </cell>
          <cell r="F1214" t="str">
            <v>D2a</v>
          </cell>
          <cell r="G1214">
            <v>32046</v>
          </cell>
          <cell r="H1214" t="str">
            <v>MAGNA EMFISINT/</v>
          </cell>
          <cell r="I1214" t="str">
            <v>E</v>
          </cell>
          <cell r="M1214">
            <v>0</v>
          </cell>
          <cell r="N1214" t="str">
            <v>ST</v>
          </cell>
          <cell r="O1214">
            <v>0</v>
          </cell>
          <cell r="P1214" t="str">
            <v>WOLFSBURG</v>
          </cell>
          <cell r="Q1214">
            <v>3</v>
          </cell>
        </row>
        <row r="1215">
          <cell r="B1215" t="str">
            <v>F VW 01 35097</v>
          </cell>
          <cell r="C1215">
            <v>4</v>
          </cell>
          <cell r="D1215">
            <v>159</v>
          </cell>
          <cell r="E1215">
            <v>28</v>
          </cell>
          <cell r="F1215" t="str">
            <v>D2a</v>
          </cell>
          <cell r="G1215">
            <v>4508</v>
          </cell>
          <cell r="H1215" t="str">
            <v>MAGNA EMFISINT/</v>
          </cell>
          <cell r="I1215" t="str">
            <v>E</v>
          </cell>
          <cell r="M1215">
            <v>0</v>
          </cell>
          <cell r="N1215" t="str">
            <v>ST</v>
          </cell>
          <cell r="O1215">
            <v>0</v>
          </cell>
          <cell r="P1215" t="str">
            <v>MOSEL</v>
          </cell>
          <cell r="Q1215">
            <v>3</v>
          </cell>
        </row>
        <row r="1216">
          <cell r="B1216" t="str">
            <v>F VW 01 35097</v>
          </cell>
          <cell r="C1216">
            <v>4</v>
          </cell>
          <cell r="D1216">
            <v>159</v>
          </cell>
          <cell r="E1216">
            <v>37</v>
          </cell>
          <cell r="F1216" t="str">
            <v>D2a</v>
          </cell>
          <cell r="G1216">
            <v>4096</v>
          </cell>
          <cell r="H1216" t="str">
            <v>MAGNA EMFISINT/</v>
          </cell>
          <cell r="I1216" t="str">
            <v>E</v>
          </cell>
          <cell r="M1216">
            <v>0</v>
          </cell>
          <cell r="N1216" t="str">
            <v>ST</v>
          </cell>
          <cell r="O1216">
            <v>0</v>
          </cell>
          <cell r="P1216" t="str">
            <v>BRATISLAVA</v>
          </cell>
          <cell r="Q1216">
            <v>3</v>
          </cell>
        </row>
        <row r="1217">
          <cell r="B1217" t="str">
            <v>F VW 01 35097</v>
          </cell>
          <cell r="C1217">
            <v>4</v>
          </cell>
          <cell r="D1217">
            <v>159</v>
          </cell>
          <cell r="E1217">
            <v>46</v>
          </cell>
          <cell r="F1217" t="str">
            <v>D2a</v>
          </cell>
          <cell r="G1217">
            <v>15592</v>
          </cell>
          <cell r="H1217" t="str">
            <v>MAGNA EMFISINT/</v>
          </cell>
          <cell r="I1217" t="str">
            <v>E</v>
          </cell>
          <cell r="M1217">
            <v>0</v>
          </cell>
          <cell r="N1217" t="str">
            <v>ST</v>
          </cell>
          <cell r="O1217">
            <v>0</v>
          </cell>
          <cell r="P1217" t="str">
            <v>VW BRUXELLES BRUESS</v>
          </cell>
          <cell r="Q1217">
            <v>3</v>
          </cell>
        </row>
        <row r="1218">
          <cell r="B1218" t="str">
            <v>F VW 01 35097</v>
          </cell>
          <cell r="C1218">
            <v>4</v>
          </cell>
          <cell r="D1218">
            <v>159</v>
          </cell>
          <cell r="E1218">
            <v>68</v>
          </cell>
          <cell r="F1218" t="str">
            <v>D2a</v>
          </cell>
          <cell r="G1218">
            <v>3773</v>
          </cell>
          <cell r="H1218" t="str">
            <v>MAGNA EMFISINT/</v>
          </cell>
          <cell r="I1218" t="str">
            <v>E</v>
          </cell>
          <cell r="M1218">
            <v>0</v>
          </cell>
          <cell r="N1218" t="str">
            <v>ST</v>
          </cell>
          <cell r="O1218">
            <v>0</v>
          </cell>
          <cell r="P1218" t="str">
            <v>UITENHAGE</v>
          </cell>
          <cell r="Q1218">
            <v>3</v>
          </cell>
        </row>
        <row r="1219">
          <cell r="B1219" t="str">
            <v>F VW 01 35097</v>
          </cell>
          <cell r="C1219">
            <v>4</v>
          </cell>
          <cell r="D1219">
            <v>1462</v>
          </cell>
          <cell r="E1219">
            <v>11</v>
          </cell>
          <cell r="F1219" t="str">
            <v>D2a</v>
          </cell>
          <cell r="G1219">
            <v>32046</v>
          </cell>
          <cell r="H1219" t="str">
            <v>GRUPO ANTOLIN VOSGES/</v>
          </cell>
          <cell r="I1219" t="str">
            <v>F</v>
          </cell>
          <cell r="M1219">
            <v>0</v>
          </cell>
          <cell r="N1219" t="str">
            <v>BX</v>
          </cell>
          <cell r="O1219">
            <v>0</v>
          </cell>
          <cell r="P1219" t="str">
            <v>WOLFSBURG</v>
          </cell>
          <cell r="Q1219">
            <v>3</v>
          </cell>
        </row>
        <row r="1220">
          <cell r="B1220" t="str">
            <v>F VW 01 35097</v>
          </cell>
          <cell r="C1220">
            <v>4</v>
          </cell>
          <cell r="D1220">
            <v>1462</v>
          </cell>
          <cell r="E1220">
            <v>28</v>
          </cell>
          <cell r="F1220" t="str">
            <v>D2a</v>
          </cell>
          <cell r="G1220">
            <v>4508</v>
          </cell>
          <cell r="H1220" t="str">
            <v>GRUPO ANTOLIN VOSGES/</v>
          </cell>
          <cell r="I1220" t="str">
            <v>F</v>
          </cell>
          <cell r="M1220">
            <v>0</v>
          </cell>
          <cell r="N1220" t="str">
            <v>BX</v>
          </cell>
          <cell r="O1220">
            <v>0</v>
          </cell>
          <cell r="P1220" t="str">
            <v>MOSEL</v>
          </cell>
          <cell r="Q1220">
            <v>3</v>
          </cell>
        </row>
        <row r="1221">
          <cell r="B1221" t="str">
            <v>F VW 01 35097</v>
          </cell>
          <cell r="C1221">
            <v>4</v>
          </cell>
          <cell r="D1221">
            <v>1462</v>
          </cell>
          <cell r="E1221">
            <v>37</v>
          </cell>
          <cell r="F1221" t="str">
            <v>D2a</v>
          </cell>
          <cell r="G1221">
            <v>4096</v>
          </cell>
          <cell r="H1221" t="str">
            <v>GRUPO ANTOLIN VOSGES/</v>
          </cell>
          <cell r="I1221" t="str">
            <v>F</v>
          </cell>
          <cell r="M1221">
            <v>0</v>
          </cell>
          <cell r="N1221" t="str">
            <v>BX</v>
          </cell>
          <cell r="O1221">
            <v>0</v>
          </cell>
          <cell r="P1221" t="str">
            <v>BRATISLAVA</v>
          </cell>
          <cell r="Q1221">
            <v>3</v>
          </cell>
        </row>
        <row r="1222">
          <cell r="B1222" t="str">
            <v>F VW 01 35097</v>
          </cell>
          <cell r="C1222">
            <v>4</v>
          </cell>
          <cell r="D1222">
            <v>1462</v>
          </cell>
          <cell r="E1222">
            <v>46</v>
          </cell>
          <cell r="F1222" t="str">
            <v>D2a</v>
          </cell>
          <cell r="G1222">
            <v>15592</v>
          </cell>
          <cell r="H1222" t="str">
            <v>GRUPO ANTOLIN VOSGES/</v>
          </cell>
          <cell r="I1222" t="str">
            <v>F</v>
          </cell>
          <cell r="M1222">
            <v>0</v>
          </cell>
          <cell r="N1222" t="str">
            <v>BX</v>
          </cell>
          <cell r="O1222">
            <v>0</v>
          </cell>
          <cell r="P1222" t="str">
            <v>VW BRUXELLES BRUESS</v>
          </cell>
          <cell r="Q1222">
            <v>3</v>
          </cell>
        </row>
        <row r="1223">
          <cell r="B1223" t="str">
            <v>F VW 01 35097</v>
          </cell>
          <cell r="C1223">
            <v>4</v>
          </cell>
          <cell r="D1223">
            <v>1462</v>
          </cell>
          <cell r="E1223">
            <v>68</v>
          </cell>
          <cell r="F1223" t="str">
            <v>D2a</v>
          </cell>
          <cell r="G1223">
            <v>3773</v>
          </cell>
          <cell r="H1223" t="str">
            <v>GRUPO ANTOLIN VOSGES/</v>
          </cell>
          <cell r="I1223" t="str">
            <v>F</v>
          </cell>
          <cell r="M1223">
            <v>0</v>
          </cell>
          <cell r="N1223" t="str">
            <v>BX</v>
          </cell>
          <cell r="O1223">
            <v>0</v>
          </cell>
          <cell r="P1223" t="str">
            <v>UITENHAGE</v>
          </cell>
          <cell r="Q1223">
            <v>3</v>
          </cell>
        </row>
        <row r="1224">
          <cell r="B1224" t="str">
            <v>F VW 01 35097</v>
          </cell>
          <cell r="C1224">
            <v>4</v>
          </cell>
          <cell r="D1224">
            <v>2261</v>
          </cell>
          <cell r="E1224">
            <v>11</v>
          </cell>
          <cell r="F1224" t="str">
            <v>D2a</v>
          </cell>
          <cell r="G1224">
            <v>32046</v>
          </cell>
          <cell r="H1224" t="str">
            <v>Intier Automotive Eybl GmbH/</v>
          </cell>
          <cell r="I1224" t="str">
            <v>A</v>
          </cell>
          <cell r="M1224">
            <v>0</v>
          </cell>
          <cell r="N1224" t="str">
            <v>VW</v>
          </cell>
          <cell r="O1224">
            <v>0</v>
          </cell>
          <cell r="P1224" t="str">
            <v>WOLFSBURG</v>
          </cell>
          <cell r="Q1224">
            <v>3</v>
          </cell>
        </row>
        <row r="1225">
          <cell r="B1225" t="str">
            <v>F VW 01 35097</v>
          </cell>
          <cell r="C1225">
            <v>4</v>
          </cell>
          <cell r="D1225">
            <v>2261</v>
          </cell>
          <cell r="E1225">
            <v>28</v>
          </cell>
          <cell r="F1225" t="str">
            <v>D2a</v>
          </cell>
          <cell r="G1225">
            <v>4508</v>
          </cell>
          <cell r="H1225" t="str">
            <v>Intier Automotive Eybl GmbH/</v>
          </cell>
          <cell r="I1225" t="str">
            <v>A</v>
          </cell>
          <cell r="M1225">
            <v>0</v>
          </cell>
          <cell r="N1225" t="str">
            <v>VW</v>
          </cell>
          <cell r="O1225">
            <v>0</v>
          </cell>
          <cell r="P1225" t="str">
            <v>MOSEL</v>
          </cell>
          <cell r="Q1225">
            <v>3</v>
          </cell>
        </row>
        <row r="1226">
          <cell r="B1226" t="str">
            <v>F VW 01 35097</v>
          </cell>
          <cell r="C1226">
            <v>4</v>
          </cell>
          <cell r="D1226">
            <v>2261</v>
          </cell>
          <cell r="E1226">
            <v>37</v>
          </cell>
          <cell r="F1226" t="str">
            <v>D2a</v>
          </cell>
          <cell r="G1226">
            <v>4096</v>
          </cell>
          <cell r="H1226" t="str">
            <v>Intier Automotive Eybl GmbH/</v>
          </cell>
          <cell r="I1226" t="str">
            <v>A</v>
          </cell>
          <cell r="M1226">
            <v>0</v>
          </cell>
          <cell r="N1226" t="str">
            <v>VW</v>
          </cell>
          <cell r="O1226">
            <v>0</v>
          </cell>
          <cell r="P1226" t="str">
            <v>BRATISLAVA</v>
          </cell>
          <cell r="Q1226">
            <v>3</v>
          </cell>
        </row>
        <row r="1227">
          <cell r="B1227" t="str">
            <v>F VW 01 35097</v>
          </cell>
          <cell r="C1227">
            <v>4</v>
          </cell>
          <cell r="D1227">
            <v>2261</v>
          </cell>
          <cell r="E1227">
            <v>46</v>
          </cell>
          <cell r="F1227" t="str">
            <v>D2a</v>
          </cell>
          <cell r="G1227">
            <v>15592</v>
          </cell>
          <cell r="H1227" t="str">
            <v>Intier Automotive Eybl GmbH/</v>
          </cell>
          <cell r="I1227" t="str">
            <v>A</v>
          </cell>
          <cell r="M1227">
            <v>0</v>
          </cell>
          <cell r="N1227" t="str">
            <v>VW</v>
          </cell>
          <cell r="O1227">
            <v>0</v>
          </cell>
          <cell r="P1227" t="str">
            <v>VW BRUXELLES BRUESS</v>
          </cell>
          <cell r="Q1227">
            <v>3</v>
          </cell>
        </row>
        <row r="1228">
          <cell r="B1228" t="str">
            <v>F VW 01 35097</v>
          </cell>
          <cell r="C1228">
            <v>4</v>
          </cell>
          <cell r="D1228">
            <v>2261</v>
          </cell>
          <cell r="E1228">
            <v>68</v>
          </cell>
          <cell r="F1228" t="str">
            <v>D2a</v>
          </cell>
          <cell r="G1228">
            <v>3773</v>
          </cell>
          <cell r="H1228" t="str">
            <v>Intier Automotive Eybl GmbH/</v>
          </cell>
          <cell r="I1228" t="str">
            <v>A</v>
          </cell>
          <cell r="M1228">
            <v>0</v>
          </cell>
          <cell r="N1228" t="str">
            <v>VW</v>
          </cell>
          <cell r="O1228">
            <v>0</v>
          </cell>
          <cell r="P1228" t="str">
            <v>UITENHAGE</v>
          </cell>
          <cell r="Q1228">
            <v>3</v>
          </cell>
        </row>
        <row r="1229">
          <cell r="B1229" t="str">
            <v>F VW 01 35097</v>
          </cell>
          <cell r="C1229">
            <v>4</v>
          </cell>
          <cell r="D1229">
            <v>2609</v>
          </cell>
          <cell r="E1229">
            <v>11</v>
          </cell>
          <cell r="F1229" t="str">
            <v>D2a</v>
          </cell>
          <cell r="G1229">
            <v>32046</v>
          </cell>
          <cell r="H1229" t="str">
            <v>Lear Corp - Automotive Industries/</v>
          </cell>
          <cell r="I1229" t="str">
            <v>GB</v>
          </cell>
          <cell r="M1229">
            <v>0</v>
          </cell>
          <cell r="N1229" t="str">
            <v>RR</v>
          </cell>
          <cell r="O1229">
            <v>0</v>
          </cell>
          <cell r="P1229" t="str">
            <v>WOLFSBURG</v>
          </cell>
          <cell r="Q1229">
            <v>3</v>
          </cell>
        </row>
        <row r="1230">
          <cell r="B1230" t="str">
            <v>F VW 01 35097</v>
          </cell>
          <cell r="C1230">
            <v>4</v>
          </cell>
          <cell r="D1230">
            <v>2609</v>
          </cell>
          <cell r="E1230">
            <v>28</v>
          </cell>
          <cell r="F1230" t="str">
            <v>D2a</v>
          </cell>
          <cell r="G1230">
            <v>4508</v>
          </cell>
          <cell r="H1230" t="str">
            <v>Lear Corp - Automotive Industries/</v>
          </cell>
          <cell r="I1230" t="str">
            <v>GB</v>
          </cell>
          <cell r="M1230">
            <v>0</v>
          </cell>
          <cell r="N1230" t="str">
            <v>RR</v>
          </cell>
          <cell r="O1230">
            <v>0</v>
          </cell>
          <cell r="P1230" t="str">
            <v>MOSEL</v>
          </cell>
          <cell r="Q1230">
            <v>3</v>
          </cell>
        </row>
        <row r="1231">
          <cell r="B1231" t="str">
            <v>F VW 01 35097</v>
          </cell>
          <cell r="C1231">
            <v>4</v>
          </cell>
          <cell r="D1231">
            <v>2609</v>
          </cell>
          <cell r="E1231">
            <v>37</v>
          </cell>
          <cell r="F1231" t="str">
            <v>D2a</v>
          </cell>
          <cell r="G1231">
            <v>4096</v>
          </cell>
          <cell r="H1231" t="str">
            <v>Lear Corp - Automotive Industries/</v>
          </cell>
          <cell r="I1231" t="str">
            <v>GB</v>
          </cell>
          <cell r="M1231">
            <v>0</v>
          </cell>
          <cell r="N1231" t="str">
            <v>RR</v>
          </cell>
          <cell r="O1231">
            <v>0</v>
          </cell>
          <cell r="P1231" t="str">
            <v>BRATISLAVA</v>
          </cell>
          <cell r="Q1231">
            <v>3</v>
          </cell>
        </row>
        <row r="1232">
          <cell r="B1232" t="str">
            <v>F VW 01 35097</v>
          </cell>
          <cell r="C1232">
            <v>4</v>
          </cell>
          <cell r="D1232">
            <v>2609</v>
          </cell>
          <cell r="E1232">
            <v>46</v>
          </cell>
          <cell r="F1232" t="str">
            <v>D2a</v>
          </cell>
          <cell r="G1232">
            <v>15592</v>
          </cell>
          <cell r="H1232" t="str">
            <v>Lear Corp - Automotive Industries/</v>
          </cell>
          <cell r="I1232" t="str">
            <v>GB</v>
          </cell>
          <cell r="M1232">
            <v>0</v>
          </cell>
          <cell r="N1232" t="str">
            <v>RR</v>
          </cell>
          <cell r="O1232">
            <v>0</v>
          </cell>
          <cell r="P1232" t="str">
            <v>VW BRUXELLES BRUESS</v>
          </cell>
          <cell r="Q1232">
            <v>3</v>
          </cell>
        </row>
        <row r="1233">
          <cell r="B1233" t="str">
            <v>F VW 01 35097</v>
          </cell>
          <cell r="C1233">
            <v>4</v>
          </cell>
          <cell r="D1233">
            <v>2609</v>
          </cell>
          <cell r="E1233">
            <v>68</v>
          </cell>
          <cell r="F1233" t="str">
            <v>D2a</v>
          </cell>
          <cell r="G1233">
            <v>3773</v>
          </cell>
          <cell r="H1233" t="str">
            <v>Lear Corp - Automotive Industries/</v>
          </cell>
          <cell r="I1233" t="str">
            <v>GB</v>
          </cell>
          <cell r="M1233">
            <v>0</v>
          </cell>
          <cell r="N1233" t="str">
            <v>RR</v>
          </cell>
          <cell r="O1233">
            <v>0</v>
          </cell>
          <cell r="P1233" t="str">
            <v>UITENHAGE</v>
          </cell>
          <cell r="Q1233">
            <v>3</v>
          </cell>
        </row>
        <row r="1234">
          <cell r="B1234" t="str">
            <v>F VW 01 35097</v>
          </cell>
          <cell r="C1234">
            <v>4</v>
          </cell>
          <cell r="D1234">
            <v>2979</v>
          </cell>
          <cell r="E1234">
            <v>11</v>
          </cell>
          <cell r="F1234" t="str">
            <v>D2a</v>
          </cell>
          <cell r="G1234">
            <v>32046</v>
          </cell>
          <cell r="H1234" t="str">
            <v>Lear Corporation/Prestice</v>
          </cell>
          <cell r="I1234" t="str">
            <v>D</v>
          </cell>
          <cell r="J1234">
            <v>38.5</v>
          </cell>
          <cell r="K1234">
            <v>41.524999999999999</v>
          </cell>
          <cell r="M1234">
            <v>691500</v>
          </cell>
          <cell r="N1234" t="str">
            <v>VW</v>
          </cell>
          <cell r="O1234">
            <v>0</v>
          </cell>
          <cell r="P1234" t="str">
            <v>WOLFSBURG</v>
          </cell>
          <cell r="Q1234">
            <v>3</v>
          </cell>
        </row>
        <row r="1235">
          <cell r="B1235" t="str">
            <v>F VW 01 35097</v>
          </cell>
          <cell r="C1235">
            <v>4</v>
          </cell>
          <cell r="D1235">
            <v>2979</v>
          </cell>
          <cell r="E1235">
            <v>28</v>
          </cell>
          <cell r="F1235" t="str">
            <v>D2a</v>
          </cell>
          <cell r="G1235">
            <v>4508</v>
          </cell>
          <cell r="H1235" t="str">
            <v>Lear Corporation/Prestice</v>
          </cell>
          <cell r="I1235" t="str">
            <v>D</v>
          </cell>
          <cell r="J1235">
            <v>38.5</v>
          </cell>
          <cell r="K1235">
            <v>41.149000000000001</v>
          </cell>
          <cell r="M1235">
            <v>691500</v>
          </cell>
          <cell r="N1235" t="str">
            <v>VW</v>
          </cell>
          <cell r="O1235">
            <v>0</v>
          </cell>
          <cell r="P1235" t="str">
            <v>MOSEL</v>
          </cell>
          <cell r="Q1235">
            <v>3</v>
          </cell>
        </row>
        <row r="1236">
          <cell r="B1236" t="str">
            <v>F VW 01 35097</v>
          </cell>
          <cell r="C1236">
            <v>4</v>
          </cell>
          <cell r="D1236">
            <v>2979</v>
          </cell>
          <cell r="E1236">
            <v>37</v>
          </cell>
          <cell r="F1236" t="str">
            <v>D2a</v>
          </cell>
          <cell r="G1236">
            <v>4096</v>
          </cell>
          <cell r="H1236" t="str">
            <v>Lear Corporation/Prestice</v>
          </cell>
          <cell r="I1236" t="str">
            <v>D</v>
          </cell>
          <cell r="J1236">
            <v>38.5</v>
          </cell>
          <cell r="K1236">
            <v>41.758000000000003</v>
          </cell>
          <cell r="M1236">
            <v>691500</v>
          </cell>
          <cell r="N1236" t="str">
            <v>VW</v>
          </cell>
          <cell r="O1236">
            <v>0</v>
          </cell>
          <cell r="P1236" t="str">
            <v>BRATISLAVA</v>
          </cell>
          <cell r="Q1236">
            <v>3</v>
          </cell>
        </row>
        <row r="1237">
          <cell r="B1237" t="str">
            <v>F VW 01 35097</v>
          </cell>
          <cell r="C1237">
            <v>4</v>
          </cell>
          <cell r="D1237">
            <v>2979</v>
          </cell>
          <cell r="E1237">
            <v>46</v>
          </cell>
          <cell r="F1237" t="str">
            <v>D2a</v>
          </cell>
          <cell r="G1237">
            <v>15592</v>
          </cell>
          <cell r="H1237" t="str">
            <v>Lear Corporation/Prestice</v>
          </cell>
          <cell r="I1237" t="str">
            <v>D</v>
          </cell>
          <cell r="J1237">
            <v>38.5</v>
          </cell>
          <cell r="K1237">
            <v>42.652999999999999</v>
          </cell>
          <cell r="M1237">
            <v>691500</v>
          </cell>
          <cell r="N1237" t="str">
            <v>VW</v>
          </cell>
          <cell r="O1237">
            <v>0</v>
          </cell>
          <cell r="P1237" t="str">
            <v>VW BRUXELLES BRUESS</v>
          </cell>
          <cell r="Q1237">
            <v>3</v>
          </cell>
        </row>
        <row r="1238">
          <cell r="B1238" t="str">
            <v>F VW 01 35097</v>
          </cell>
          <cell r="C1238">
            <v>4</v>
          </cell>
          <cell r="D1238">
            <v>2979</v>
          </cell>
          <cell r="E1238">
            <v>68</v>
          </cell>
          <cell r="F1238" t="str">
            <v>D2a</v>
          </cell>
          <cell r="G1238">
            <v>3773</v>
          </cell>
          <cell r="H1238" t="str">
            <v>Lear Corporation/Prestice</v>
          </cell>
          <cell r="I1238" t="str">
            <v>D</v>
          </cell>
          <cell r="J1238">
            <v>38.5</v>
          </cell>
          <cell r="K1238">
            <v>41.524999999999999</v>
          </cell>
          <cell r="M1238">
            <v>691500</v>
          </cell>
          <cell r="N1238" t="str">
            <v>VW</v>
          </cell>
          <cell r="O1238">
            <v>0</v>
          </cell>
          <cell r="P1238" t="str">
            <v>UITENHAGE</v>
          </cell>
          <cell r="Q1238">
            <v>3</v>
          </cell>
        </row>
        <row r="1239">
          <cell r="B1239" t="str">
            <v>F VW 01 35097</v>
          </cell>
          <cell r="C1239">
            <v>4</v>
          </cell>
          <cell r="D1239">
            <v>11330</v>
          </cell>
          <cell r="E1239">
            <v>11</v>
          </cell>
          <cell r="F1239" t="str">
            <v>D2a</v>
          </cell>
          <cell r="G1239">
            <v>32046</v>
          </cell>
          <cell r="H1239" t="str">
            <v>FORMTAP/</v>
          </cell>
          <cell r="I1239" t="str">
            <v>BR</v>
          </cell>
          <cell r="M1239">
            <v>0</v>
          </cell>
          <cell r="N1239" t="str">
            <v>BR</v>
          </cell>
          <cell r="O1239">
            <v>0</v>
          </cell>
          <cell r="P1239" t="str">
            <v>WOLFSBURG</v>
          </cell>
          <cell r="Q1239">
            <v>3</v>
          </cell>
        </row>
        <row r="1240">
          <cell r="B1240" t="str">
            <v>F VW 01 35097</v>
          </cell>
          <cell r="C1240">
            <v>4</v>
          </cell>
          <cell r="D1240">
            <v>11330</v>
          </cell>
          <cell r="E1240">
            <v>28</v>
          </cell>
          <cell r="F1240" t="str">
            <v>D2a</v>
          </cell>
          <cell r="G1240">
            <v>4508</v>
          </cell>
          <cell r="H1240" t="str">
            <v>FORMTAP/</v>
          </cell>
          <cell r="I1240" t="str">
            <v>BR</v>
          </cell>
          <cell r="M1240">
            <v>0</v>
          </cell>
          <cell r="N1240" t="str">
            <v>BR</v>
          </cell>
          <cell r="O1240">
            <v>0</v>
          </cell>
          <cell r="P1240" t="str">
            <v>MOSEL</v>
          </cell>
          <cell r="Q1240">
            <v>3</v>
          </cell>
        </row>
        <row r="1241">
          <cell r="B1241" t="str">
            <v>F VW 01 35097</v>
          </cell>
          <cell r="C1241">
            <v>4</v>
          </cell>
          <cell r="D1241">
            <v>11330</v>
          </cell>
          <cell r="E1241">
            <v>37</v>
          </cell>
          <cell r="F1241" t="str">
            <v>D2a</v>
          </cell>
          <cell r="G1241">
            <v>4096</v>
          </cell>
          <cell r="H1241" t="str">
            <v>FORMTAP/</v>
          </cell>
          <cell r="I1241" t="str">
            <v>BR</v>
          </cell>
          <cell r="M1241">
            <v>0</v>
          </cell>
          <cell r="N1241" t="str">
            <v>BR</v>
          </cell>
          <cell r="O1241">
            <v>0</v>
          </cell>
          <cell r="P1241" t="str">
            <v>BRATISLAVA</v>
          </cell>
          <cell r="Q1241">
            <v>3</v>
          </cell>
        </row>
        <row r="1242">
          <cell r="B1242" t="str">
            <v>F VW 01 35097</v>
          </cell>
          <cell r="C1242">
            <v>4</v>
          </cell>
          <cell r="D1242">
            <v>11330</v>
          </cell>
          <cell r="E1242">
            <v>46</v>
          </cell>
          <cell r="F1242" t="str">
            <v>D2a</v>
          </cell>
          <cell r="G1242">
            <v>15592</v>
          </cell>
          <cell r="H1242" t="str">
            <v>FORMTAP/</v>
          </cell>
          <cell r="I1242" t="str">
            <v>BR</v>
          </cell>
          <cell r="M1242">
            <v>0</v>
          </cell>
          <cell r="N1242" t="str">
            <v>BR</v>
          </cell>
          <cell r="O1242">
            <v>0</v>
          </cell>
          <cell r="P1242" t="str">
            <v>VW BRUXELLES BRUESS</v>
          </cell>
          <cell r="Q1242">
            <v>3</v>
          </cell>
        </row>
        <row r="1243">
          <cell r="B1243" t="str">
            <v>F VW 01 35097</v>
          </cell>
          <cell r="C1243">
            <v>4</v>
          </cell>
          <cell r="D1243">
            <v>11330</v>
          </cell>
          <cell r="E1243">
            <v>68</v>
          </cell>
          <cell r="F1243" t="str">
            <v>D2a</v>
          </cell>
          <cell r="G1243">
            <v>3773</v>
          </cell>
          <cell r="H1243" t="str">
            <v>FORMTAP/</v>
          </cell>
          <cell r="I1243" t="str">
            <v>BR</v>
          </cell>
          <cell r="M1243">
            <v>0</v>
          </cell>
          <cell r="N1243" t="str">
            <v>BR</v>
          </cell>
          <cell r="O1243">
            <v>0</v>
          </cell>
          <cell r="P1243" t="str">
            <v>UITENHAGE</v>
          </cell>
          <cell r="Q1243">
            <v>3</v>
          </cell>
        </row>
        <row r="1244">
          <cell r="B1244" t="str">
            <v>F VW 01 35097</v>
          </cell>
          <cell r="C1244">
            <v>4</v>
          </cell>
          <cell r="D1244">
            <v>13030</v>
          </cell>
          <cell r="E1244">
            <v>11</v>
          </cell>
          <cell r="F1244" t="str">
            <v>D2a</v>
          </cell>
          <cell r="G1244">
            <v>32046</v>
          </cell>
          <cell r="H1244" t="str">
            <v>Findlay Ind. GmbH/Tomaszow PL</v>
          </cell>
          <cell r="I1244" t="str">
            <v>D</v>
          </cell>
          <cell r="J1244">
            <v>32.57</v>
          </cell>
          <cell r="K1244">
            <v>37.603000000000002</v>
          </cell>
          <cell r="M1244">
            <v>390000</v>
          </cell>
          <cell r="N1244" t="str">
            <v>VW</v>
          </cell>
          <cell r="O1244">
            <v>0</v>
          </cell>
          <cell r="P1244" t="str">
            <v>WOLFSBURG</v>
          </cell>
          <cell r="Q1244">
            <v>3</v>
          </cell>
        </row>
        <row r="1245">
          <cell r="B1245" t="str">
            <v>F VW 01 35097</v>
          </cell>
          <cell r="C1245">
            <v>4</v>
          </cell>
          <cell r="D1245">
            <v>13030</v>
          </cell>
          <cell r="E1245">
            <v>28</v>
          </cell>
          <cell r="F1245" t="str">
            <v>D2a</v>
          </cell>
          <cell r="G1245">
            <v>4508</v>
          </cell>
          <cell r="H1245" t="str">
            <v>Findlay Ind. GmbH/Tomaszow PL</v>
          </cell>
          <cell r="I1245" t="str">
            <v>D</v>
          </cell>
          <cell r="J1245">
            <v>32.57</v>
          </cell>
          <cell r="K1245">
            <v>37.331000000000003</v>
          </cell>
          <cell r="M1245">
            <v>390000</v>
          </cell>
          <cell r="N1245" t="str">
            <v>VW</v>
          </cell>
          <cell r="O1245">
            <v>0</v>
          </cell>
          <cell r="P1245" t="str">
            <v>MOSEL</v>
          </cell>
          <cell r="Q1245">
            <v>3</v>
          </cell>
        </row>
        <row r="1246">
          <cell r="B1246" t="str">
            <v>F VW 01 35097</v>
          </cell>
          <cell r="C1246">
            <v>4</v>
          </cell>
          <cell r="D1246">
            <v>13030</v>
          </cell>
          <cell r="E1246">
            <v>37</v>
          </cell>
          <cell r="F1246" t="str">
            <v>D2a</v>
          </cell>
          <cell r="G1246">
            <v>4096</v>
          </cell>
          <cell r="H1246" t="str">
            <v>Findlay Ind. GmbH/Tomaszow PL</v>
          </cell>
          <cell r="I1246" t="str">
            <v>D</v>
          </cell>
          <cell r="J1246">
            <v>32.57</v>
          </cell>
          <cell r="K1246">
            <v>37.18</v>
          </cell>
          <cell r="M1246">
            <v>390000</v>
          </cell>
          <cell r="N1246" t="str">
            <v>VW</v>
          </cell>
          <cell r="O1246">
            <v>0</v>
          </cell>
          <cell r="P1246" t="str">
            <v>BRATISLAVA</v>
          </cell>
          <cell r="Q1246">
            <v>3</v>
          </cell>
        </row>
        <row r="1247">
          <cell r="B1247" t="str">
            <v>F VW 01 35097</v>
          </cell>
          <cell r="C1247">
            <v>4</v>
          </cell>
          <cell r="D1247">
            <v>13030</v>
          </cell>
          <cell r="E1247">
            <v>46</v>
          </cell>
          <cell r="F1247" t="str">
            <v>D2a</v>
          </cell>
          <cell r="G1247">
            <v>15592</v>
          </cell>
          <cell r="H1247" t="str">
            <v>Findlay Ind. GmbH/Tomaszow PL</v>
          </cell>
          <cell r="I1247" t="str">
            <v>D</v>
          </cell>
          <cell r="J1247">
            <v>32.57</v>
          </cell>
          <cell r="K1247">
            <v>40.081000000000003</v>
          </cell>
          <cell r="M1247">
            <v>390000</v>
          </cell>
          <cell r="N1247" t="str">
            <v>VW</v>
          </cell>
          <cell r="O1247">
            <v>0</v>
          </cell>
          <cell r="P1247" t="str">
            <v>VW BRUXELLES BRUESS</v>
          </cell>
          <cell r="Q1247">
            <v>3</v>
          </cell>
        </row>
        <row r="1248">
          <cell r="B1248" t="str">
            <v>F VW 01 35097</v>
          </cell>
          <cell r="C1248">
            <v>4</v>
          </cell>
          <cell r="D1248">
            <v>13030</v>
          </cell>
          <cell r="E1248">
            <v>68</v>
          </cell>
          <cell r="F1248" t="str">
            <v>D2a</v>
          </cell>
          <cell r="G1248">
            <v>3773</v>
          </cell>
          <cell r="H1248" t="str">
            <v>Findlay Ind. GmbH/Tomaszow PL</v>
          </cell>
          <cell r="I1248" t="str">
            <v>D</v>
          </cell>
          <cell r="J1248">
            <v>32.57</v>
          </cell>
          <cell r="K1248">
            <v>37.603000000000002</v>
          </cell>
          <cell r="M1248">
            <v>390000</v>
          </cell>
          <cell r="N1248" t="str">
            <v>VW</v>
          </cell>
          <cell r="O1248">
            <v>0</v>
          </cell>
          <cell r="P1248" t="str">
            <v>UITENHAGE</v>
          </cell>
          <cell r="Q1248">
            <v>3</v>
          </cell>
        </row>
        <row r="1249">
          <cell r="B1249" t="str">
            <v>F VW 01 35097</v>
          </cell>
          <cell r="C1249">
            <v>4</v>
          </cell>
          <cell r="D1249">
            <v>19964</v>
          </cell>
          <cell r="E1249">
            <v>11</v>
          </cell>
          <cell r="F1249" t="str">
            <v>D2a</v>
          </cell>
          <cell r="G1249">
            <v>32046</v>
          </cell>
          <cell r="H1249" t="str">
            <v>Martur Entegre Sünger ve Koltuk Tesisleri Sanayi Tic A.S./</v>
          </cell>
          <cell r="I1249" t="str">
            <v>TR</v>
          </cell>
          <cell r="M1249">
            <v>0</v>
          </cell>
          <cell r="N1249" t="str">
            <v>TR</v>
          </cell>
          <cell r="O1249">
            <v>0</v>
          </cell>
          <cell r="P1249" t="str">
            <v>WOLFSBURG</v>
          </cell>
          <cell r="Q1249">
            <v>3</v>
          </cell>
        </row>
        <row r="1250">
          <cell r="B1250" t="str">
            <v>F VW 01 35097</v>
          </cell>
          <cell r="C1250">
            <v>4</v>
          </cell>
          <cell r="D1250">
            <v>19964</v>
          </cell>
          <cell r="E1250">
            <v>28</v>
          </cell>
          <cell r="F1250" t="str">
            <v>D2a</v>
          </cell>
          <cell r="G1250">
            <v>4508</v>
          </cell>
          <cell r="H1250" t="str">
            <v>Martur Entegre Sünger ve Koltuk Tesisleri Sanayi Tic A.S./</v>
          </cell>
          <cell r="I1250" t="str">
            <v>TR</v>
          </cell>
          <cell r="M1250">
            <v>0</v>
          </cell>
          <cell r="N1250" t="str">
            <v>TR</v>
          </cell>
          <cell r="O1250">
            <v>0</v>
          </cell>
          <cell r="P1250" t="str">
            <v>MOSEL</v>
          </cell>
          <cell r="Q1250">
            <v>3</v>
          </cell>
        </row>
        <row r="1251">
          <cell r="B1251" t="str">
            <v>F VW 01 35097</v>
          </cell>
          <cell r="C1251">
            <v>4</v>
          </cell>
          <cell r="D1251">
            <v>19964</v>
          </cell>
          <cell r="E1251">
            <v>37</v>
          </cell>
          <cell r="F1251" t="str">
            <v>D2a</v>
          </cell>
          <cell r="G1251">
            <v>4096</v>
          </cell>
          <cell r="H1251" t="str">
            <v>Martur Entegre Sünger ve Koltuk Tesisleri Sanayi Tic A.S./</v>
          </cell>
          <cell r="I1251" t="str">
            <v>TR</v>
          </cell>
          <cell r="M1251">
            <v>0</v>
          </cell>
          <cell r="N1251" t="str">
            <v>TR</v>
          </cell>
          <cell r="O1251">
            <v>0</v>
          </cell>
          <cell r="P1251" t="str">
            <v>BRATISLAVA</v>
          </cell>
          <cell r="Q1251">
            <v>3</v>
          </cell>
        </row>
        <row r="1252">
          <cell r="B1252" t="str">
            <v>F VW 01 35097</v>
          </cell>
          <cell r="C1252">
            <v>4</v>
          </cell>
          <cell r="D1252">
            <v>19964</v>
          </cell>
          <cell r="E1252">
            <v>46</v>
          </cell>
          <cell r="F1252" t="str">
            <v>D2a</v>
          </cell>
          <cell r="G1252">
            <v>15592</v>
          </cell>
          <cell r="H1252" t="str">
            <v>Martur Entegre Sünger ve Koltuk Tesisleri Sanayi Tic A.S./</v>
          </cell>
          <cell r="I1252" t="str">
            <v>TR</v>
          </cell>
          <cell r="M1252">
            <v>0</v>
          </cell>
          <cell r="N1252" t="str">
            <v>TR</v>
          </cell>
          <cell r="O1252">
            <v>0</v>
          </cell>
          <cell r="P1252" t="str">
            <v>VW BRUXELLES BRUESS</v>
          </cell>
          <cell r="Q1252">
            <v>3</v>
          </cell>
        </row>
        <row r="1253">
          <cell r="B1253" t="str">
            <v>F VW 01 35097</v>
          </cell>
          <cell r="C1253">
            <v>4</v>
          </cell>
          <cell r="D1253">
            <v>19964</v>
          </cell>
          <cell r="E1253">
            <v>68</v>
          </cell>
          <cell r="F1253" t="str">
            <v>D2a</v>
          </cell>
          <cell r="G1253">
            <v>3773</v>
          </cell>
          <cell r="H1253" t="str">
            <v>Martur Entegre Sünger ve Koltuk Tesisleri Sanayi Tic A.S./</v>
          </cell>
          <cell r="I1253" t="str">
            <v>TR</v>
          </cell>
          <cell r="M1253">
            <v>0</v>
          </cell>
          <cell r="N1253" t="str">
            <v>TR</v>
          </cell>
          <cell r="O1253">
            <v>0</v>
          </cell>
          <cell r="P1253" t="str">
            <v>UITENHAGE</v>
          </cell>
          <cell r="Q1253">
            <v>3</v>
          </cell>
        </row>
        <row r="1254">
          <cell r="B1254" t="str">
            <v>F VW 01 35097</v>
          </cell>
          <cell r="C1254">
            <v>4</v>
          </cell>
          <cell r="D1254">
            <v>20328</v>
          </cell>
          <cell r="E1254">
            <v>11</v>
          </cell>
          <cell r="F1254" t="str">
            <v>D2a</v>
          </cell>
          <cell r="G1254">
            <v>32046</v>
          </cell>
          <cell r="H1254" t="str">
            <v>GRUPO ANTOLIN DEUTSCHLAND GMBH/GA Bohemia</v>
          </cell>
          <cell r="I1254" t="str">
            <v>D</v>
          </cell>
          <cell r="J1254">
            <v>43.28</v>
          </cell>
          <cell r="K1254">
            <v>46.375</v>
          </cell>
          <cell r="M1254">
            <v>505750</v>
          </cell>
          <cell r="N1254" t="str">
            <v>VW</v>
          </cell>
          <cell r="O1254">
            <v>0</v>
          </cell>
          <cell r="P1254" t="str">
            <v>WOLFSBURG</v>
          </cell>
          <cell r="Q1254">
            <v>3</v>
          </cell>
        </row>
        <row r="1255">
          <cell r="B1255" t="str">
            <v>F VW 01 35097</v>
          </cell>
          <cell r="C1255">
            <v>4</v>
          </cell>
          <cell r="D1255">
            <v>20328</v>
          </cell>
          <cell r="E1255">
            <v>28</v>
          </cell>
          <cell r="F1255" t="str">
            <v>D2a</v>
          </cell>
          <cell r="G1255">
            <v>4508</v>
          </cell>
          <cell r="H1255" t="str">
            <v>GRUPO ANTOLIN DEUTSCHLAND GMBH/GA Bohemia</v>
          </cell>
          <cell r="I1255" t="str">
            <v>D</v>
          </cell>
          <cell r="J1255">
            <v>43.28</v>
          </cell>
          <cell r="K1255">
            <v>46.17</v>
          </cell>
          <cell r="M1255">
            <v>505750</v>
          </cell>
          <cell r="N1255" t="str">
            <v>VW</v>
          </cell>
          <cell r="O1255">
            <v>0</v>
          </cell>
          <cell r="P1255" t="str">
            <v>MOSEL</v>
          </cell>
          <cell r="Q1255">
            <v>3</v>
          </cell>
        </row>
        <row r="1256">
          <cell r="B1256" t="str">
            <v>F VW 01 35097</v>
          </cell>
          <cell r="C1256">
            <v>4</v>
          </cell>
          <cell r="D1256">
            <v>20328</v>
          </cell>
          <cell r="E1256">
            <v>37</v>
          </cell>
          <cell r="F1256" t="str">
            <v>D2a</v>
          </cell>
          <cell r="G1256">
            <v>4096</v>
          </cell>
          <cell r="H1256" t="str">
            <v>GRUPO ANTOLIN DEUTSCHLAND GMBH/GA Bohemia</v>
          </cell>
          <cell r="I1256" t="str">
            <v>D</v>
          </cell>
          <cell r="J1256">
            <v>43.28</v>
          </cell>
          <cell r="K1256">
            <v>46.637</v>
          </cell>
          <cell r="M1256">
            <v>505750</v>
          </cell>
          <cell r="N1256" t="str">
            <v>VW</v>
          </cell>
          <cell r="O1256">
            <v>0</v>
          </cell>
          <cell r="P1256" t="str">
            <v>BRATISLAVA</v>
          </cell>
          <cell r="Q1256">
            <v>3</v>
          </cell>
        </row>
        <row r="1257">
          <cell r="B1257" t="str">
            <v>F VW 01 35097</v>
          </cell>
          <cell r="C1257">
            <v>4</v>
          </cell>
          <cell r="D1257">
            <v>20328</v>
          </cell>
          <cell r="E1257">
            <v>46</v>
          </cell>
          <cell r="F1257" t="str">
            <v>D2a</v>
          </cell>
          <cell r="G1257">
            <v>15592</v>
          </cell>
          <cell r="H1257" t="str">
            <v>GRUPO ANTOLIN DEUTSCHLAND GMBH/GA Bohemia</v>
          </cell>
          <cell r="I1257" t="str">
            <v>D</v>
          </cell>
          <cell r="J1257">
            <v>43.28</v>
          </cell>
          <cell r="K1257">
            <v>47.72</v>
          </cell>
          <cell r="M1257">
            <v>505750</v>
          </cell>
          <cell r="N1257" t="str">
            <v>VW</v>
          </cell>
          <cell r="O1257">
            <v>0</v>
          </cell>
          <cell r="P1257" t="str">
            <v>VW BRUXELLES BRUESS</v>
          </cell>
          <cell r="Q1257">
            <v>3</v>
          </cell>
        </row>
        <row r="1258">
          <cell r="B1258" t="str">
            <v>F VW 01 35097</v>
          </cell>
          <cell r="C1258">
            <v>4</v>
          </cell>
          <cell r="D1258">
            <v>20328</v>
          </cell>
          <cell r="E1258">
            <v>68</v>
          </cell>
          <cell r="F1258" t="str">
            <v>D2a</v>
          </cell>
          <cell r="G1258">
            <v>3773</v>
          </cell>
          <cell r="H1258" t="str">
            <v>GRUPO ANTOLIN DEUTSCHLAND GMBH/GA Bohemia</v>
          </cell>
          <cell r="I1258" t="str">
            <v>D</v>
          </cell>
          <cell r="J1258">
            <v>43.28</v>
          </cell>
          <cell r="K1258">
            <v>46.375</v>
          </cell>
          <cell r="M1258">
            <v>505750</v>
          </cell>
          <cell r="N1258" t="str">
            <v>VW</v>
          </cell>
          <cell r="O1258">
            <v>0</v>
          </cell>
          <cell r="P1258" t="str">
            <v>UITENHAGE</v>
          </cell>
          <cell r="Q1258">
            <v>3</v>
          </cell>
        </row>
        <row r="1259">
          <cell r="B1259" t="str">
            <v>F VW 01 35097</v>
          </cell>
          <cell r="C1259">
            <v>4</v>
          </cell>
          <cell r="D1259">
            <v>23586</v>
          </cell>
          <cell r="E1259">
            <v>11</v>
          </cell>
          <cell r="F1259" t="str">
            <v>D2a</v>
          </cell>
          <cell r="G1259">
            <v>32046</v>
          </cell>
          <cell r="H1259" t="str">
            <v>VW Wolfsburg/</v>
          </cell>
          <cell r="I1259" t="str">
            <v>D</v>
          </cell>
          <cell r="M1259">
            <v>0</v>
          </cell>
          <cell r="N1259" t="str">
            <v>HA</v>
          </cell>
          <cell r="O1259">
            <v>0</v>
          </cell>
          <cell r="P1259" t="str">
            <v>WOLFSBURG</v>
          </cell>
          <cell r="Q1259">
            <v>3</v>
          </cell>
        </row>
        <row r="1260">
          <cell r="B1260" t="str">
            <v>F VW 01 35097</v>
          </cell>
          <cell r="C1260">
            <v>4</v>
          </cell>
          <cell r="D1260">
            <v>23586</v>
          </cell>
          <cell r="E1260">
            <v>28</v>
          </cell>
          <cell r="F1260" t="str">
            <v>D2a</v>
          </cell>
          <cell r="G1260">
            <v>4508</v>
          </cell>
          <cell r="H1260" t="str">
            <v>VW Wolfsburg/</v>
          </cell>
          <cell r="I1260" t="str">
            <v>D</v>
          </cell>
          <cell r="M1260">
            <v>0</v>
          </cell>
          <cell r="N1260" t="str">
            <v>HA</v>
          </cell>
          <cell r="O1260">
            <v>0</v>
          </cell>
          <cell r="P1260" t="str">
            <v>MOSEL</v>
          </cell>
          <cell r="Q1260">
            <v>3</v>
          </cell>
        </row>
        <row r="1261">
          <cell r="B1261" t="str">
            <v>F VW 01 35097</v>
          </cell>
          <cell r="C1261">
            <v>4</v>
          </cell>
          <cell r="D1261">
            <v>23586</v>
          </cell>
          <cell r="E1261">
            <v>37</v>
          </cell>
          <cell r="F1261" t="str">
            <v>D2a</v>
          </cell>
          <cell r="G1261">
            <v>4096</v>
          </cell>
          <cell r="H1261" t="str">
            <v>VW Wolfsburg/</v>
          </cell>
          <cell r="I1261" t="str">
            <v>D</v>
          </cell>
          <cell r="M1261">
            <v>0</v>
          </cell>
          <cell r="N1261" t="str">
            <v>HA</v>
          </cell>
          <cell r="O1261">
            <v>0</v>
          </cell>
          <cell r="P1261" t="str">
            <v>BRATISLAVA</v>
          </cell>
          <cell r="Q1261">
            <v>3</v>
          </cell>
        </row>
        <row r="1262">
          <cell r="B1262" t="str">
            <v>F VW 01 35097</v>
          </cell>
          <cell r="C1262">
            <v>4</v>
          </cell>
          <cell r="D1262">
            <v>23586</v>
          </cell>
          <cell r="E1262">
            <v>46</v>
          </cell>
          <cell r="F1262" t="str">
            <v>D2a</v>
          </cell>
          <cell r="G1262">
            <v>15592</v>
          </cell>
          <cell r="H1262" t="str">
            <v>VW Wolfsburg/</v>
          </cell>
          <cell r="I1262" t="str">
            <v>D</v>
          </cell>
          <cell r="M1262">
            <v>0</v>
          </cell>
          <cell r="N1262" t="str">
            <v>HA</v>
          </cell>
          <cell r="O1262">
            <v>0</v>
          </cell>
          <cell r="P1262" t="str">
            <v>VW BRUXELLES BRUESS</v>
          </cell>
          <cell r="Q1262">
            <v>3</v>
          </cell>
        </row>
        <row r="1263">
          <cell r="B1263" t="str">
            <v>F VW 01 35097</v>
          </cell>
          <cell r="C1263">
            <v>4</v>
          </cell>
          <cell r="D1263">
            <v>23586</v>
          </cell>
          <cell r="E1263">
            <v>68</v>
          </cell>
          <cell r="F1263" t="str">
            <v>D2a</v>
          </cell>
          <cell r="G1263">
            <v>3773</v>
          </cell>
          <cell r="H1263" t="str">
            <v>VW Wolfsburg/</v>
          </cell>
          <cell r="I1263" t="str">
            <v>D</v>
          </cell>
          <cell r="M1263">
            <v>0</v>
          </cell>
          <cell r="N1263" t="str">
            <v>HA</v>
          </cell>
          <cell r="O1263">
            <v>0</v>
          </cell>
          <cell r="P1263" t="str">
            <v>UITENHAGE</v>
          </cell>
          <cell r="Q1263">
            <v>3</v>
          </cell>
        </row>
        <row r="1264">
          <cell r="B1264" t="str">
            <v>F VW 01 35097</v>
          </cell>
          <cell r="C1264">
            <v>4</v>
          </cell>
          <cell r="D1264">
            <v>24969</v>
          </cell>
          <cell r="E1264">
            <v>11</v>
          </cell>
          <cell r="F1264" t="str">
            <v>D2a</v>
          </cell>
          <cell r="G1264">
            <v>32046</v>
          </cell>
          <cell r="H1264" t="str">
            <v>Rieter Automotive North/</v>
          </cell>
          <cell r="I1264" t="str">
            <v>USA</v>
          </cell>
          <cell r="M1264">
            <v>0</v>
          </cell>
          <cell r="N1264" t="str">
            <v>US</v>
          </cell>
          <cell r="O1264">
            <v>0</v>
          </cell>
          <cell r="P1264" t="str">
            <v>WOLFSBURG</v>
          </cell>
          <cell r="Q1264">
            <v>3</v>
          </cell>
        </row>
        <row r="1265">
          <cell r="B1265" t="str">
            <v>F VW 01 35097</v>
          </cell>
          <cell r="C1265">
            <v>4</v>
          </cell>
          <cell r="D1265">
            <v>24969</v>
          </cell>
          <cell r="E1265">
            <v>28</v>
          </cell>
          <cell r="F1265" t="str">
            <v>D2a</v>
          </cell>
          <cell r="G1265">
            <v>4508</v>
          </cell>
          <cell r="H1265" t="str">
            <v>Rieter Automotive North/</v>
          </cell>
          <cell r="I1265" t="str">
            <v>USA</v>
          </cell>
          <cell r="M1265">
            <v>0</v>
          </cell>
          <cell r="N1265" t="str">
            <v>US</v>
          </cell>
          <cell r="O1265">
            <v>0</v>
          </cell>
          <cell r="P1265" t="str">
            <v>MOSEL</v>
          </cell>
          <cell r="Q1265">
            <v>3</v>
          </cell>
        </row>
        <row r="1266">
          <cell r="B1266" t="str">
            <v>F VW 01 35097</v>
          </cell>
          <cell r="C1266">
            <v>4</v>
          </cell>
          <cell r="D1266">
            <v>24969</v>
          </cell>
          <cell r="E1266">
            <v>37</v>
          </cell>
          <cell r="F1266" t="str">
            <v>D2a</v>
          </cell>
          <cell r="G1266">
            <v>4096</v>
          </cell>
          <cell r="H1266" t="str">
            <v>Rieter Automotive North/</v>
          </cell>
          <cell r="I1266" t="str">
            <v>USA</v>
          </cell>
          <cell r="M1266">
            <v>0</v>
          </cell>
          <cell r="N1266" t="str">
            <v>US</v>
          </cell>
          <cell r="O1266">
            <v>0</v>
          </cell>
          <cell r="P1266" t="str">
            <v>BRATISLAVA</v>
          </cell>
          <cell r="Q1266">
            <v>3</v>
          </cell>
        </row>
        <row r="1267">
          <cell r="B1267" t="str">
            <v>F VW 01 35097</v>
          </cell>
          <cell r="C1267">
            <v>4</v>
          </cell>
          <cell r="D1267">
            <v>24969</v>
          </cell>
          <cell r="E1267">
            <v>46</v>
          </cell>
          <cell r="F1267" t="str">
            <v>D2a</v>
          </cell>
          <cell r="G1267">
            <v>15592</v>
          </cell>
          <cell r="H1267" t="str">
            <v>Rieter Automotive North/</v>
          </cell>
          <cell r="I1267" t="str">
            <v>USA</v>
          </cell>
          <cell r="M1267">
            <v>0</v>
          </cell>
          <cell r="N1267" t="str">
            <v>US</v>
          </cell>
          <cell r="O1267">
            <v>0</v>
          </cell>
          <cell r="P1267" t="str">
            <v>VW BRUXELLES BRUESS</v>
          </cell>
          <cell r="Q1267">
            <v>3</v>
          </cell>
        </row>
        <row r="1268">
          <cell r="B1268" t="str">
            <v>F VW 01 35097</v>
          </cell>
          <cell r="C1268">
            <v>4</v>
          </cell>
          <cell r="D1268">
            <v>24969</v>
          </cell>
          <cell r="E1268">
            <v>68</v>
          </cell>
          <cell r="F1268" t="str">
            <v>D2a</v>
          </cell>
          <cell r="G1268">
            <v>3773</v>
          </cell>
          <cell r="H1268" t="str">
            <v>Rieter Automotive North/</v>
          </cell>
          <cell r="I1268" t="str">
            <v>USA</v>
          </cell>
          <cell r="M1268">
            <v>0</v>
          </cell>
          <cell r="N1268" t="str">
            <v>US</v>
          </cell>
          <cell r="O1268">
            <v>0</v>
          </cell>
          <cell r="P1268" t="str">
            <v>UITENHAGE</v>
          </cell>
          <cell r="Q1268">
            <v>3</v>
          </cell>
        </row>
        <row r="1269">
          <cell r="B1269" t="str">
            <v>F VW 01 35097</v>
          </cell>
          <cell r="C1269">
            <v>4</v>
          </cell>
          <cell r="D1269">
            <v>27909</v>
          </cell>
          <cell r="E1269">
            <v>11</v>
          </cell>
          <cell r="F1269" t="str">
            <v>D2a</v>
          </cell>
          <cell r="G1269">
            <v>32046</v>
          </cell>
          <cell r="H1269" t="str">
            <v>Textron Automotive Company/</v>
          </cell>
          <cell r="I1269" t="str">
            <v>USA</v>
          </cell>
          <cell r="M1269">
            <v>0</v>
          </cell>
          <cell r="N1269" t="str">
            <v>US</v>
          </cell>
          <cell r="O1269">
            <v>0</v>
          </cell>
          <cell r="P1269" t="str">
            <v>WOLFSBURG</v>
          </cell>
          <cell r="Q1269">
            <v>3</v>
          </cell>
        </row>
        <row r="1270">
          <cell r="B1270" t="str">
            <v>F VW 01 35097</v>
          </cell>
          <cell r="C1270">
            <v>4</v>
          </cell>
          <cell r="D1270">
            <v>27909</v>
          </cell>
          <cell r="E1270">
            <v>28</v>
          </cell>
          <cell r="F1270" t="str">
            <v>D2a</v>
          </cell>
          <cell r="G1270">
            <v>4508</v>
          </cell>
          <cell r="H1270" t="str">
            <v>Textron Automotive Company/</v>
          </cell>
          <cell r="I1270" t="str">
            <v>USA</v>
          </cell>
          <cell r="M1270">
            <v>0</v>
          </cell>
          <cell r="N1270" t="str">
            <v>US</v>
          </cell>
          <cell r="O1270">
            <v>0</v>
          </cell>
          <cell r="P1270" t="str">
            <v>MOSEL</v>
          </cell>
          <cell r="Q1270">
            <v>3</v>
          </cell>
        </row>
        <row r="1271">
          <cell r="B1271" t="str">
            <v>F VW 01 35097</v>
          </cell>
          <cell r="C1271">
            <v>4</v>
          </cell>
          <cell r="D1271">
            <v>27909</v>
          </cell>
          <cell r="E1271">
            <v>37</v>
          </cell>
          <cell r="F1271" t="str">
            <v>D2a</v>
          </cell>
          <cell r="G1271">
            <v>4096</v>
          </cell>
          <cell r="H1271" t="str">
            <v>Textron Automotive Company/</v>
          </cell>
          <cell r="I1271" t="str">
            <v>USA</v>
          </cell>
          <cell r="M1271">
            <v>0</v>
          </cell>
          <cell r="N1271" t="str">
            <v>US</v>
          </cell>
          <cell r="O1271">
            <v>0</v>
          </cell>
          <cell r="P1271" t="str">
            <v>BRATISLAVA</v>
          </cell>
          <cell r="Q1271">
            <v>3</v>
          </cell>
        </row>
        <row r="1272">
          <cell r="B1272" t="str">
            <v>F VW 01 35097</v>
          </cell>
          <cell r="C1272">
            <v>4</v>
          </cell>
          <cell r="D1272">
            <v>27909</v>
          </cell>
          <cell r="E1272">
            <v>46</v>
          </cell>
          <cell r="F1272" t="str">
            <v>D2a</v>
          </cell>
          <cell r="G1272">
            <v>15592</v>
          </cell>
          <cell r="H1272" t="str">
            <v>Textron Automotive Company/</v>
          </cell>
          <cell r="I1272" t="str">
            <v>USA</v>
          </cell>
          <cell r="M1272">
            <v>0</v>
          </cell>
          <cell r="N1272" t="str">
            <v>US</v>
          </cell>
          <cell r="O1272">
            <v>0</v>
          </cell>
          <cell r="P1272" t="str">
            <v>VW BRUXELLES BRUESS</v>
          </cell>
          <cell r="Q1272">
            <v>3</v>
          </cell>
        </row>
        <row r="1273">
          <cell r="B1273" t="str">
            <v>F VW 01 35097</v>
          </cell>
          <cell r="C1273">
            <v>4</v>
          </cell>
          <cell r="D1273">
            <v>27909</v>
          </cell>
          <cell r="E1273">
            <v>68</v>
          </cell>
          <cell r="F1273" t="str">
            <v>D2a</v>
          </cell>
          <cell r="G1273">
            <v>3773</v>
          </cell>
          <cell r="H1273" t="str">
            <v>Textron Automotive Company/</v>
          </cell>
          <cell r="I1273" t="str">
            <v>USA</v>
          </cell>
          <cell r="M1273">
            <v>0</v>
          </cell>
          <cell r="N1273" t="str">
            <v>US</v>
          </cell>
          <cell r="O1273">
            <v>0</v>
          </cell>
          <cell r="P1273" t="str">
            <v>UITENHAGE</v>
          </cell>
          <cell r="Q1273">
            <v>3</v>
          </cell>
        </row>
        <row r="1274">
          <cell r="B1274" t="str">
            <v>F VW 01 35097</v>
          </cell>
          <cell r="C1274">
            <v>4</v>
          </cell>
          <cell r="D1274">
            <v>28671</v>
          </cell>
          <cell r="E1274">
            <v>11</v>
          </cell>
          <cell r="F1274" t="str">
            <v>D2a</v>
          </cell>
          <cell r="G1274">
            <v>32046</v>
          </cell>
          <cell r="H1274" t="str">
            <v>RIETER ELLO ARTEFATOS DE FIBRAS TEXTEIS LTDA/</v>
          </cell>
          <cell r="I1274" t="str">
            <v>BR</v>
          </cell>
          <cell r="M1274">
            <v>0</v>
          </cell>
          <cell r="N1274" t="str">
            <v>BR</v>
          </cell>
          <cell r="O1274">
            <v>0</v>
          </cell>
          <cell r="P1274" t="str">
            <v>WOLFSBURG</v>
          </cell>
          <cell r="Q1274">
            <v>3</v>
          </cell>
        </row>
        <row r="1275">
          <cell r="B1275" t="str">
            <v>F VW 01 35097</v>
          </cell>
          <cell r="C1275">
            <v>4</v>
          </cell>
          <cell r="D1275">
            <v>28671</v>
          </cell>
          <cell r="E1275">
            <v>28</v>
          </cell>
          <cell r="F1275" t="str">
            <v>D2a</v>
          </cell>
          <cell r="G1275">
            <v>4508</v>
          </cell>
          <cell r="H1275" t="str">
            <v>RIETER ELLO ARTEFATOS DE FIBRAS TEXTEIS LTDA/</v>
          </cell>
          <cell r="I1275" t="str">
            <v>BR</v>
          </cell>
          <cell r="M1275">
            <v>0</v>
          </cell>
          <cell r="N1275" t="str">
            <v>BR</v>
          </cell>
          <cell r="O1275">
            <v>0</v>
          </cell>
          <cell r="P1275" t="str">
            <v>MOSEL</v>
          </cell>
          <cell r="Q1275">
            <v>3</v>
          </cell>
        </row>
        <row r="1276">
          <cell r="B1276" t="str">
            <v>F VW 01 35097</v>
          </cell>
          <cell r="C1276">
            <v>4</v>
          </cell>
          <cell r="D1276">
            <v>28671</v>
          </cell>
          <cell r="E1276">
            <v>37</v>
          </cell>
          <cell r="F1276" t="str">
            <v>D2a</v>
          </cell>
          <cell r="G1276">
            <v>4096</v>
          </cell>
          <cell r="H1276" t="str">
            <v>RIETER ELLO ARTEFATOS DE FIBRAS TEXTEIS LTDA/</v>
          </cell>
          <cell r="I1276" t="str">
            <v>BR</v>
          </cell>
          <cell r="M1276">
            <v>0</v>
          </cell>
          <cell r="N1276" t="str">
            <v>BR</v>
          </cell>
          <cell r="O1276">
            <v>0</v>
          </cell>
          <cell r="P1276" t="str">
            <v>BRATISLAVA</v>
          </cell>
          <cell r="Q1276">
            <v>3</v>
          </cell>
        </row>
        <row r="1277">
          <cell r="B1277" t="str">
            <v>F VW 01 35097</v>
          </cell>
          <cell r="C1277">
            <v>4</v>
          </cell>
          <cell r="D1277">
            <v>28671</v>
          </cell>
          <cell r="E1277">
            <v>46</v>
          </cell>
          <cell r="F1277" t="str">
            <v>D2a</v>
          </cell>
          <cell r="G1277">
            <v>15592</v>
          </cell>
          <cell r="H1277" t="str">
            <v>RIETER ELLO ARTEFATOS DE FIBRAS TEXTEIS LTDA/</v>
          </cell>
          <cell r="I1277" t="str">
            <v>BR</v>
          </cell>
          <cell r="M1277">
            <v>0</v>
          </cell>
          <cell r="N1277" t="str">
            <v>BR</v>
          </cell>
          <cell r="O1277">
            <v>0</v>
          </cell>
          <cell r="P1277" t="str">
            <v>VW BRUXELLES BRUESS</v>
          </cell>
          <cell r="Q1277">
            <v>3</v>
          </cell>
        </row>
        <row r="1278">
          <cell r="B1278" t="str">
            <v>F VW 01 35097</v>
          </cell>
          <cell r="C1278">
            <v>4</v>
          </cell>
          <cell r="D1278">
            <v>28671</v>
          </cell>
          <cell r="E1278">
            <v>68</v>
          </cell>
          <cell r="F1278" t="str">
            <v>D2a</v>
          </cell>
          <cell r="G1278">
            <v>3773</v>
          </cell>
          <cell r="H1278" t="str">
            <v>RIETER ELLO ARTEFATOS DE FIBRAS TEXTEIS LTDA/</v>
          </cell>
          <cell r="I1278" t="str">
            <v>BR</v>
          </cell>
          <cell r="M1278">
            <v>0</v>
          </cell>
          <cell r="N1278" t="str">
            <v>BR</v>
          </cell>
          <cell r="O1278">
            <v>0</v>
          </cell>
          <cell r="P1278" t="str">
            <v>UITENHAGE</v>
          </cell>
          <cell r="Q1278">
            <v>3</v>
          </cell>
        </row>
        <row r="1279">
          <cell r="B1279" t="str">
            <v>F VW 01 35097</v>
          </cell>
          <cell r="C1279">
            <v>4</v>
          </cell>
          <cell r="D1279">
            <v>29344</v>
          </cell>
          <cell r="E1279">
            <v>11</v>
          </cell>
          <cell r="F1279" t="str">
            <v>D2a</v>
          </cell>
          <cell r="G1279">
            <v>32046</v>
          </cell>
          <cell r="H1279" t="str">
            <v>Johnson Controls Headliner GmbH/</v>
          </cell>
          <cell r="I1279" t="str">
            <v>D</v>
          </cell>
          <cell r="J1279">
            <v>44.75</v>
          </cell>
          <cell r="K1279">
            <v>47.87</v>
          </cell>
          <cell r="M1279">
            <v>485000</v>
          </cell>
          <cell r="N1279" t="str">
            <v>VW</v>
          </cell>
          <cell r="O1279">
            <v>0</v>
          </cell>
          <cell r="P1279" t="str">
            <v>WOLFSBURG</v>
          </cell>
          <cell r="Q1279">
            <v>3</v>
          </cell>
        </row>
        <row r="1280">
          <cell r="B1280" t="str">
            <v>F VW 01 35097</v>
          </cell>
          <cell r="C1280">
            <v>4</v>
          </cell>
          <cell r="D1280">
            <v>29344</v>
          </cell>
          <cell r="E1280">
            <v>28</v>
          </cell>
          <cell r="F1280" t="str">
            <v>D2a</v>
          </cell>
          <cell r="G1280">
            <v>4508</v>
          </cell>
          <cell r="H1280" t="str">
            <v>Johnson Controls Headliner GmbH/</v>
          </cell>
          <cell r="I1280" t="str">
            <v>D</v>
          </cell>
          <cell r="J1280">
            <v>44.75</v>
          </cell>
          <cell r="K1280">
            <v>48.154000000000003</v>
          </cell>
          <cell r="M1280">
            <v>485000</v>
          </cell>
          <cell r="N1280" t="str">
            <v>VW</v>
          </cell>
          <cell r="O1280">
            <v>0</v>
          </cell>
          <cell r="P1280" t="str">
            <v>MOSEL</v>
          </cell>
          <cell r="Q1280">
            <v>3</v>
          </cell>
        </row>
        <row r="1281">
          <cell r="B1281" t="str">
            <v>F VW 01 35097</v>
          </cell>
          <cell r="C1281">
            <v>4</v>
          </cell>
          <cell r="D1281">
            <v>29344</v>
          </cell>
          <cell r="E1281">
            <v>37</v>
          </cell>
          <cell r="F1281" t="str">
            <v>D2a</v>
          </cell>
          <cell r="G1281">
            <v>4096</v>
          </cell>
          <cell r="H1281" t="str">
            <v>Johnson Controls Headliner GmbH/</v>
          </cell>
          <cell r="I1281" t="str">
            <v>D</v>
          </cell>
          <cell r="J1281">
            <v>44.75</v>
          </cell>
          <cell r="K1281">
            <v>49.83</v>
          </cell>
          <cell r="M1281">
            <v>485000</v>
          </cell>
          <cell r="N1281" t="str">
            <v>VW</v>
          </cell>
          <cell r="O1281">
            <v>0</v>
          </cell>
          <cell r="P1281" t="str">
            <v>BRATISLAVA</v>
          </cell>
          <cell r="Q1281">
            <v>3</v>
          </cell>
        </row>
        <row r="1282">
          <cell r="B1282" t="str">
            <v>F VW 01 35097</v>
          </cell>
          <cell r="C1282">
            <v>4</v>
          </cell>
          <cell r="D1282">
            <v>29344</v>
          </cell>
          <cell r="E1282">
            <v>46</v>
          </cell>
          <cell r="F1282" t="str">
            <v>D2a</v>
          </cell>
          <cell r="G1282">
            <v>15592</v>
          </cell>
          <cell r="H1282" t="str">
            <v>Johnson Controls Headliner GmbH/</v>
          </cell>
          <cell r="I1282" t="str">
            <v>D</v>
          </cell>
          <cell r="J1282">
            <v>44.75</v>
          </cell>
          <cell r="K1282">
            <v>47.146000000000001</v>
          </cell>
          <cell r="M1282">
            <v>485000</v>
          </cell>
          <cell r="N1282" t="str">
            <v>VW</v>
          </cell>
          <cell r="O1282">
            <v>0</v>
          </cell>
          <cell r="P1282" t="str">
            <v>VW BRUXELLES BRUESS</v>
          </cell>
          <cell r="Q1282">
            <v>3</v>
          </cell>
        </row>
        <row r="1283">
          <cell r="B1283" t="str">
            <v>F VW 01 35097</v>
          </cell>
          <cell r="C1283">
            <v>4</v>
          </cell>
          <cell r="D1283">
            <v>29344</v>
          </cell>
          <cell r="E1283">
            <v>68</v>
          </cell>
          <cell r="F1283" t="str">
            <v>D2a</v>
          </cell>
          <cell r="G1283">
            <v>3773</v>
          </cell>
          <cell r="H1283" t="str">
            <v>Johnson Controls Headliner GmbH/</v>
          </cell>
          <cell r="I1283" t="str">
            <v>D</v>
          </cell>
          <cell r="J1283">
            <v>44.75</v>
          </cell>
          <cell r="K1283">
            <v>47.87</v>
          </cell>
          <cell r="M1283">
            <v>485000</v>
          </cell>
          <cell r="N1283" t="str">
            <v>VW</v>
          </cell>
          <cell r="O1283">
            <v>0</v>
          </cell>
          <cell r="P1283" t="str">
            <v>UITENHAGE</v>
          </cell>
          <cell r="Q1283">
            <v>3</v>
          </cell>
        </row>
        <row r="1284">
          <cell r="B1284" t="str">
            <v>F VW 01 35097</v>
          </cell>
          <cell r="C1284">
            <v>4</v>
          </cell>
          <cell r="D1284">
            <v>43249</v>
          </cell>
          <cell r="E1284">
            <v>11</v>
          </cell>
          <cell r="F1284" t="str">
            <v>D2a</v>
          </cell>
          <cell r="G1284">
            <v>32046</v>
          </cell>
          <cell r="H1284" t="str">
            <v>Magna Systems, S.A./Germany</v>
          </cell>
          <cell r="I1284" t="str">
            <v>D</v>
          </cell>
          <cell r="J1284">
            <v>53.43</v>
          </cell>
          <cell r="K1284">
            <v>58</v>
          </cell>
          <cell r="M1284">
            <v>1140201</v>
          </cell>
          <cell r="N1284" t="str">
            <v>VW</v>
          </cell>
          <cell r="O1284">
            <v>0</v>
          </cell>
          <cell r="P1284" t="str">
            <v>WOLFSBURG</v>
          </cell>
          <cell r="Q1284">
            <v>3</v>
          </cell>
        </row>
        <row r="1285">
          <cell r="B1285" t="str">
            <v>F VW 01 35097</v>
          </cell>
          <cell r="C1285">
            <v>4</v>
          </cell>
          <cell r="D1285">
            <v>43249</v>
          </cell>
          <cell r="E1285">
            <v>28</v>
          </cell>
          <cell r="F1285" t="str">
            <v>D2a</v>
          </cell>
          <cell r="G1285">
            <v>4508</v>
          </cell>
          <cell r="H1285" t="str">
            <v>Magna Systems, S.A./Germany</v>
          </cell>
          <cell r="I1285" t="str">
            <v>D</v>
          </cell>
          <cell r="J1285">
            <v>53.43</v>
          </cell>
          <cell r="K1285">
            <v>58</v>
          </cell>
          <cell r="M1285">
            <v>1140201</v>
          </cell>
          <cell r="N1285" t="str">
            <v>VW</v>
          </cell>
          <cell r="O1285">
            <v>0</v>
          </cell>
          <cell r="P1285" t="str">
            <v>MOSEL</v>
          </cell>
          <cell r="Q1285">
            <v>3</v>
          </cell>
        </row>
        <row r="1286">
          <cell r="B1286" t="str">
            <v>F VW 01 35097</v>
          </cell>
          <cell r="C1286">
            <v>4</v>
          </cell>
          <cell r="D1286">
            <v>43249</v>
          </cell>
          <cell r="E1286">
            <v>37</v>
          </cell>
          <cell r="F1286" t="str">
            <v>D2a</v>
          </cell>
          <cell r="G1286">
            <v>4096</v>
          </cell>
          <cell r="H1286" t="str">
            <v>Magna Systems, S.A./Germany</v>
          </cell>
          <cell r="I1286" t="str">
            <v>D</v>
          </cell>
          <cell r="J1286">
            <v>53.43</v>
          </cell>
          <cell r="K1286">
            <v>66.45</v>
          </cell>
          <cell r="M1286">
            <v>1140201</v>
          </cell>
          <cell r="N1286" t="str">
            <v>VW</v>
          </cell>
          <cell r="O1286">
            <v>0</v>
          </cell>
          <cell r="P1286" t="str">
            <v>BRATISLAVA</v>
          </cell>
          <cell r="Q1286">
            <v>3</v>
          </cell>
        </row>
        <row r="1287">
          <cell r="B1287" t="str">
            <v>F VW 01 35097</v>
          </cell>
          <cell r="C1287">
            <v>4</v>
          </cell>
          <cell r="D1287">
            <v>43249</v>
          </cell>
          <cell r="E1287">
            <v>46</v>
          </cell>
          <cell r="F1287" t="str">
            <v>D2a</v>
          </cell>
          <cell r="G1287">
            <v>15592</v>
          </cell>
          <cell r="H1287" t="str">
            <v>Magna Systems, S.A./Germany</v>
          </cell>
          <cell r="I1287" t="str">
            <v>D</v>
          </cell>
          <cell r="J1287">
            <v>53.43</v>
          </cell>
          <cell r="K1287">
            <v>66.45</v>
          </cell>
          <cell r="M1287">
            <v>1140201</v>
          </cell>
          <cell r="N1287" t="str">
            <v>VW</v>
          </cell>
          <cell r="O1287">
            <v>0</v>
          </cell>
          <cell r="P1287" t="str">
            <v>VW BRUXELLES BRUESS</v>
          </cell>
          <cell r="Q1287">
            <v>3</v>
          </cell>
        </row>
        <row r="1288">
          <cell r="B1288" t="str">
            <v>F VW 01 35097</v>
          </cell>
          <cell r="C1288">
            <v>4</v>
          </cell>
          <cell r="D1288">
            <v>43249</v>
          </cell>
          <cell r="E1288">
            <v>68</v>
          </cell>
          <cell r="F1288" t="str">
            <v>D2a</v>
          </cell>
          <cell r="G1288">
            <v>3773</v>
          </cell>
          <cell r="H1288" t="str">
            <v>Magna Systems, S.A./Germany</v>
          </cell>
          <cell r="I1288" t="str">
            <v>D</v>
          </cell>
          <cell r="J1288">
            <v>53.43</v>
          </cell>
          <cell r="K1288">
            <v>66.45</v>
          </cell>
          <cell r="M1288">
            <v>1140201</v>
          </cell>
          <cell r="N1288" t="str">
            <v>VW</v>
          </cell>
          <cell r="O1288">
            <v>0</v>
          </cell>
          <cell r="P1288" t="str">
            <v>UITENHAGE</v>
          </cell>
          <cell r="Q1288">
            <v>3</v>
          </cell>
        </row>
        <row r="1294">
          <cell r="B1294">
            <v>1</v>
          </cell>
          <cell r="C1294">
            <v>2979</v>
          </cell>
          <cell r="D1294">
            <v>51</v>
          </cell>
          <cell r="E1294">
            <v>70000</v>
          </cell>
          <cell r="F1294">
            <v>90</v>
          </cell>
          <cell r="G1294">
            <v>2003</v>
          </cell>
          <cell r="I1294">
            <v>2</v>
          </cell>
          <cell r="J1294">
            <v>2</v>
          </cell>
          <cell r="K1294">
            <v>1</v>
          </cell>
          <cell r="L1294">
            <v>1</v>
          </cell>
          <cell r="M1294">
            <v>0</v>
          </cell>
          <cell r="N1294">
            <v>0</v>
          </cell>
        </row>
        <row r="1295">
          <cell r="B1295">
            <v>1</v>
          </cell>
          <cell r="C1295">
            <v>13030</v>
          </cell>
          <cell r="D1295">
            <v>51</v>
          </cell>
          <cell r="E1295">
            <v>230000</v>
          </cell>
          <cell r="F1295">
            <v>2600</v>
          </cell>
          <cell r="G1295">
            <v>2003</v>
          </cell>
          <cell r="I1295">
            <v>0</v>
          </cell>
          <cell r="J1295">
            <v>1</v>
          </cell>
          <cell r="K1295">
            <v>1</v>
          </cell>
          <cell r="L1295">
            <v>1</v>
          </cell>
          <cell r="M1295">
            <v>1</v>
          </cell>
          <cell r="N1295">
            <v>0</v>
          </cell>
        </row>
        <row r="1296">
          <cell r="B1296">
            <v>1</v>
          </cell>
          <cell r="C1296">
            <v>20328</v>
          </cell>
          <cell r="D1296">
            <v>51</v>
          </cell>
          <cell r="E1296">
            <v>260000</v>
          </cell>
          <cell r="F1296">
            <v>38.479999999999997</v>
          </cell>
          <cell r="G1296">
            <v>2003</v>
          </cell>
          <cell r="I1296">
            <v>1</v>
          </cell>
          <cell r="J1296">
            <v>2.5</v>
          </cell>
          <cell r="K1296">
            <v>2.5</v>
          </cell>
          <cell r="L1296">
            <v>1.5</v>
          </cell>
          <cell r="M1296">
            <v>1</v>
          </cell>
          <cell r="N1296">
            <v>0.5</v>
          </cell>
        </row>
        <row r="1297">
          <cell r="B1297">
            <v>1</v>
          </cell>
          <cell r="C1297">
            <v>29344</v>
          </cell>
          <cell r="D1297">
            <v>51</v>
          </cell>
          <cell r="E1297">
            <v>303333</v>
          </cell>
          <cell r="F1297">
            <v>1961</v>
          </cell>
          <cell r="G1297">
            <v>2003</v>
          </cell>
          <cell r="I1297">
            <v>0</v>
          </cell>
          <cell r="J1297">
            <v>1</v>
          </cell>
          <cell r="K1297">
            <v>1.5</v>
          </cell>
          <cell r="L1297">
            <v>1</v>
          </cell>
          <cell r="M1297">
            <v>0</v>
          </cell>
          <cell r="N1297">
            <v>0</v>
          </cell>
        </row>
        <row r="1298">
          <cell r="B1298">
            <v>1</v>
          </cell>
          <cell r="C1298">
            <v>43249</v>
          </cell>
          <cell r="D1298">
            <v>51</v>
          </cell>
          <cell r="E1298">
            <v>79400</v>
          </cell>
          <cell r="F1298">
            <v>1460</v>
          </cell>
          <cell r="G1298">
            <v>2003</v>
          </cell>
          <cell r="I1298">
            <v>2</v>
          </cell>
          <cell r="J1298">
            <v>1.5</v>
          </cell>
          <cell r="K1298">
            <v>1.5</v>
          </cell>
          <cell r="L1298">
            <v>1.5</v>
          </cell>
          <cell r="M1298">
            <v>0</v>
          </cell>
          <cell r="N1298">
            <v>0</v>
          </cell>
        </row>
        <row r="1299">
          <cell r="B1299">
            <v>2</v>
          </cell>
          <cell r="C1299">
            <v>2979</v>
          </cell>
          <cell r="D1299">
            <v>104</v>
          </cell>
          <cell r="E1299">
            <v>70000</v>
          </cell>
          <cell r="F1299">
            <v>90</v>
          </cell>
          <cell r="G1299">
            <v>2003</v>
          </cell>
          <cell r="I1299">
            <v>2</v>
          </cell>
          <cell r="J1299">
            <v>2</v>
          </cell>
          <cell r="K1299">
            <v>1</v>
          </cell>
          <cell r="L1299">
            <v>1</v>
          </cell>
          <cell r="M1299">
            <v>0</v>
          </cell>
          <cell r="N1299">
            <v>0</v>
          </cell>
        </row>
        <row r="1300">
          <cell r="B1300">
            <v>2</v>
          </cell>
          <cell r="C1300">
            <v>13030</v>
          </cell>
          <cell r="D1300">
            <v>104</v>
          </cell>
          <cell r="E1300">
            <v>195000</v>
          </cell>
          <cell r="F1300">
            <v>588.94230769230705</v>
          </cell>
          <cell r="G1300">
            <v>2003</v>
          </cell>
          <cell r="I1300">
            <v>0</v>
          </cell>
          <cell r="J1300">
            <v>1</v>
          </cell>
          <cell r="K1300">
            <v>1</v>
          </cell>
          <cell r="L1300">
            <v>1</v>
          </cell>
          <cell r="M1300">
            <v>1</v>
          </cell>
          <cell r="N1300">
            <v>0</v>
          </cell>
        </row>
        <row r="1301">
          <cell r="B1301">
            <v>2</v>
          </cell>
          <cell r="C1301">
            <v>20328</v>
          </cell>
          <cell r="D1301">
            <v>104</v>
          </cell>
          <cell r="E1301">
            <v>260000</v>
          </cell>
          <cell r="F1301">
            <v>37.979999999999997</v>
          </cell>
          <cell r="G1301">
            <v>2003</v>
          </cell>
          <cell r="I1301">
            <v>1</v>
          </cell>
          <cell r="J1301">
            <v>2.5</v>
          </cell>
          <cell r="K1301">
            <v>2.5</v>
          </cell>
          <cell r="L1301">
            <v>1.5</v>
          </cell>
          <cell r="M1301">
            <v>1</v>
          </cell>
          <cell r="N1301">
            <v>0.5</v>
          </cell>
        </row>
        <row r="1302">
          <cell r="B1302">
            <v>2</v>
          </cell>
          <cell r="C1302">
            <v>29344</v>
          </cell>
          <cell r="D1302">
            <v>104</v>
          </cell>
          <cell r="E1302">
            <v>325000</v>
          </cell>
          <cell r="F1302">
            <v>961.54</v>
          </cell>
          <cell r="G1302">
            <v>2003</v>
          </cell>
          <cell r="I1302">
            <v>0</v>
          </cell>
          <cell r="J1302">
            <v>1</v>
          </cell>
          <cell r="K1302">
            <v>1.5</v>
          </cell>
          <cell r="L1302">
            <v>1</v>
          </cell>
          <cell r="M1302">
            <v>0</v>
          </cell>
          <cell r="N1302">
            <v>0</v>
          </cell>
        </row>
        <row r="1303">
          <cell r="B1303">
            <v>2</v>
          </cell>
          <cell r="C1303">
            <v>43249</v>
          </cell>
          <cell r="D1303">
            <v>104</v>
          </cell>
          <cell r="E1303">
            <v>79400</v>
          </cell>
          <cell r="F1303">
            <v>716</v>
          </cell>
          <cell r="G1303">
            <v>2003</v>
          </cell>
          <cell r="I1303">
            <v>2</v>
          </cell>
          <cell r="J1303">
            <v>1.5</v>
          </cell>
          <cell r="K1303">
            <v>1.5</v>
          </cell>
          <cell r="L1303">
            <v>1.5</v>
          </cell>
          <cell r="M1303">
            <v>0</v>
          </cell>
          <cell r="N1303">
            <v>0</v>
          </cell>
        </row>
        <row r="1304">
          <cell r="B1304">
            <v>3</v>
          </cell>
          <cell r="C1304">
            <v>2979</v>
          </cell>
          <cell r="D1304">
            <v>70</v>
          </cell>
          <cell r="E1304">
            <v>70000</v>
          </cell>
          <cell r="F1304">
            <v>180</v>
          </cell>
          <cell r="G1304">
            <v>2003</v>
          </cell>
          <cell r="I1304">
            <v>2</v>
          </cell>
          <cell r="J1304">
            <v>2</v>
          </cell>
          <cell r="K1304">
            <v>1</v>
          </cell>
          <cell r="L1304">
            <v>1</v>
          </cell>
          <cell r="M1304">
            <v>0</v>
          </cell>
          <cell r="N1304">
            <v>0</v>
          </cell>
        </row>
        <row r="1305">
          <cell r="B1305">
            <v>3</v>
          </cell>
          <cell r="C1305">
            <v>13030</v>
          </cell>
          <cell r="D1305">
            <v>70</v>
          </cell>
          <cell r="E1305">
            <v>198500</v>
          </cell>
          <cell r="F1305">
            <v>619.28571428571399</v>
          </cell>
          <cell r="G1305">
            <v>2003</v>
          </cell>
          <cell r="I1305">
            <v>0</v>
          </cell>
          <cell r="J1305">
            <v>1</v>
          </cell>
          <cell r="K1305">
            <v>1</v>
          </cell>
          <cell r="L1305">
            <v>1</v>
          </cell>
          <cell r="M1305">
            <v>1</v>
          </cell>
          <cell r="N1305">
            <v>0</v>
          </cell>
        </row>
        <row r="1306">
          <cell r="B1306">
            <v>3</v>
          </cell>
          <cell r="C1306">
            <v>20328</v>
          </cell>
          <cell r="D1306">
            <v>70</v>
          </cell>
          <cell r="E1306">
            <v>260000</v>
          </cell>
          <cell r="F1306">
            <v>43.48</v>
          </cell>
          <cell r="G1306">
            <v>2003</v>
          </cell>
          <cell r="I1306">
            <v>1</v>
          </cell>
          <cell r="J1306">
            <v>2.5</v>
          </cell>
          <cell r="K1306">
            <v>2.5</v>
          </cell>
          <cell r="L1306">
            <v>1.5</v>
          </cell>
          <cell r="M1306">
            <v>1</v>
          </cell>
          <cell r="N1306">
            <v>0.5</v>
          </cell>
        </row>
        <row r="1307">
          <cell r="B1307">
            <v>3</v>
          </cell>
          <cell r="C1307">
            <v>29344</v>
          </cell>
          <cell r="D1307">
            <v>70</v>
          </cell>
          <cell r="E1307">
            <v>303333</v>
          </cell>
          <cell r="F1307">
            <v>1428.57</v>
          </cell>
          <cell r="G1307">
            <v>2003</v>
          </cell>
          <cell r="I1307">
            <v>0</v>
          </cell>
          <cell r="J1307">
            <v>1</v>
          </cell>
          <cell r="K1307">
            <v>1.5</v>
          </cell>
          <cell r="L1307">
            <v>1</v>
          </cell>
          <cell r="M1307">
            <v>0</v>
          </cell>
          <cell r="N1307">
            <v>0</v>
          </cell>
        </row>
        <row r="1308">
          <cell r="B1308">
            <v>3</v>
          </cell>
          <cell r="C1308">
            <v>43249</v>
          </cell>
          <cell r="D1308">
            <v>70</v>
          </cell>
          <cell r="E1308">
            <v>79400</v>
          </cell>
          <cell r="F1308">
            <v>1064</v>
          </cell>
          <cell r="G1308">
            <v>2003</v>
          </cell>
          <cell r="I1308">
            <v>2</v>
          </cell>
          <cell r="J1308">
            <v>1.5</v>
          </cell>
          <cell r="K1308">
            <v>1.5</v>
          </cell>
          <cell r="L1308">
            <v>1.5</v>
          </cell>
          <cell r="M1308">
            <v>0</v>
          </cell>
          <cell r="N1308">
            <v>0</v>
          </cell>
        </row>
        <row r="1309">
          <cell r="B1309">
            <v>4</v>
          </cell>
          <cell r="C1309">
            <v>2979</v>
          </cell>
          <cell r="D1309">
            <v>151</v>
          </cell>
          <cell r="E1309">
            <v>70000</v>
          </cell>
          <cell r="F1309">
            <v>180</v>
          </cell>
          <cell r="G1309">
            <v>2003</v>
          </cell>
          <cell r="I1309">
            <v>2</v>
          </cell>
          <cell r="J1309">
            <v>2</v>
          </cell>
          <cell r="K1309">
            <v>1</v>
          </cell>
          <cell r="L1309">
            <v>1</v>
          </cell>
          <cell r="M1309">
            <v>0</v>
          </cell>
          <cell r="N1309">
            <v>0</v>
          </cell>
        </row>
        <row r="1310">
          <cell r="B1310">
            <v>4</v>
          </cell>
          <cell r="C1310">
            <v>13030</v>
          </cell>
          <cell r="D1310">
            <v>151</v>
          </cell>
          <cell r="E1310">
            <v>198500</v>
          </cell>
          <cell r="F1310">
            <v>578.60927152317799</v>
          </cell>
          <cell r="G1310">
            <v>2003</v>
          </cell>
          <cell r="I1310">
            <v>0</v>
          </cell>
          <cell r="J1310">
            <v>1</v>
          </cell>
          <cell r="K1310">
            <v>1</v>
          </cell>
          <cell r="L1310">
            <v>1</v>
          </cell>
          <cell r="M1310">
            <v>1</v>
          </cell>
          <cell r="N1310">
            <v>0</v>
          </cell>
        </row>
        <row r="1311">
          <cell r="B1311">
            <v>4</v>
          </cell>
          <cell r="C1311">
            <v>20328</v>
          </cell>
          <cell r="D1311">
            <v>151</v>
          </cell>
          <cell r="E1311">
            <v>260000</v>
          </cell>
          <cell r="F1311">
            <v>43.28</v>
          </cell>
          <cell r="G1311">
            <v>2003</v>
          </cell>
          <cell r="I1311">
            <v>1</v>
          </cell>
          <cell r="J1311">
            <v>2.5</v>
          </cell>
          <cell r="K1311">
            <v>2.5</v>
          </cell>
          <cell r="L1311">
            <v>1.5</v>
          </cell>
          <cell r="M1311">
            <v>1</v>
          </cell>
          <cell r="N1311">
            <v>0.5</v>
          </cell>
        </row>
        <row r="1312">
          <cell r="B1312">
            <v>4</v>
          </cell>
          <cell r="C1312">
            <v>29344</v>
          </cell>
          <cell r="D1312">
            <v>151</v>
          </cell>
          <cell r="E1312">
            <v>303333</v>
          </cell>
          <cell r="F1312">
            <v>662.25</v>
          </cell>
          <cell r="G1312">
            <v>2003</v>
          </cell>
          <cell r="I1312">
            <v>0</v>
          </cell>
          <cell r="J1312">
            <v>1</v>
          </cell>
          <cell r="K1312">
            <v>1.5</v>
          </cell>
          <cell r="L1312">
            <v>1</v>
          </cell>
          <cell r="M1312">
            <v>0</v>
          </cell>
          <cell r="N1312">
            <v>0</v>
          </cell>
        </row>
        <row r="1313">
          <cell r="B1313">
            <v>4</v>
          </cell>
          <cell r="C1313">
            <v>43249</v>
          </cell>
          <cell r="D1313">
            <v>151</v>
          </cell>
          <cell r="E1313">
            <v>79400</v>
          </cell>
          <cell r="F1313">
            <v>493</v>
          </cell>
          <cell r="G1313">
            <v>2003</v>
          </cell>
          <cell r="I1313">
            <v>2</v>
          </cell>
          <cell r="J1313">
            <v>1.5</v>
          </cell>
          <cell r="K1313">
            <v>1.5</v>
          </cell>
          <cell r="L1313">
            <v>1.5</v>
          </cell>
          <cell r="M1313">
            <v>0</v>
          </cell>
          <cell r="N1313">
            <v>0</v>
          </cell>
        </row>
      </sheetData>
      <sheetData sheetId="59"/>
      <sheetData sheetId="60"/>
      <sheetData sheetId="6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협조전"/>
    </sheetNames>
    <sheetDataSet>
      <sheetData sheetId="0" refreshError="1">
        <row r="389">
          <cell r="D389" t="str">
            <v>VARCHAR2</v>
          </cell>
          <cell r="E389" t="str">
            <v>VARCHAR2</v>
          </cell>
          <cell r="J389" t="str">
            <v>VARCHAR2</v>
          </cell>
          <cell r="K389" t="str">
            <v>VARCHAR2</v>
          </cell>
          <cell r="L389" t="str">
            <v>VARCHAR2</v>
          </cell>
        </row>
        <row r="391">
          <cell r="B391">
            <v>1</v>
          </cell>
          <cell r="C391">
            <v>7767</v>
          </cell>
          <cell r="D391" t="str">
            <v>AB-Elektronik</v>
          </cell>
          <cell r="E391" t="str">
            <v>D</v>
          </cell>
          <cell r="F391">
            <v>-13</v>
          </cell>
          <cell r="G391">
            <v>510</v>
          </cell>
          <cell r="H391" t="str">
            <v>VW</v>
          </cell>
          <cell r="I391" t="str">
            <v>VW</v>
          </cell>
          <cell r="K391">
            <v>3</v>
          </cell>
        </row>
        <row r="392">
          <cell r="B392">
            <v>1</v>
          </cell>
          <cell r="C392">
            <v>359</v>
          </cell>
          <cell r="D392" t="str">
            <v>AEV s.r.o.</v>
          </cell>
          <cell r="E392" t="str">
            <v>CZ</v>
          </cell>
          <cell r="F392">
            <v>-13</v>
          </cell>
          <cell r="G392">
            <v>510</v>
          </cell>
          <cell r="H392" t="str">
            <v>Skoda</v>
          </cell>
          <cell r="I392" t="str">
            <v>SK</v>
          </cell>
          <cell r="K392">
            <v>3</v>
          </cell>
        </row>
        <row r="393">
          <cell r="B393">
            <v>1</v>
          </cell>
          <cell r="C393">
            <v>17631</v>
          </cell>
          <cell r="D393" t="str">
            <v>Aisin Seiki Co., Ltd.</v>
          </cell>
          <cell r="E393" t="str">
            <v>J</v>
          </cell>
          <cell r="F393">
            <v>-12</v>
          </cell>
          <cell r="G393">
            <v>510</v>
          </cell>
          <cell r="H393" t="str">
            <v>Japan</v>
          </cell>
          <cell r="I393" t="str">
            <v>JP</v>
          </cell>
          <cell r="K393">
            <v>6</v>
          </cell>
        </row>
        <row r="394">
          <cell r="B394">
            <v>1</v>
          </cell>
          <cell r="C394">
            <v>20505</v>
          </cell>
          <cell r="D394" t="str">
            <v>CEBI Deutschland Vertriebs-GmbH</v>
          </cell>
          <cell r="E394" t="str">
            <v>D</v>
          </cell>
          <cell r="F394">
            <v>60</v>
          </cell>
          <cell r="G394">
            <v>520</v>
          </cell>
          <cell r="H394" t="str">
            <v>VW</v>
          </cell>
          <cell r="I394" t="str">
            <v>VW</v>
          </cell>
          <cell r="J394" t="str">
            <v>O</v>
          </cell>
        </row>
        <row r="395">
          <cell r="B395">
            <v>1</v>
          </cell>
          <cell r="C395">
            <v>6820</v>
          </cell>
          <cell r="D395" t="str">
            <v>Electro Optica (Hella-Mex)</v>
          </cell>
          <cell r="E395" t="str">
            <v>MEX</v>
          </cell>
          <cell r="F395">
            <v>-13</v>
          </cell>
          <cell r="G395">
            <v>510</v>
          </cell>
          <cell r="H395" t="str">
            <v>Mexiko</v>
          </cell>
          <cell r="I395" t="str">
            <v>MX</v>
          </cell>
          <cell r="K395">
            <v>8</v>
          </cell>
        </row>
        <row r="396">
          <cell r="B396">
            <v>1</v>
          </cell>
          <cell r="C396">
            <v>6231</v>
          </cell>
          <cell r="D396" t="str">
            <v>Hella KG Hueck &amp; Co.</v>
          </cell>
          <cell r="E396" t="str">
            <v>D</v>
          </cell>
          <cell r="F396">
            <v>60</v>
          </cell>
          <cell r="G396">
            <v>520</v>
          </cell>
          <cell r="H396" t="str">
            <v>VW</v>
          </cell>
          <cell r="I396" t="str">
            <v>VW</v>
          </cell>
          <cell r="J396" t="str">
            <v>O</v>
          </cell>
        </row>
        <row r="397">
          <cell r="B397">
            <v>1</v>
          </cell>
          <cell r="C397">
            <v>190</v>
          </cell>
          <cell r="D397" t="str">
            <v>JOHNSON CONTROLS AUTOMOTIVE ELECTRONICS</v>
          </cell>
          <cell r="E397" t="str">
            <v>F</v>
          </cell>
          <cell r="F397">
            <v>-13</v>
          </cell>
          <cell r="G397">
            <v>510</v>
          </cell>
          <cell r="H397" t="str">
            <v xml:space="preserve">Brüssel </v>
          </cell>
          <cell r="I397" t="str">
            <v>BX</v>
          </cell>
          <cell r="K397">
            <v>1</v>
          </cell>
        </row>
        <row r="398">
          <cell r="B398">
            <v>1</v>
          </cell>
          <cell r="C398">
            <v>261</v>
          </cell>
          <cell r="D398" t="str">
            <v>Kiekert AG</v>
          </cell>
          <cell r="E398" t="str">
            <v>D</v>
          </cell>
          <cell r="F398">
            <v>60</v>
          </cell>
          <cell r="G398">
            <v>520</v>
          </cell>
          <cell r="H398" t="str">
            <v>VW</v>
          </cell>
          <cell r="I398" t="str">
            <v>VW</v>
          </cell>
          <cell r="J398" t="str">
            <v>O</v>
          </cell>
        </row>
        <row r="399">
          <cell r="B399">
            <v>1</v>
          </cell>
          <cell r="C399">
            <v>6238</v>
          </cell>
          <cell r="D399" t="str">
            <v>Leopold Kostal GmbH &amp; Co. KG</v>
          </cell>
          <cell r="E399" t="str">
            <v>D</v>
          </cell>
          <cell r="F399">
            <v>-13</v>
          </cell>
          <cell r="G399">
            <v>510</v>
          </cell>
          <cell r="H399" t="str">
            <v>VW</v>
          </cell>
          <cell r="I399" t="str">
            <v>VW</v>
          </cell>
          <cell r="K399">
            <v>8</v>
          </cell>
        </row>
        <row r="400">
          <cell r="B400">
            <v>1</v>
          </cell>
          <cell r="C400">
            <v>845</v>
          </cell>
          <cell r="D400" t="str">
            <v>Magneti Marelli</v>
          </cell>
          <cell r="E400" t="str">
            <v>D</v>
          </cell>
          <cell r="F400">
            <v>-13</v>
          </cell>
          <cell r="G400">
            <v>510</v>
          </cell>
          <cell r="H400" t="str">
            <v>VW</v>
          </cell>
          <cell r="I400" t="str">
            <v>VW</v>
          </cell>
          <cell r="K400">
            <v>1</v>
          </cell>
        </row>
        <row r="401">
          <cell r="B401">
            <v>1</v>
          </cell>
          <cell r="C401">
            <v>13362</v>
          </cell>
          <cell r="D401" t="str">
            <v>Robert Bosch-Mexico</v>
          </cell>
          <cell r="E401" t="str">
            <v>MEX</v>
          </cell>
          <cell r="F401">
            <v>-13</v>
          </cell>
          <cell r="G401">
            <v>510</v>
          </cell>
          <cell r="H401" t="str">
            <v>Mexiko</v>
          </cell>
          <cell r="I401" t="str">
            <v>MX</v>
          </cell>
          <cell r="K401">
            <v>4</v>
          </cell>
        </row>
        <row r="402">
          <cell r="B402">
            <v>1</v>
          </cell>
          <cell r="C402">
            <v>51506</v>
          </cell>
          <cell r="D402" t="str">
            <v>SIEMENS VDO S.A. DE C.V.</v>
          </cell>
          <cell r="E402" t="str">
            <v>MEX</v>
          </cell>
          <cell r="F402">
            <v>50</v>
          </cell>
          <cell r="G402">
            <v>510</v>
          </cell>
          <cell r="H402" t="str">
            <v>Mexiko</v>
          </cell>
          <cell r="I402" t="str">
            <v>MX</v>
          </cell>
        </row>
        <row r="403">
          <cell r="B403">
            <v>1</v>
          </cell>
          <cell r="C403">
            <v>5083</v>
          </cell>
          <cell r="D403" t="str">
            <v>SO.GE.MI. Spa</v>
          </cell>
          <cell r="E403" t="str">
            <v>I</v>
          </cell>
          <cell r="F403">
            <v>60</v>
          </cell>
          <cell r="G403">
            <v>500</v>
          </cell>
          <cell r="H403" t="str">
            <v>Italien</v>
          </cell>
          <cell r="I403" t="str">
            <v>IT</v>
          </cell>
          <cell r="J403" t="str">
            <v>O</v>
          </cell>
        </row>
        <row r="404">
          <cell r="B404">
            <v>1</v>
          </cell>
          <cell r="C404">
            <v>12686</v>
          </cell>
          <cell r="D404" t="str">
            <v>Sumitomo Deutschland</v>
          </cell>
          <cell r="E404" t="str">
            <v>D</v>
          </cell>
          <cell r="F404">
            <v>-13</v>
          </cell>
          <cell r="G404">
            <v>510</v>
          </cell>
          <cell r="H404" t="str">
            <v>VW</v>
          </cell>
          <cell r="I404" t="str">
            <v>VW</v>
          </cell>
          <cell r="K404">
            <v>1</v>
          </cell>
        </row>
        <row r="405">
          <cell r="B405">
            <v>1</v>
          </cell>
          <cell r="C405">
            <v>6270</v>
          </cell>
          <cell r="D405" t="str">
            <v>TRW - Autoelektronika s.r.o.</v>
          </cell>
          <cell r="E405" t="str">
            <v>CZ</v>
          </cell>
          <cell r="F405">
            <v>50</v>
          </cell>
          <cell r="G405">
            <v>510</v>
          </cell>
          <cell r="H405" t="str">
            <v>Skoda</v>
          </cell>
          <cell r="I405" t="str">
            <v>SK</v>
          </cell>
        </row>
        <row r="406">
          <cell r="B406">
            <v>1</v>
          </cell>
          <cell r="C406">
            <v>37525</v>
          </cell>
          <cell r="D406" t="str">
            <v>Tyco Electronic AMP GmbH</v>
          </cell>
          <cell r="E406" t="str">
            <v>D</v>
          </cell>
          <cell r="F406">
            <v>-13</v>
          </cell>
          <cell r="G406">
            <v>510</v>
          </cell>
          <cell r="H406" t="str">
            <v>VW</v>
          </cell>
          <cell r="I406" t="str">
            <v>VW</v>
          </cell>
          <cell r="K406">
            <v>8</v>
          </cell>
        </row>
        <row r="407">
          <cell r="B407">
            <v>1</v>
          </cell>
          <cell r="C407">
            <v>54824</v>
          </cell>
          <cell r="D407" t="str">
            <v>VALEO AUTO-ELECTRIC GMBH &amp; CO. KG</v>
          </cell>
          <cell r="E407" t="str">
            <v>D</v>
          </cell>
          <cell r="F407">
            <v>50</v>
          </cell>
          <cell r="G407">
            <v>510</v>
          </cell>
          <cell r="H407" t="str">
            <v>VW</v>
          </cell>
          <cell r="I407" t="str">
            <v>VW</v>
          </cell>
        </row>
        <row r="408">
          <cell r="B408">
            <v>1</v>
          </cell>
          <cell r="C408">
            <v>41464</v>
          </cell>
          <cell r="D408" t="str">
            <v>VALEO ELECTRONICS (Steuerger?te)</v>
          </cell>
          <cell r="E408" t="str">
            <v>F</v>
          </cell>
          <cell r="F408">
            <v>-13</v>
          </cell>
          <cell r="G408">
            <v>510</v>
          </cell>
          <cell r="H408" t="str">
            <v xml:space="preserve">Brüssel </v>
          </cell>
          <cell r="I408" t="str">
            <v>BX</v>
          </cell>
          <cell r="K408">
            <v>3</v>
          </cell>
        </row>
        <row r="409">
          <cell r="B409">
            <v>1</v>
          </cell>
          <cell r="C409">
            <v>26946</v>
          </cell>
          <cell r="D409" t="str">
            <v>Yazaki Europe Ltd. - Components Coordination Center</v>
          </cell>
          <cell r="E409" t="str">
            <v>D</v>
          </cell>
          <cell r="F409">
            <v>50</v>
          </cell>
          <cell r="G409">
            <v>510</v>
          </cell>
          <cell r="H409" t="str">
            <v>VW</v>
          </cell>
          <cell r="I409" t="str">
            <v>VW</v>
          </cell>
        </row>
        <row r="410">
          <cell r="D410" t="str">
            <v>AB-Elektronik</v>
          </cell>
          <cell r="E410" t="str">
            <v>D</v>
          </cell>
          <cell r="K410">
            <v>3</v>
          </cell>
        </row>
        <row r="411">
          <cell r="D411" t="str">
            <v>AEV s.r.o.</v>
          </cell>
          <cell r="E411" t="str">
            <v>CZ</v>
          </cell>
          <cell r="K411">
            <v>3</v>
          </cell>
        </row>
        <row r="412">
          <cell r="D412" t="str">
            <v>Aisin Seiki Co., Ltd.</v>
          </cell>
          <cell r="E412" t="str">
            <v>J</v>
          </cell>
          <cell r="K412">
            <v>6</v>
          </cell>
        </row>
        <row r="413">
          <cell r="D413" t="str">
            <v>CEBI Deutschland Vertriebs-GmbH</v>
          </cell>
          <cell r="E413" t="str">
            <v>D</v>
          </cell>
          <cell r="J413" t="str">
            <v>O</v>
          </cell>
        </row>
        <row r="414">
          <cell r="D414" t="str">
            <v>Electro Optica (Hella-Mex)</v>
          </cell>
          <cell r="E414" t="str">
            <v>MEX</v>
          </cell>
          <cell r="K414">
            <v>8</v>
          </cell>
        </row>
        <row r="415">
          <cell r="D415" t="str">
            <v>Hella KG Hueck &amp; Co.</v>
          </cell>
          <cell r="E415" t="str">
            <v>D</v>
          </cell>
          <cell r="J415" t="str">
            <v>O</v>
          </cell>
        </row>
        <row r="416">
          <cell r="D416" t="str">
            <v>JOHNSON CONTROLS AUTOMOTIVE ELECTRONICS</v>
          </cell>
          <cell r="E416" t="str">
            <v>F</v>
          </cell>
          <cell r="K416">
            <v>1</v>
          </cell>
        </row>
        <row r="417">
          <cell r="D417" t="str">
            <v>Kiekert AG</v>
          </cell>
          <cell r="E417" t="str">
            <v>D</v>
          </cell>
          <cell r="J417" t="str">
            <v>O</v>
          </cell>
        </row>
        <row r="418">
          <cell r="D418" t="str">
            <v>Leopold Kostal GmbH &amp; Co. KG</v>
          </cell>
          <cell r="E418" t="str">
            <v>D</v>
          </cell>
          <cell r="K418">
            <v>8</v>
          </cell>
        </row>
        <row r="419">
          <cell r="D419" t="str">
            <v>Magneti Marelli</v>
          </cell>
          <cell r="E419" t="str">
            <v>D</v>
          </cell>
          <cell r="K419">
            <v>1</v>
          </cell>
        </row>
        <row r="420">
          <cell r="D420" t="str">
            <v>Robert Bosch-Mexico</v>
          </cell>
          <cell r="E420" t="str">
            <v>MEX</v>
          </cell>
          <cell r="K420">
            <v>4</v>
          </cell>
        </row>
        <row r="421">
          <cell r="D421" t="str">
            <v>SIEMENS VDO S.A. DE C.V.</v>
          </cell>
          <cell r="E421" t="str">
            <v>MEX</v>
          </cell>
        </row>
        <row r="422">
          <cell r="D422" t="str">
            <v>SO.GE.MI. Spa</v>
          </cell>
          <cell r="E422" t="str">
            <v>I</v>
          </cell>
          <cell r="J422" t="str">
            <v>O</v>
          </cell>
        </row>
        <row r="423">
          <cell r="D423" t="str">
            <v>Sumitomo Deutschland</v>
          </cell>
          <cell r="E423" t="str">
            <v>D</v>
          </cell>
          <cell r="K423">
            <v>1</v>
          </cell>
        </row>
        <row r="424">
          <cell r="D424" t="str">
            <v>TRW - Autoelektronika s.r.o.</v>
          </cell>
          <cell r="E424" t="str">
            <v>CZ</v>
          </cell>
        </row>
        <row r="425">
          <cell r="D425" t="str">
            <v>Tyco Electronic AMP GmbH</v>
          </cell>
          <cell r="E425" t="str">
            <v>D</v>
          </cell>
          <cell r="K425">
            <v>8</v>
          </cell>
        </row>
        <row r="426">
          <cell r="D426" t="str">
            <v>VALEO AUTO-ELECTRIC GMBH &amp; CO. KG</v>
          </cell>
          <cell r="E426" t="str">
            <v>D</v>
          </cell>
        </row>
        <row r="427">
          <cell r="D427" t="str">
            <v>VALEO ELECTRONICS (Steuerger?te)</v>
          </cell>
          <cell r="E427" t="str">
            <v>F</v>
          </cell>
          <cell r="K427">
            <v>3</v>
          </cell>
        </row>
        <row r="428">
          <cell r="D428" t="str">
            <v>Yazaki Europe Ltd. - Components Coordination Center</v>
          </cell>
          <cell r="E428" t="str">
            <v>D</v>
          </cell>
        </row>
        <row r="429">
          <cell r="D429" t="str">
            <v>AB-Elektronik</v>
          </cell>
          <cell r="E429" t="str">
            <v>D</v>
          </cell>
          <cell r="K429">
            <v>3</v>
          </cell>
        </row>
        <row r="430">
          <cell r="D430" t="str">
            <v>AEV s.r.o.</v>
          </cell>
          <cell r="E430" t="str">
            <v>CZ</v>
          </cell>
          <cell r="K430">
            <v>3</v>
          </cell>
        </row>
        <row r="431">
          <cell r="D431" t="str">
            <v>Aisin Seiki Co., Ltd.</v>
          </cell>
          <cell r="E431" t="str">
            <v>J</v>
          </cell>
          <cell r="K431">
            <v>6</v>
          </cell>
        </row>
        <row r="432">
          <cell r="D432" t="str">
            <v>CEBI Deutschland Vertriebs-GmbH</v>
          </cell>
          <cell r="E432" t="str">
            <v>D</v>
          </cell>
          <cell r="J432" t="str">
            <v>O</v>
          </cell>
        </row>
        <row r="433">
          <cell r="D433" t="str">
            <v>Electro Optica (Hella-Mex)</v>
          </cell>
          <cell r="E433" t="str">
            <v>MEX</v>
          </cell>
          <cell r="K433">
            <v>8</v>
          </cell>
        </row>
        <row r="434">
          <cell r="D434" t="str">
            <v>Hella KG Hueck &amp; Co.</v>
          </cell>
          <cell r="E434" t="str">
            <v>D</v>
          </cell>
          <cell r="J434" t="str">
            <v>O</v>
          </cell>
        </row>
        <row r="435">
          <cell r="D435" t="str">
            <v>JOHNSON CONTROLS AUTOMOTIVE ELECTRONICS</v>
          </cell>
          <cell r="E435" t="str">
            <v>F</v>
          </cell>
          <cell r="K435">
            <v>1</v>
          </cell>
        </row>
        <row r="436">
          <cell r="D436" t="str">
            <v>Kiekert AG</v>
          </cell>
          <cell r="E436" t="str">
            <v>D</v>
          </cell>
          <cell r="J436" t="str">
            <v>O</v>
          </cell>
        </row>
        <row r="437">
          <cell r="D437" t="str">
            <v>Leopold Kostal GmbH &amp; Co. KG</v>
          </cell>
          <cell r="E437" t="str">
            <v>D</v>
          </cell>
          <cell r="K437">
            <v>8</v>
          </cell>
        </row>
        <row r="438">
          <cell r="D438" t="str">
            <v>Magneti Marelli</v>
          </cell>
          <cell r="E438" t="str">
            <v>D</v>
          </cell>
          <cell r="K438">
            <v>1</v>
          </cell>
        </row>
        <row r="439">
          <cell r="D439" t="str">
            <v>Robert Bosch-Mexico</v>
          </cell>
          <cell r="E439" t="str">
            <v>MEX</v>
          </cell>
          <cell r="K439">
            <v>4</v>
          </cell>
        </row>
        <row r="440">
          <cell r="D440" t="str">
            <v>SIEMENS VDO S.A. DE C.V.</v>
          </cell>
          <cell r="E440" t="str">
            <v>MEX</v>
          </cell>
        </row>
        <row r="441">
          <cell r="D441" t="str">
            <v>SO.GE.MI. Spa</v>
          </cell>
          <cell r="E441" t="str">
            <v>I</v>
          </cell>
          <cell r="J441" t="str">
            <v>O</v>
          </cell>
        </row>
        <row r="442">
          <cell r="D442" t="str">
            <v>Sumitomo Deutschland</v>
          </cell>
          <cell r="E442" t="str">
            <v>D</v>
          </cell>
          <cell r="K442">
            <v>1</v>
          </cell>
        </row>
        <row r="443">
          <cell r="D443" t="str">
            <v>TRW - Autoelektronika s.r.o.</v>
          </cell>
          <cell r="E443" t="str">
            <v>CZ</v>
          </cell>
        </row>
        <row r="444">
          <cell r="D444" t="str">
            <v>Tyco Electronic AMP GmbH</v>
          </cell>
          <cell r="E444" t="str">
            <v>D</v>
          </cell>
          <cell r="K444">
            <v>8</v>
          </cell>
        </row>
        <row r="445">
          <cell r="D445" t="str">
            <v>VALEO AUTO-ELECTRIC GMBH &amp; CO. KG</v>
          </cell>
          <cell r="E445" t="str">
            <v>D</v>
          </cell>
        </row>
        <row r="446">
          <cell r="D446" t="str">
            <v>VALEO ELECTRONICS (Steuerger?te)</v>
          </cell>
          <cell r="E446" t="str">
            <v>F</v>
          </cell>
          <cell r="K446">
            <v>3</v>
          </cell>
        </row>
        <row r="447">
          <cell r="D447" t="str">
            <v>Yazaki Europe Ltd. - Components Coordination Center</v>
          </cell>
          <cell r="E447" t="str">
            <v>D</v>
          </cell>
        </row>
        <row r="448">
          <cell r="D448" t="str">
            <v>AB-Elektronik</v>
          </cell>
          <cell r="E448" t="str">
            <v>D</v>
          </cell>
          <cell r="K448">
            <v>3</v>
          </cell>
        </row>
        <row r="449">
          <cell r="D449" t="str">
            <v>AEV s.r.o.</v>
          </cell>
          <cell r="E449" t="str">
            <v>CZ</v>
          </cell>
          <cell r="K449">
            <v>3</v>
          </cell>
        </row>
        <row r="450">
          <cell r="D450" t="str">
            <v>Aisin Seiki Co., Ltd.</v>
          </cell>
          <cell r="E450" t="str">
            <v>J</v>
          </cell>
          <cell r="K450">
            <v>6</v>
          </cell>
        </row>
        <row r="451">
          <cell r="D451" t="str">
            <v>CEBI Deutschland Vertriebs-GmbH</v>
          </cell>
          <cell r="E451" t="str">
            <v>D</v>
          </cell>
          <cell r="J451" t="str">
            <v>O</v>
          </cell>
        </row>
        <row r="452">
          <cell r="D452" t="str">
            <v>Electro Optica (Hella-Mex)</v>
          </cell>
          <cell r="E452" t="str">
            <v>MEX</v>
          </cell>
          <cell r="K452">
            <v>8</v>
          </cell>
        </row>
        <row r="453">
          <cell r="D453" t="str">
            <v>Hella KG Hueck &amp; Co.</v>
          </cell>
          <cell r="E453" t="str">
            <v>D</v>
          </cell>
          <cell r="J453" t="str">
            <v>O</v>
          </cell>
        </row>
        <row r="454">
          <cell r="D454" t="str">
            <v>JOHNSON CONTROLS AUTOMOTIVE ELECTRONICS</v>
          </cell>
          <cell r="E454" t="str">
            <v>F</v>
          </cell>
          <cell r="K454">
            <v>1</v>
          </cell>
        </row>
        <row r="455">
          <cell r="D455" t="str">
            <v>Kiekert AG</v>
          </cell>
          <cell r="E455" t="str">
            <v>D</v>
          </cell>
          <cell r="J455" t="str">
            <v>O</v>
          </cell>
        </row>
        <row r="456">
          <cell r="D456" t="str">
            <v>Leopold Kostal GmbH &amp; Co. KG</v>
          </cell>
          <cell r="E456" t="str">
            <v>D</v>
          </cell>
          <cell r="K456">
            <v>8</v>
          </cell>
        </row>
        <row r="457">
          <cell r="D457" t="str">
            <v>Magneti Marelli</v>
          </cell>
          <cell r="E457" t="str">
            <v>D</v>
          </cell>
          <cell r="K457">
            <v>1</v>
          </cell>
        </row>
        <row r="458">
          <cell r="D458" t="str">
            <v>Robert Bosch-Mexico</v>
          </cell>
          <cell r="E458" t="str">
            <v>MEX</v>
          </cell>
          <cell r="K458">
            <v>4</v>
          </cell>
        </row>
        <row r="459">
          <cell r="D459" t="str">
            <v>SIEMENS VDO S.A. DE C.V.</v>
          </cell>
          <cell r="E459" t="str">
            <v>MEX</v>
          </cell>
        </row>
        <row r="460">
          <cell r="D460" t="str">
            <v>SO.GE.MI. Spa</v>
          </cell>
          <cell r="E460" t="str">
            <v>I</v>
          </cell>
          <cell r="J460" t="str">
            <v>O</v>
          </cell>
        </row>
        <row r="461">
          <cell r="D461" t="str">
            <v>Sumitomo Deutschland</v>
          </cell>
          <cell r="E461" t="str">
            <v>D</v>
          </cell>
          <cell r="K461">
            <v>1</v>
          </cell>
        </row>
        <row r="462">
          <cell r="D462" t="str">
            <v>TRW - Autoelektronika s.r.o.</v>
          </cell>
          <cell r="E462" t="str">
            <v>CZ</v>
          </cell>
        </row>
        <row r="463">
          <cell r="D463" t="str">
            <v>Tyco Electronic AMP GmbH</v>
          </cell>
          <cell r="E463" t="str">
            <v>D</v>
          </cell>
          <cell r="K463">
            <v>8</v>
          </cell>
        </row>
        <row r="464">
          <cell r="D464" t="str">
            <v>VALEO AUTO-ELECTRIC GMBH &amp; CO. KG</v>
          </cell>
          <cell r="E464" t="str">
            <v>D</v>
          </cell>
        </row>
        <row r="465">
          <cell r="D465" t="str">
            <v>VALEO ELECTRONICS (Steuerger?te)</v>
          </cell>
          <cell r="E465" t="str">
            <v>F</v>
          </cell>
          <cell r="K465">
            <v>3</v>
          </cell>
        </row>
        <row r="466">
          <cell r="D466" t="str">
            <v>Yazaki Europe Ltd. - Components Coordination Center</v>
          </cell>
          <cell r="E466" t="str">
            <v>D</v>
          </cell>
        </row>
        <row r="467">
          <cell r="D467" t="str">
            <v>AB-Elektronik</v>
          </cell>
          <cell r="E467" t="str">
            <v>D</v>
          </cell>
          <cell r="K467">
            <v>3</v>
          </cell>
        </row>
        <row r="468">
          <cell r="D468" t="str">
            <v>AEV s.r.o.</v>
          </cell>
          <cell r="E468" t="str">
            <v>CZ</v>
          </cell>
          <cell r="K468">
            <v>3</v>
          </cell>
        </row>
        <row r="469">
          <cell r="D469" t="str">
            <v>Aisin Seiki Co., Ltd.</v>
          </cell>
          <cell r="E469" t="str">
            <v>J</v>
          </cell>
          <cell r="K469">
            <v>6</v>
          </cell>
        </row>
        <row r="470">
          <cell r="D470" t="str">
            <v>CEBI Deutschland Vertriebs-GmbH</v>
          </cell>
          <cell r="E470" t="str">
            <v>D</v>
          </cell>
          <cell r="J470" t="str">
            <v>O</v>
          </cell>
        </row>
        <row r="471">
          <cell r="D471" t="str">
            <v>Electro Optica (Hella-Mex)</v>
          </cell>
          <cell r="E471" t="str">
            <v>MEX</v>
          </cell>
          <cell r="K471">
            <v>8</v>
          </cell>
        </row>
        <row r="472">
          <cell r="D472" t="str">
            <v>Hella KG Hueck &amp; Co.</v>
          </cell>
          <cell r="E472" t="str">
            <v>D</v>
          </cell>
          <cell r="J472" t="str">
            <v>O</v>
          </cell>
        </row>
        <row r="473">
          <cell r="D473" t="str">
            <v>JOHNSON CONTROLS AUTOMOTIVE ELECTRONICS</v>
          </cell>
          <cell r="E473" t="str">
            <v>F</v>
          </cell>
          <cell r="K473">
            <v>1</v>
          </cell>
        </row>
        <row r="474">
          <cell r="D474" t="str">
            <v>Kiekert AG</v>
          </cell>
          <cell r="E474" t="str">
            <v>D</v>
          </cell>
          <cell r="J474" t="str">
            <v>O</v>
          </cell>
        </row>
        <row r="475">
          <cell r="D475" t="str">
            <v>Leopold Kostal GmbH &amp; Co. KG</v>
          </cell>
          <cell r="E475" t="str">
            <v>D</v>
          </cell>
          <cell r="K475">
            <v>8</v>
          </cell>
        </row>
        <row r="476">
          <cell r="D476" t="str">
            <v>Magneti Marelli</v>
          </cell>
          <cell r="E476" t="str">
            <v>D</v>
          </cell>
          <cell r="K476">
            <v>1</v>
          </cell>
        </row>
        <row r="477">
          <cell r="D477" t="str">
            <v>Robert Bosch-Mexico</v>
          </cell>
          <cell r="E477" t="str">
            <v>MEX</v>
          </cell>
          <cell r="K477">
            <v>4</v>
          </cell>
        </row>
        <row r="478">
          <cell r="D478" t="str">
            <v>SIEMENS VDO S.A. DE C.V.</v>
          </cell>
          <cell r="E478" t="str">
            <v>MEX</v>
          </cell>
        </row>
        <row r="479">
          <cell r="D479" t="str">
            <v>SO.GE.MI. Spa</v>
          </cell>
          <cell r="E479" t="str">
            <v>I</v>
          </cell>
          <cell r="J479" t="str">
            <v>O</v>
          </cell>
        </row>
        <row r="480">
          <cell r="D480" t="str">
            <v>Sumitomo Deutschland</v>
          </cell>
          <cell r="E480" t="str">
            <v>D</v>
          </cell>
          <cell r="K480">
            <v>1</v>
          </cell>
        </row>
        <row r="481">
          <cell r="D481" t="str">
            <v>TRW - Autoelektronika s.r.o.</v>
          </cell>
          <cell r="E481" t="str">
            <v>CZ</v>
          </cell>
        </row>
        <row r="482">
          <cell r="D482" t="str">
            <v>Tyco Electronic AMP GmbH</v>
          </cell>
          <cell r="E482" t="str">
            <v>D</v>
          </cell>
          <cell r="K482">
            <v>8</v>
          </cell>
        </row>
        <row r="483">
          <cell r="D483" t="str">
            <v>VALEO AUTO-ELECTRIC GMBH &amp; CO. KG</v>
          </cell>
          <cell r="E483" t="str">
            <v>D</v>
          </cell>
        </row>
        <row r="484">
          <cell r="D484" t="str">
            <v>VALEO ELECTRONICS (Steuerger?te)</v>
          </cell>
          <cell r="E484" t="str">
            <v>F</v>
          </cell>
          <cell r="K484">
            <v>3</v>
          </cell>
        </row>
        <row r="485">
          <cell r="D485" t="str">
            <v>Yazaki Europe Ltd. - Components Coordination Center</v>
          </cell>
          <cell r="E485" t="str">
            <v>D</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r_Titel"/>
      <sheetName val="a-und b-Preise 1"/>
      <sheetName val="heutige Lieferbeziehungen"/>
      <sheetName val="Lieferverteilung"/>
      <sheetName val="Strategie&amp;Ziele"/>
      <sheetName val="Prämissen"/>
      <sheetName val="Termine FS"/>
      <sheetName val="Status &amp; Aufträge"/>
      <sheetName val="Visualisierung"/>
      <sheetName val="Volumen"/>
      <sheetName val="Anbieter &amp; Standorte"/>
      <sheetName val="Konzern"/>
      <sheetName val="heutige Lieferbez."/>
      <sheetName val="a-und b-Preise 2"/>
      <sheetName val="Vorbereitende Eing. (Teil 1)"/>
      <sheetName val="BIDDERS LIST (1)"/>
      <sheetName val="COMPARISON SHEET (1)"/>
      <sheetName val="LONGTERM SHEET (1)"/>
      <sheetName val="RECOMMENDATION SHEET (1)"/>
      <sheetName val="Teilepreise &amp; PT-Kosten (1)"/>
      <sheetName val="Barwertberechnung (1)"/>
      <sheetName val="Vorbereitende Eing. (Teil 2)"/>
      <sheetName val="BIDDERS LIST (2)"/>
      <sheetName val="COMPARISON SHEET (2)"/>
      <sheetName val="LONGTERM SHEET (2)"/>
      <sheetName val="RECOMMENDATION SHEET (2)"/>
      <sheetName val="Teilepreise &amp; PT-Kosten (2)"/>
      <sheetName val="Barwertberechnung (2)"/>
      <sheetName val="Vorbereitende Eing. (Teil 3)"/>
      <sheetName val="BIDDERS LIST (3)"/>
      <sheetName val="COMPARISON SHEET (3)"/>
      <sheetName val="LONGTERM SHEET (3)"/>
      <sheetName val="RECOMMENDATION SHEET (3)"/>
      <sheetName val="Teilepreise &amp; PT-Kosten (3)"/>
      <sheetName val="Barwertberechnung (3)"/>
      <sheetName val="Vorbereitende Eing. (Teil 4)"/>
      <sheetName val="BIDDERS LIST (4)"/>
      <sheetName val="COMPARISON SHEET (4)"/>
      <sheetName val="LONGTERM SHEET (4)"/>
      <sheetName val="RECOMMENDATION SHEET (4)"/>
      <sheetName val="Teilepreise &amp; PT-Kosten (4)"/>
      <sheetName val="Barwertberechnung (4)"/>
      <sheetName val="Vorbereitende Eing. (Teil 5)"/>
      <sheetName val="BIDDERS LIST (5)"/>
      <sheetName val="COMPARISON SHEET (5)"/>
      <sheetName val="LONGTERM SHEET (5)"/>
      <sheetName val="RECOMMENDATION SHEET (5)"/>
      <sheetName val="Teilepreise &amp; PT-Kosten (5)"/>
      <sheetName val="Barwertberechnung (5)"/>
      <sheetName val="v_a-und b-Preise"/>
      <sheetName val="Plausibilität Target"/>
      <sheetName val="v_Vorbereitende Eing. (Teil 1)"/>
      <sheetName val="v_BIDDERS LIST (1)"/>
      <sheetName val="v_COMPARISON SHEET (1)"/>
      <sheetName val="v_LONGTERM SHEET (1)"/>
      <sheetName val="v_RECOMMENDATION SHEET (1)"/>
      <sheetName val="v_Teilepreise &amp; PT-Kosten (1)"/>
      <sheetName val="v_Barwertberechnung (1)"/>
      <sheetName val="Import"/>
      <sheetName val="ImpInfo"/>
      <sheetName val="차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37">
          <cell r="B237">
            <v>4</v>
          </cell>
          <cell r="C237" t="str">
            <v>USD</v>
          </cell>
          <cell r="D237">
            <v>0.98340000000000005</v>
          </cell>
          <cell r="E237">
            <v>37543</v>
          </cell>
          <cell r="F237">
            <v>190</v>
          </cell>
        </row>
        <row r="239">
          <cell r="B239">
            <v>4</v>
          </cell>
          <cell r="C239" t="str">
            <v>USD</v>
          </cell>
          <cell r="D239">
            <v>0.98340000000000005</v>
          </cell>
          <cell r="E239">
            <v>37543</v>
          </cell>
          <cell r="F239">
            <v>41464</v>
          </cell>
        </row>
        <row r="241">
          <cell r="B241">
            <v>4</v>
          </cell>
          <cell r="C241" t="str">
            <v>USD</v>
          </cell>
          <cell r="D241">
            <v>0.98340000000000005</v>
          </cell>
          <cell r="E241">
            <v>37543</v>
          </cell>
          <cell r="F241">
            <v>5083</v>
          </cell>
        </row>
        <row r="243">
          <cell r="B243">
            <v>4</v>
          </cell>
          <cell r="C243" t="str">
            <v>USD</v>
          </cell>
          <cell r="D243">
            <v>0.98340000000000005</v>
          </cell>
          <cell r="E243">
            <v>37543</v>
          </cell>
          <cell r="F243">
            <v>17631</v>
          </cell>
        </row>
        <row r="245">
          <cell r="B245">
            <v>4</v>
          </cell>
          <cell r="C245" t="str">
            <v>USD</v>
          </cell>
          <cell r="D245">
            <v>0.98340000000000005</v>
          </cell>
          <cell r="E245">
            <v>37543</v>
          </cell>
          <cell r="F245">
            <v>6820</v>
          </cell>
        </row>
        <row r="247">
          <cell r="B247">
            <v>4</v>
          </cell>
          <cell r="C247" t="str">
            <v>USD</v>
          </cell>
          <cell r="D247">
            <v>0.98340000000000005</v>
          </cell>
          <cell r="E247">
            <v>37543</v>
          </cell>
          <cell r="F247">
            <v>13362</v>
          </cell>
        </row>
        <row r="249">
          <cell r="B249">
            <v>4</v>
          </cell>
          <cell r="C249" t="str">
            <v>USD</v>
          </cell>
          <cell r="D249">
            <v>0.98340000000000005</v>
          </cell>
          <cell r="E249">
            <v>37543</v>
          </cell>
          <cell r="F249">
            <v>51506</v>
          </cell>
        </row>
        <row r="251">
          <cell r="B251">
            <v>4</v>
          </cell>
          <cell r="C251" t="str">
            <v>USD</v>
          </cell>
          <cell r="D251">
            <v>0.98340000000000005</v>
          </cell>
          <cell r="E251">
            <v>37543</v>
          </cell>
          <cell r="F251">
            <v>359</v>
          </cell>
        </row>
        <row r="253">
          <cell r="B253">
            <v>4</v>
          </cell>
          <cell r="C253" t="str">
            <v>USD</v>
          </cell>
          <cell r="D253">
            <v>0.98340000000000005</v>
          </cell>
          <cell r="E253">
            <v>37543</v>
          </cell>
          <cell r="F253">
            <v>6270</v>
          </cell>
        </row>
        <row r="255">
          <cell r="B255">
            <v>4</v>
          </cell>
          <cell r="C255" t="str">
            <v>USD</v>
          </cell>
          <cell r="D255">
            <v>0.98340000000000005</v>
          </cell>
          <cell r="E255">
            <v>37543</v>
          </cell>
          <cell r="F255">
            <v>261</v>
          </cell>
        </row>
        <row r="257">
          <cell r="B257">
            <v>4</v>
          </cell>
          <cell r="C257" t="str">
            <v>USD</v>
          </cell>
          <cell r="D257">
            <v>0.98340000000000005</v>
          </cell>
          <cell r="E257">
            <v>37543</v>
          </cell>
          <cell r="F257">
            <v>845</v>
          </cell>
        </row>
        <row r="261">
          <cell r="B261">
            <v>4</v>
          </cell>
          <cell r="C261" t="str">
            <v>USD</v>
          </cell>
          <cell r="D261">
            <v>0.98340000000000005</v>
          </cell>
          <cell r="E261">
            <v>37543</v>
          </cell>
          <cell r="F261">
            <v>6238</v>
          </cell>
        </row>
        <row r="263">
          <cell r="B263">
            <v>4</v>
          </cell>
          <cell r="C263" t="str">
            <v>USD</v>
          </cell>
          <cell r="D263">
            <v>0.98340000000000005</v>
          </cell>
          <cell r="E263">
            <v>37543</v>
          </cell>
          <cell r="F263">
            <v>7767</v>
          </cell>
        </row>
        <row r="265">
          <cell r="B265">
            <v>4</v>
          </cell>
          <cell r="C265" t="str">
            <v>USD</v>
          </cell>
          <cell r="D265">
            <v>0.98340000000000005</v>
          </cell>
          <cell r="E265">
            <v>37543</v>
          </cell>
          <cell r="F265">
            <v>12686</v>
          </cell>
        </row>
        <row r="267">
          <cell r="B267">
            <v>4</v>
          </cell>
          <cell r="C267" t="str">
            <v>USD</v>
          </cell>
          <cell r="D267">
            <v>0.98340000000000005</v>
          </cell>
          <cell r="E267">
            <v>37543</v>
          </cell>
          <cell r="F267">
            <v>20505</v>
          </cell>
        </row>
        <row r="269">
          <cell r="B269">
            <v>4</v>
          </cell>
          <cell r="C269" t="str">
            <v>USD</v>
          </cell>
          <cell r="D269">
            <v>0.98340000000000005</v>
          </cell>
          <cell r="E269">
            <v>37543</v>
          </cell>
          <cell r="F269">
            <v>26946</v>
          </cell>
        </row>
        <row r="271">
          <cell r="B271">
            <v>4</v>
          </cell>
          <cell r="C271" t="str">
            <v>USD</v>
          </cell>
          <cell r="D271">
            <v>0.98340000000000005</v>
          </cell>
          <cell r="E271">
            <v>37543</v>
          </cell>
          <cell r="F271">
            <v>37525</v>
          </cell>
        </row>
        <row r="273">
          <cell r="B273">
            <v>4</v>
          </cell>
          <cell r="C273" t="str">
            <v>USD</v>
          </cell>
          <cell r="D273">
            <v>0.98340000000000005</v>
          </cell>
          <cell r="E273">
            <v>37543</v>
          </cell>
          <cell r="F273">
            <v>54824</v>
          </cell>
        </row>
        <row r="356">
          <cell r="B356">
            <v>4</v>
          </cell>
          <cell r="C356">
            <v>190</v>
          </cell>
          <cell r="D356" t="str">
            <v>USD</v>
          </cell>
          <cell r="E356">
            <v>0.98340000000000005</v>
          </cell>
          <cell r="F356">
            <v>37543</v>
          </cell>
        </row>
        <row r="358">
          <cell r="B358">
            <v>4</v>
          </cell>
          <cell r="C358">
            <v>261</v>
          </cell>
          <cell r="D358" t="str">
            <v>USD</v>
          </cell>
          <cell r="E358">
            <v>0.98340000000000005</v>
          </cell>
          <cell r="F358">
            <v>37543</v>
          </cell>
        </row>
        <row r="360">
          <cell r="B360">
            <v>4</v>
          </cell>
          <cell r="C360">
            <v>359</v>
          </cell>
          <cell r="D360" t="str">
            <v>USD</v>
          </cell>
          <cell r="E360">
            <v>0.98340000000000005</v>
          </cell>
          <cell r="F360">
            <v>37543</v>
          </cell>
        </row>
        <row r="362">
          <cell r="B362">
            <v>4</v>
          </cell>
          <cell r="C362">
            <v>845</v>
          </cell>
          <cell r="D362" t="str">
            <v>USD</v>
          </cell>
          <cell r="E362">
            <v>0.98340000000000005</v>
          </cell>
          <cell r="F362">
            <v>37543</v>
          </cell>
        </row>
        <row r="364">
          <cell r="B364">
            <v>4</v>
          </cell>
          <cell r="C364">
            <v>5083</v>
          </cell>
          <cell r="D364" t="str">
            <v>USD</v>
          </cell>
          <cell r="E364">
            <v>0.98340000000000005</v>
          </cell>
          <cell r="F364">
            <v>37543</v>
          </cell>
        </row>
        <row r="368">
          <cell r="B368">
            <v>4</v>
          </cell>
          <cell r="C368">
            <v>6238</v>
          </cell>
          <cell r="D368" t="str">
            <v>USD</v>
          </cell>
          <cell r="E368">
            <v>0.98340000000000005</v>
          </cell>
          <cell r="F368">
            <v>37543</v>
          </cell>
        </row>
        <row r="370">
          <cell r="B370">
            <v>4</v>
          </cell>
          <cell r="C370">
            <v>6270</v>
          </cell>
          <cell r="D370" t="str">
            <v>USD</v>
          </cell>
          <cell r="E370">
            <v>0.98340000000000005</v>
          </cell>
          <cell r="F370">
            <v>37543</v>
          </cell>
        </row>
        <row r="372">
          <cell r="B372">
            <v>4</v>
          </cell>
          <cell r="C372">
            <v>6820</v>
          </cell>
          <cell r="D372" t="str">
            <v>USD</v>
          </cell>
          <cell r="E372">
            <v>0.98340000000000005</v>
          </cell>
          <cell r="F372">
            <v>37543</v>
          </cell>
        </row>
        <row r="374">
          <cell r="B374">
            <v>4</v>
          </cell>
          <cell r="C374">
            <v>7767</v>
          </cell>
          <cell r="D374" t="str">
            <v>USD</v>
          </cell>
          <cell r="E374">
            <v>0.98340000000000005</v>
          </cell>
          <cell r="F374">
            <v>37543</v>
          </cell>
        </row>
        <row r="376">
          <cell r="B376">
            <v>4</v>
          </cell>
          <cell r="C376">
            <v>12686</v>
          </cell>
          <cell r="D376" t="str">
            <v>USD</v>
          </cell>
          <cell r="E376">
            <v>0.98340000000000005</v>
          </cell>
          <cell r="F376">
            <v>37543</v>
          </cell>
        </row>
        <row r="378">
          <cell r="B378">
            <v>4</v>
          </cell>
          <cell r="C378">
            <v>13362</v>
          </cell>
          <cell r="D378" t="str">
            <v>USD</v>
          </cell>
          <cell r="E378">
            <v>0.98340000000000005</v>
          </cell>
          <cell r="F378">
            <v>37543</v>
          </cell>
        </row>
        <row r="380">
          <cell r="B380">
            <v>4</v>
          </cell>
          <cell r="C380">
            <v>17631</v>
          </cell>
          <cell r="D380" t="str">
            <v>USD</v>
          </cell>
          <cell r="E380">
            <v>0.98340000000000005</v>
          </cell>
          <cell r="F380">
            <v>37543</v>
          </cell>
        </row>
        <row r="382">
          <cell r="B382">
            <v>4</v>
          </cell>
          <cell r="C382">
            <v>20505</v>
          </cell>
          <cell r="D382" t="str">
            <v>USD</v>
          </cell>
          <cell r="E382">
            <v>0.98340000000000005</v>
          </cell>
          <cell r="F382">
            <v>37543</v>
          </cell>
        </row>
        <row r="384">
          <cell r="B384">
            <v>4</v>
          </cell>
          <cell r="C384">
            <v>26946</v>
          </cell>
          <cell r="D384" t="str">
            <v>USD</v>
          </cell>
          <cell r="E384">
            <v>0.98340000000000005</v>
          </cell>
          <cell r="F384">
            <v>37543</v>
          </cell>
        </row>
        <row r="386">
          <cell r="B386">
            <v>4</v>
          </cell>
          <cell r="C386">
            <v>37525</v>
          </cell>
          <cell r="D386" t="str">
            <v>USD</v>
          </cell>
          <cell r="E386">
            <v>0.98340000000000005</v>
          </cell>
          <cell r="F386">
            <v>37543</v>
          </cell>
        </row>
        <row r="388">
          <cell r="B388">
            <v>4</v>
          </cell>
          <cell r="C388">
            <v>41464</v>
          </cell>
          <cell r="D388" t="str">
            <v>USD</v>
          </cell>
          <cell r="E388">
            <v>0.98340000000000005</v>
          </cell>
          <cell r="F388">
            <v>37543</v>
          </cell>
        </row>
        <row r="390">
          <cell r="B390">
            <v>4</v>
          </cell>
          <cell r="C390">
            <v>51506</v>
          </cell>
          <cell r="D390" t="str">
            <v>USD</v>
          </cell>
          <cell r="E390">
            <v>0.98340000000000005</v>
          </cell>
          <cell r="F390">
            <v>37543</v>
          </cell>
        </row>
        <row r="392">
          <cell r="B392">
            <v>4</v>
          </cell>
          <cell r="C392">
            <v>54824</v>
          </cell>
          <cell r="D392" t="str">
            <v>USD</v>
          </cell>
          <cell r="E392">
            <v>0.98340000000000005</v>
          </cell>
          <cell r="F392">
            <v>37543</v>
          </cell>
        </row>
      </sheetData>
      <sheetData sheetId="59"/>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nd b-Preise"/>
      <sheetName val="a-und b-Preise (+Invest)"/>
      <sheetName val="a-und b-Preise (+Turnover)"/>
      <sheetName val="COMPARISON SHEET (1)"/>
      <sheetName val="LONGTERM SHEET (1)"/>
      <sheetName val="RECOMMENDATION SHEET (1)"/>
      <sheetName val="LONGTERM SHEET (2)"/>
      <sheetName val="RECOMMENDATION SHEET (2)"/>
      <sheetName val="Vorbereitende Eingaben (Teil 1)"/>
      <sheetName val="COMPARISON SHEET (2)"/>
      <sheetName val="COMPARISON SHEET (3)"/>
      <sheetName val="RECOMMENDATION SHEET (3) "/>
      <sheetName val="Teilepreise &amp; PT-Kosten (1)"/>
      <sheetName val="Teilepreise &amp; PT-Kosten (2)"/>
      <sheetName val="Teilepreise &amp; PT-Kosten (3)"/>
      <sheetName val="home"/>
      <sheetName val="Checkliste"/>
      <sheetName val="Titel"/>
      <sheetName val="Termine FS"/>
      <sheetName val="Strategie&amp;Ziele"/>
      <sheetName val="Status &amp; Aufträge"/>
      <sheetName val="Visualisierung"/>
      <sheetName val="Verbauorte &amp; Stückz. (Gesamt)"/>
      <sheetName val="Verbauorte &amp; Stückz.  (LL&amp;RL)"/>
      <sheetName val="Konzern"/>
      <sheetName val="heutige Lieferbez."/>
      <sheetName val="Plausibilität Preis"/>
      <sheetName val="Cost break-down"/>
      <sheetName val="Anbieter &amp; Standorte"/>
      <sheetName val="Amortisation"/>
      <sheetName val="Zusammenfassung"/>
      <sheetName val="LOCAL CONTENT"/>
      <sheetName val="BIDDERS LIST (1)"/>
      <sheetName val="Barwertberechnung (1)"/>
      <sheetName val="Vorbereitende Eingaben (Teil 2)"/>
      <sheetName val="BIDDERS LIST (2)"/>
      <sheetName val="Barwertberechnung (2)"/>
      <sheetName val="Vorbereitende Eingaben (Teil 3)"/>
      <sheetName val="BIDDERS LIST (3)"/>
      <sheetName val="Barwertberechnung (3)"/>
      <sheetName val="Vorbereitende Eingaben (Teil 4)"/>
      <sheetName val="BIDDERS LIST (4)"/>
      <sheetName val="COMPARISON SHEET (4)"/>
      <sheetName val="LONGTERM SHEET (4)"/>
      <sheetName val="RECOMMENDATION SHEET (4)"/>
      <sheetName val="Teilepreise &amp; PT-Kosten (4)"/>
      <sheetName val="Barwertberechnung (4)"/>
      <sheetName val="MODS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53">
          <cell r="AB53">
            <v>0.11</v>
          </cell>
        </row>
      </sheetData>
      <sheetData sheetId="40"/>
      <sheetData sheetId="41"/>
      <sheetData sheetId="42"/>
      <sheetData sheetId="43"/>
      <sheetData sheetId="44"/>
      <sheetData sheetId="45"/>
      <sheetData sheetId="46"/>
      <sheetData sheetId="4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CE"/>
      <sheetName val="협조전"/>
      <sheetName val="문제점"/>
      <sheetName val="종합"/>
      <sheetName val="댓수"/>
      <sheetName val="시험비용"/>
      <sheetName val="시작비용"/>
      <sheetName val="Sheet5"/>
      <sheetName val="Sheet6"/>
      <sheetName val="양식"/>
      <sheetName val="2001년 서울모터쇼 카 예산 축소"/>
      <sheetName val="2001년 서울모터쇼 카 예산 축소 (2)"/>
      <sheetName val="Sheet1"/>
      <sheetName val="대외공문 "/>
      <sheetName val="개선대책 양식"/>
      <sheetName val="개선사례양식"/>
      <sheetName val="Auswahlliste"/>
      <sheetName val="DBL LPG시험"/>
      <sheetName val="Barwertberechnung (3)"/>
      <sheetName val="Vorbereitende Eingaben (Teil 1)"/>
      <sheetName val="총괄표"/>
    </sheetNames>
    <sheetDataSet>
      <sheetData sheetId="0"/>
      <sheetData sheetId="1" refreshError="1"/>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제품개발투자비(매가)"/>
      <sheetName val="BUS제원1"/>
    </sheet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안"/>
      <sheetName val="협조전"/>
      <sheetName val="Constant"/>
      <sheetName val="DBL LPG시험"/>
      <sheetName val="Import"/>
      <sheetName val="home"/>
    </sheetNames>
    <sheetDataSet>
      <sheetData sheetId="0"/>
      <sheetData sheetId="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대외공문"/>
      <sheetName val="Import"/>
      <sheetName val="MODST"/>
    </sheetNames>
    <sheetDataSet>
      <sheetData sheetId="0"/>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D"/>
      <sheetName val="기안지 (2)"/>
      <sheetName val="본사보완"/>
      <sheetName val="공장보완 (2)"/>
      <sheetName val="기술개발(2)"/>
      <sheetName val="96계획 3"/>
      <sheetName val="사업투자"/>
      <sheetName val="요약"/>
      <sheetName val="요약 (2)"/>
      <sheetName val="연구절감"/>
      <sheetName val="절감요약"/>
      <sheetName val="협조전2"/>
      <sheetName val="2001년 서울모터쇼 카 예산 축소"/>
      <sheetName val="2001년 서울모터쇼 카 예산 축소 (2)"/>
      <sheetName val="Sheet1"/>
      <sheetName val="Constant"/>
      <sheetName val="home"/>
      <sheetName val="기안"/>
      <sheetName val="2"/>
      <sheetName val="Import"/>
      <sheetName val="MOD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본문1"/>
      <sheetName val="본문2"/>
      <sheetName val="본문3"/>
      <sheetName val="본문4"/>
      <sheetName val="본문5"/>
      <sheetName val="본문5-1"/>
      <sheetName val="유첨"/>
      <sheetName val="본문7"/>
      <sheetName val="Sheet2 (2)"/>
      <sheetName val="Sheet1"/>
      <sheetName val="Sheet1 (2)"/>
      <sheetName val="Sheet2"/>
      <sheetName val="Sheet3"/>
      <sheetName val="30"/>
      <sheetName val="31"/>
      <sheetName val="31 (2)"/>
      <sheetName val="32"/>
      <sheetName val="32 (2)"/>
      <sheetName val="33"/>
      <sheetName val="34"/>
      <sheetName val="35"/>
      <sheetName val="37"/>
      <sheetName val="40"/>
      <sheetName val="43"/>
      <sheetName val="41"/>
      <sheetName val="42"/>
      <sheetName val="44"/>
      <sheetName val="46"/>
      <sheetName val="47"/>
      <sheetName val="49"/>
      <sheetName val="품질확보"/>
      <sheetName val="50"/>
      <sheetName val="#REF"/>
      <sheetName val="비상연락망"/>
      <sheetName val="전화"/>
      <sheetName val="대외공문 "/>
      <sheetName val="개선대책 양식"/>
      <sheetName val="개선사례양식"/>
      <sheetName val="5.세운W-A"/>
      <sheetName val="d&amp;F"/>
      <sheetName val="총괄표(2002.01)"/>
      <sheetName val="1월일지"/>
      <sheetName val="2월일지"/>
      <sheetName val="1월지급"/>
      <sheetName val="개별정산_1월"/>
      <sheetName val="총괄표(2002.02)"/>
      <sheetName val="2월지급"/>
      <sheetName val="2월방문-이성길"/>
      <sheetName val="개별정산_2월"/>
      <sheetName val="협조전"/>
      <sheetName val="기안"/>
      <sheetName val="2"/>
      <sheetName val="Constant"/>
      <sheetName val="시설업체주소록"/>
      <sheetName val="TCA"/>
      <sheetName val="_x0000__x0000__x0000_"/>
      <sheetName val="전산품의"/>
      <sheetName val="OUTLINE"/>
      <sheetName val="Sheet5"/>
      <sheetName val="Sheet6 (3)"/>
      <sheetName val="ML"/>
      <sheetName val="96수출"/>
      <sheetName val="월선수금"/>
      <sheetName val="#REF!"/>
      <sheetName val="Im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M清单"/>
    </sheetNames>
    <sheetDataSet>
      <sheetData sheetId="0" refreshError="1">
        <row r="12">
          <cell r="H12" t="str">
            <v>TSY0010156</v>
          </cell>
          <cell r="I12" t="str">
            <v>打孔超纤主料</v>
          </cell>
          <cell r="J12" t="str">
            <v>—</v>
          </cell>
          <cell r="K12" t="str">
            <v>复合料主料</v>
          </cell>
          <cell r="L12" t="str">
            <v>—</v>
          </cell>
          <cell r="M12" t="str">
            <v>N*1.4m*5mm</v>
          </cell>
          <cell r="N12" t="str">
            <v>超纤</v>
          </cell>
          <cell r="O12" t="str">
            <v>—</v>
          </cell>
          <cell r="P12" t="str">
            <v>—</v>
          </cell>
          <cell r="Q12" t="str">
            <v>A</v>
          </cell>
          <cell r="R12" t="str">
            <v>延米</v>
          </cell>
          <cell r="S12" t="str">
            <v>—</v>
          </cell>
          <cell r="T12" t="str">
            <v>面料</v>
          </cell>
          <cell r="U12" t="str">
            <v>N</v>
          </cell>
          <cell r="V12" t="str">
            <v>N</v>
          </cell>
          <cell r="W12" t="str">
            <v>裁剪</v>
          </cell>
          <cell r="X12" t="str">
            <v>—</v>
          </cell>
          <cell r="Y12" t="str">
            <v>—</v>
          </cell>
          <cell r="Z12" t="str">
            <v>—</v>
          </cell>
          <cell r="AA12" t="str">
            <v>—</v>
          </cell>
          <cell r="AB12" t="str">
            <v>—</v>
          </cell>
          <cell r="AC12" t="str">
            <v>江苏旷达
施春玉
13585450883</v>
          </cell>
          <cell r="AD12" t="str">
            <v>2084-950</v>
          </cell>
          <cell r="AE12">
            <v>0.27</v>
          </cell>
          <cell r="AF12">
            <v>0.23</v>
          </cell>
          <cell r="AG12">
            <v>0.27</v>
          </cell>
          <cell r="AH12">
            <v>0.31</v>
          </cell>
          <cell r="AI12">
            <v>0.27</v>
          </cell>
          <cell r="AJ12">
            <v>0.23</v>
          </cell>
          <cell r="AL12">
            <v>0.22</v>
          </cell>
          <cell r="AM12">
            <v>0.23</v>
          </cell>
          <cell r="AN12">
            <v>0.22</v>
          </cell>
          <cell r="AO12">
            <v>0.23</v>
          </cell>
        </row>
        <row r="13">
          <cell r="H13" t="str">
            <v>TSY0010157</v>
          </cell>
          <cell r="I13" t="str">
            <v>PVC辅料</v>
          </cell>
          <cell r="J13" t="str">
            <v>—</v>
          </cell>
          <cell r="K13" t="str">
            <v>复合料辅料</v>
          </cell>
          <cell r="L13" t="str">
            <v>—</v>
          </cell>
          <cell r="M13" t="str">
            <v>N*1.5m*3mm</v>
          </cell>
          <cell r="N13" t="str">
            <v>PVC</v>
          </cell>
          <cell r="O13" t="str">
            <v>—</v>
          </cell>
          <cell r="P13" t="str">
            <v>—</v>
          </cell>
          <cell r="Q13" t="str">
            <v>A</v>
          </cell>
          <cell r="R13" t="str">
            <v>延米</v>
          </cell>
          <cell r="S13" t="str">
            <v>—</v>
          </cell>
          <cell r="T13" t="str">
            <v>面料</v>
          </cell>
          <cell r="U13" t="str">
            <v>N</v>
          </cell>
          <cell r="V13" t="str">
            <v>N</v>
          </cell>
          <cell r="W13" t="str">
            <v>裁剪</v>
          </cell>
          <cell r="X13" t="str">
            <v>—</v>
          </cell>
          <cell r="Y13" t="str">
            <v>—</v>
          </cell>
          <cell r="Z13" t="str">
            <v>—</v>
          </cell>
          <cell r="AA13" t="str">
            <v>—</v>
          </cell>
          <cell r="AB13" t="str">
            <v>—</v>
          </cell>
          <cell r="AC13" t="str">
            <v>江苏旷达
施春玉
13585450883</v>
          </cell>
          <cell r="AD13" t="str">
            <v>2070-002</v>
          </cell>
          <cell r="AE13">
            <v>0.87</v>
          </cell>
          <cell r="AF13">
            <v>0.25</v>
          </cell>
          <cell r="AG13">
            <v>0.87</v>
          </cell>
          <cell r="AH13">
            <v>0.87</v>
          </cell>
          <cell r="AI13">
            <v>0.87</v>
          </cell>
          <cell r="AJ13">
            <v>0.25</v>
          </cell>
          <cell r="AK13">
            <v>0.19</v>
          </cell>
          <cell r="AL13">
            <v>0.56999999999999995</v>
          </cell>
          <cell r="AM13">
            <v>0.24</v>
          </cell>
          <cell r="AN13">
            <v>0.56999999999999995</v>
          </cell>
          <cell r="AO13">
            <v>0.24</v>
          </cell>
        </row>
        <row r="14">
          <cell r="H14" t="str">
            <v>TSY0010158</v>
          </cell>
          <cell r="I14" t="str">
            <v>织物主料1</v>
          </cell>
          <cell r="J14" t="str">
            <v>—</v>
          </cell>
          <cell r="K14" t="str">
            <v>复合料主料</v>
          </cell>
          <cell r="L14" t="str">
            <v>—</v>
          </cell>
          <cell r="M14" t="str">
            <v>N*1.5m*3mm</v>
          </cell>
          <cell r="N14" t="str">
            <v>织物</v>
          </cell>
          <cell r="O14" t="str">
            <v>—</v>
          </cell>
          <cell r="P14" t="str">
            <v>—</v>
          </cell>
          <cell r="Q14" t="str">
            <v>A</v>
          </cell>
          <cell r="R14" t="str">
            <v>延米</v>
          </cell>
          <cell r="S14" t="str">
            <v>—</v>
          </cell>
          <cell r="T14" t="str">
            <v>面料</v>
          </cell>
          <cell r="U14" t="str">
            <v>N</v>
          </cell>
          <cell r="V14" t="str">
            <v>N</v>
          </cell>
          <cell r="W14" t="str">
            <v>裁剪</v>
          </cell>
          <cell r="X14" t="str">
            <v>—</v>
          </cell>
          <cell r="Y14" t="str">
            <v>—</v>
          </cell>
          <cell r="Z14" t="str">
            <v>—</v>
          </cell>
          <cell r="AA14" t="str">
            <v>—</v>
          </cell>
          <cell r="AB14" t="str">
            <v>—</v>
          </cell>
          <cell r="AC14" t="str">
            <v>江苏旷达
施春玉
13585450883</v>
          </cell>
          <cell r="AD14" t="str">
            <v>T638</v>
          </cell>
          <cell r="AQ14">
            <v>0.18</v>
          </cell>
          <cell r="AR14">
            <v>0.23</v>
          </cell>
          <cell r="AS14">
            <v>0.18</v>
          </cell>
          <cell r="AT14">
            <v>0.23</v>
          </cell>
          <cell r="AZ14">
            <v>0.27</v>
          </cell>
          <cell r="BA14">
            <v>0.23</v>
          </cell>
          <cell r="BB14">
            <v>0.27</v>
          </cell>
          <cell r="BC14">
            <v>0.23</v>
          </cell>
        </row>
        <row r="15">
          <cell r="H15" t="str">
            <v>TSY0010159</v>
          </cell>
          <cell r="I15" t="str">
            <v>织物辅料1</v>
          </cell>
          <cell r="J15" t="str">
            <v>—</v>
          </cell>
          <cell r="K15" t="str">
            <v>复合料辅料</v>
          </cell>
          <cell r="L15" t="str">
            <v>—</v>
          </cell>
          <cell r="M15" t="str">
            <v>N*1.5m*3mm</v>
          </cell>
          <cell r="N15" t="str">
            <v>织物</v>
          </cell>
          <cell r="O15" t="str">
            <v>—</v>
          </cell>
          <cell r="P15" t="str">
            <v>—</v>
          </cell>
          <cell r="Q15" t="str">
            <v>A</v>
          </cell>
          <cell r="R15" t="str">
            <v>延米</v>
          </cell>
          <cell r="S15" t="str">
            <v>—</v>
          </cell>
          <cell r="T15" t="str">
            <v>面料</v>
          </cell>
          <cell r="U15" t="str">
            <v>N</v>
          </cell>
          <cell r="V15" t="str">
            <v>N</v>
          </cell>
          <cell r="W15" t="str">
            <v>裁剪</v>
          </cell>
          <cell r="X15" t="str">
            <v>—</v>
          </cell>
          <cell r="Y15" t="str">
            <v>—</v>
          </cell>
          <cell r="Z15" t="str">
            <v>—</v>
          </cell>
          <cell r="AA15" t="str">
            <v>—</v>
          </cell>
          <cell r="AB15" t="str">
            <v>—</v>
          </cell>
          <cell r="AC15" t="str">
            <v>江苏旷达
施春玉
13585450883</v>
          </cell>
          <cell r="AD15" t="str">
            <v>03333</v>
          </cell>
          <cell r="AP15">
            <v>0.19</v>
          </cell>
          <cell r="AQ15">
            <v>0.57999999999999996</v>
          </cell>
          <cell r="AR15">
            <v>0.23</v>
          </cell>
          <cell r="AS15">
            <v>0.57999999999999996</v>
          </cell>
          <cell r="AT15">
            <v>0.23</v>
          </cell>
          <cell r="AZ15">
            <v>0.85</v>
          </cell>
          <cell r="BA15">
            <v>0.23</v>
          </cell>
          <cell r="BB15">
            <v>0.85</v>
          </cell>
          <cell r="BC15">
            <v>0.23</v>
          </cell>
        </row>
        <row r="16">
          <cell r="H16" t="str">
            <v>TSY0010160</v>
          </cell>
          <cell r="I16" t="str">
            <v>织物主料2</v>
          </cell>
          <cell r="J16" t="str">
            <v>—</v>
          </cell>
          <cell r="K16" t="str">
            <v>复合料主料</v>
          </cell>
          <cell r="L16" t="str">
            <v>—</v>
          </cell>
          <cell r="M16" t="str">
            <v>N*1.5m*3mm</v>
          </cell>
          <cell r="N16" t="str">
            <v>织物</v>
          </cell>
          <cell r="O16" t="str">
            <v>—</v>
          </cell>
          <cell r="P16" t="str">
            <v>—</v>
          </cell>
          <cell r="Q16" t="str">
            <v>A</v>
          </cell>
          <cell r="R16" t="str">
            <v>延米</v>
          </cell>
          <cell r="S16" t="str">
            <v>—</v>
          </cell>
          <cell r="T16" t="str">
            <v>面料</v>
          </cell>
          <cell r="U16" t="str">
            <v>N</v>
          </cell>
          <cell r="V16" t="str">
            <v>N</v>
          </cell>
          <cell r="W16" t="str">
            <v>裁剪</v>
          </cell>
          <cell r="X16" t="str">
            <v>—</v>
          </cell>
          <cell r="Y16" t="str">
            <v>—</v>
          </cell>
          <cell r="Z16" t="str">
            <v>—</v>
          </cell>
          <cell r="AA16" t="str">
            <v>—</v>
          </cell>
          <cell r="AB16" t="str">
            <v>—</v>
          </cell>
          <cell r="AC16" t="str">
            <v>武汉森织
蔡志龙
13971141605</v>
          </cell>
          <cell r="AD16" t="str">
            <v>W956</v>
          </cell>
          <cell r="AV16">
            <v>0.18</v>
          </cell>
          <cell r="AW16">
            <v>0.23</v>
          </cell>
          <cell r="AX16">
            <v>0.18</v>
          </cell>
          <cell r="AY16">
            <v>0.23</v>
          </cell>
          <cell r="BD16">
            <v>0.27</v>
          </cell>
          <cell r="BE16">
            <v>0.23</v>
          </cell>
          <cell r="BF16">
            <v>0.27</v>
          </cell>
          <cell r="BG16">
            <v>0.23</v>
          </cell>
        </row>
        <row r="17">
          <cell r="H17" t="str">
            <v>TSY0010161</v>
          </cell>
          <cell r="I17" t="str">
            <v>织物辅料2</v>
          </cell>
          <cell r="J17" t="str">
            <v>—</v>
          </cell>
          <cell r="K17" t="str">
            <v>复合料辅料</v>
          </cell>
          <cell r="L17" t="str">
            <v>—</v>
          </cell>
          <cell r="M17" t="str">
            <v>N*1.5m*3mm</v>
          </cell>
          <cell r="N17" t="str">
            <v>织物</v>
          </cell>
          <cell r="O17" t="str">
            <v>—</v>
          </cell>
          <cell r="P17" t="str">
            <v>—</v>
          </cell>
          <cell r="Q17" t="str">
            <v>A</v>
          </cell>
          <cell r="R17" t="str">
            <v>延米</v>
          </cell>
          <cell r="S17" t="str">
            <v>—</v>
          </cell>
          <cell r="T17" t="str">
            <v>面料</v>
          </cell>
          <cell r="U17" t="str">
            <v>N</v>
          </cell>
          <cell r="V17" t="str">
            <v>N</v>
          </cell>
          <cell r="W17" t="str">
            <v>裁剪</v>
          </cell>
          <cell r="X17" t="str">
            <v>—</v>
          </cell>
          <cell r="Y17" t="str">
            <v>—</v>
          </cell>
          <cell r="Z17" t="str">
            <v>—</v>
          </cell>
          <cell r="AA17" t="str">
            <v>—</v>
          </cell>
          <cell r="AB17" t="str">
            <v>—</v>
          </cell>
          <cell r="AC17" t="str">
            <v>武汉森织
蔡志龙
13971141605</v>
          </cell>
          <cell r="AD17" t="str">
            <v>W625</v>
          </cell>
          <cell r="AE17">
            <v>0.12</v>
          </cell>
          <cell r="AF17">
            <v>0.04</v>
          </cell>
          <cell r="AG17">
            <v>0.06</v>
          </cell>
          <cell r="AH17">
            <v>0.06</v>
          </cell>
          <cell r="AI17">
            <v>0.12</v>
          </cell>
          <cell r="AJ17">
            <v>0.22</v>
          </cell>
          <cell r="AK17">
            <v>0.04</v>
          </cell>
          <cell r="AL17">
            <v>0.09</v>
          </cell>
          <cell r="AM17">
            <v>0.04</v>
          </cell>
          <cell r="AN17">
            <v>0.09</v>
          </cell>
          <cell r="AO17">
            <v>0.04</v>
          </cell>
          <cell r="AU17">
            <v>0.19</v>
          </cell>
          <cell r="AV17">
            <v>0.57999999999999996</v>
          </cell>
          <cell r="AW17">
            <v>0.23</v>
          </cell>
          <cell r="AX17">
            <v>0.57999999999999996</v>
          </cell>
          <cell r="AY17">
            <v>0.23</v>
          </cell>
          <cell r="BD17">
            <v>0.85</v>
          </cell>
          <cell r="BE17">
            <v>0.23</v>
          </cell>
          <cell r="BF17">
            <v>0.85</v>
          </cell>
          <cell r="BG17">
            <v>0.23</v>
          </cell>
        </row>
        <row r="18">
          <cell r="H18" t="str">
            <v>TSY0000426</v>
          </cell>
          <cell r="I18" t="str">
            <v>毛毡</v>
          </cell>
          <cell r="J18" t="str">
            <v>—</v>
          </cell>
          <cell r="K18" t="str">
            <v>毛毡布</v>
          </cell>
          <cell r="L18" t="str">
            <v>—</v>
          </cell>
          <cell r="M18" t="str">
            <v>N*1.5m*3mm</v>
          </cell>
          <cell r="N18" t="str">
            <v>纤维+胶</v>
          </cell>
          <cell r="O18" t="str">
            <v>—</v>
          </cell>
          <cell r="P18" t="str">
            <v>—</v>
          </cell>
          <cell r="Q18" t="str">
            <v>A</v>
          </cell>
          <cell r="R18" t="str">
            <v>延米</v>
          </cell>
          <cell r="S18" t="str">
            <v>—</v>
          </cell>
          <cell r="T18" t="str">
            <v>毛毡</v>
          </cell>
          <cell r="U18" t="str">
            <v>Y</v>
          </cell>
          <cell r="V18" t="str">
            <v>N</v>
          </cell>
          <cell r="W18" t="str">
            <v>—</v>
          </cell>
          <cell r="X18" t="str">
            <v>—</v>
          </cell>
          <cell r="Y18" t="str">
            <v>—</v>
          </cell>
          <cell r="Z18" t="str">
            <v>—</v>
          </cell>
          <cell r="AA18" t="str">
            <v>—</v>
          </cell>
          <cell r="AB18" t="str">
            <v>—</v>
          </cell>
          <cell r="AC18" t="str">
            <v>曲阜陆航 茹辉 13605372568</v>
          </cell>
          <cell r="AD18" t="str">
            <v>260g/㎡</v>
          </cell>
          <cell r="AE18">
            <v>0.08</v>
          </cell>
          <cell r="AF18">
            <v>0.05</v>
          </cell>
          <cell r="AG18">
            <v>0.08</v>
          </cell>
          <cell r="AH18">
            <v>0.08</v>
          </cell>
          <cell r="AI18">
            <v>0.08</v>
          </cell>
          <cell r="AJ18">
            <v>0.04</v>
          </cell>
          <cell r="AL18">
            <v>0.04</v>
          </cell>
          <cell r="AM18">
            <v>0.05</v>
          </cell>
          <cell r="AN18">
            <v>0.04</v>
          </cell>
          <cell r="AO18">
            <v>0.05</v>
          </cell>
          <cell r="AQ18">
            <v>0.04</v>
          </cell>
          <cell r="AR18">
            <v>0.05</v>
          </cell>
          <cell r="AS18">
            <v>0.04</v>
          </cell>
          <cell r="AT18">
            <v>0.05</v>
          </cell>
          <cell r="AV18">
            <v>0.04</v>
          </cell>
          <cell r="AW18">
            <v>0.05</v>
          </cell>
          <cell r="AX18">
            <v>0.04</v>
          </cell>
          <cell r="AY18">
            <v>0.05</v>
          </cell>
          <cell r="AZ18">
            <v>0.08</v>
          </cell>
          <cell r="BA18">
            <v>0.05</v>
          </cell>
          <cell r="BB18">
            <v>0.08</v>
          </cell>
          <cell r="BC18">
            <v>0.05</v>
          </cell>
          <cell r="BD18">
            <v>0.08</v>
          </cell>
          <cell r="BE18">
            <v>0.05</v>
          </cell>
          <cell r="BF18">
            <v>0.08</v>
          </cell>
          <cell r="BG18">
            <v>0.05</v>
          </cell>
        </row>
        <row r="19">
          <cell r="H19" t="str">
            <v>TSY0010164</v>
          </cell>
          <cell r="I19" t="str">
            <v>吊紧带</v>
          </cell>
          <cell r="J19" t="str">
            <v>—</v>
          </cell>
          <cell r="K19" t="str">
            <v>480*27吊紧带</v>
          </cell>
          <cell r="L19" t="str">
            <v>A</v>
          </cell>
          <cell r="M19" t="str">
            <v>480mm*27mm*N</v>
          </cell>
          <cell r="N19" t="str">
            <v>PP+无纺布</v>
          </cell>
          <cell r="O19" t="str">
            <v>—</v>
          </cell>
          <cell r="P19" t="str">
            <v>—</v>
          </cell>
          <cell r="Q19" t="str">
            <v>B</v>
          </cell>
          <cell r="R19" t="str">
            <v>件</v>
          </cell>
          <cell r="S19" t="str">
            <v>—</v>
          </cell>
          <cell r="T19" t="str">
            <v>吊紧带</v>
          </cell>
          <cell r="U19" t="str">
            <v>N</v>
          </cell>
          <cell r="V19" t="str">
            <v>N</v>
          </cell>
          <cell r="W19" t="str">
            <v>—</v>
          </cell>
          <cell r="X19" t="str">
            <v>—</v>
          </cell>
          <cell r="Y19" t="str">
            <v>—</v>
          </cell>
          <cell r="Z19" t="str">
            <v>—</v>
          </cell>
          <cell r="AA19" t="str">
            <v>—</v>
          </cell>
          <cell r="AB19" t="str">
            <v>—</v>
          </cell>
          <cell r="AC19" t="str">
            <v>上海绽奇工贸
王兴龙
18621598588</v>
          </cell>
          <cell r="AD19" t="str">
            <v>—</v>
          </cell>
          <cell r="AL19">
            <v>2</v>
          </cell>
          <cell r="AN19">
            <v>2</v>
          </cell>
          <cell r="AQ19">
            <v>2</v>
          </cell>
          <cell r="AS19">
            <v>2</v>
          </cell>
          <cell r="AV19">
            <v>2</v>
          </cell>
          <cell r="AX19">
            <v>2</v>
          </cell>
        </row>
        <row r="20">
          <cell r="H20" t="str">
            <v>TSY0010165</v>
          </cell>
          <cell r="I20" t="str">
            <v>吊紧带</v>
          </cell>
          <cell r="K20" t="str">
            <v>240*27吊紧带</v>
          </cell>
          <cell r="L20" t="str">
            <v>A</v>
          </cell>
          <cell r="M20" t="str">
            <v>240mm*27mm*N</v>
          </cell>
          <cell r="N20" t="str">
            <v>PP+无纺布</v>
          </cell>
          <cell r="O20" t="str">
            <v>—</v>
          </cell>
          <cell r="P20" t="str">
            <v>—</v>
          </cell>
          <cell r="Q20" t="str">
            <v>B</v>
          </cell>
          <cell r="R20" t="str">
            <v>件</v>
          </cell>
          <cell r="S20" t="str">
            <v>—</v>
          </cell>
          <cell r="T20" t="str">
            <v>吊紧带</v>
          </cell>
          <cell r="U20" t="str">
            <v>N</v>
          </cell>
          <cell r="V20" t="str">
            <v>N</v>
          </cell>
          <cell r="W20" t="str">
            <v>—</v>
          </cell>
          <cell r="X20" t="str">
            <v>—</v>
          </cell>
          <cell r="Y20" t="str">
            <v>—</v>
          </cell>
          <cell r="Z20" t="str">
            <v>—</v>
          </cell>
          <cell r="AA20" t="str">
            <v>—</v>
          </cell>
          <cell r="AB20" t="str">
            <v>—</v>
          </cell>
          <cell r="AC20" t="str">
            <v>上海绽奇工贸
王兴龙
18621598588</v>
          </cell>
          <cell r="AD20" t="str">
            <v>—</v>
          </cell>
          <cell r="AL20">
            <v>1</v>
          </cell>
          <cell r="AN20">
            <v>1</v>
          </cell>
          <cell r="AQ20">
            <v>1</v>
          </cell>
          <cell r="AS20">
            <v>1</v>
          </cell>
          <cell r="AV20">
            <v>1</v>
          </cell>
          <cell r="AX20">
            <v>1</v>
          </cell>
        </row>
        <row r="21">
          <cell r="H21" t="str">
            <v>TSY0010166</v>
          </cell>
          <cell r="I21" t="str">
            <v>吊紧带</v>
          </cell>
          <cell r="K21" t="str">
            <v>360*27吊紧带</v>
          </cell>
          <cell r="L21" t="str">
            <v>A</v>
          </cell>
          <cell r="M21" t="str">
            <v>360mm*27mm*N</v>
          </cell>
          <cell r="N21" t="str">
            <v>PP+无纺布</v>
          </cell>
          <cell r="O21" t="str">
            <v>—</v>
          </cell>
          <cell r="P21" t="str">
            <v>—</v>
          </cell>
          <cell r="Q21" t="str">
            <v>B</v>
          </cell>
          <cell r="R21" t="str">
            <v>件</v>
          </cell>
          <cell r="S21" t="str">
            <v>—</v>
          </cell>
          <cell r="T21" t="str">
            <v>吊紧带</v>
          </cell>
          <cell r="U21" t="str">
            <v>N</v>
          </cell>
          <cell r="V21" t="str">
            <v>N</v>
          </cell>
          <cell r="W21" t="str">
            <v>—</v>
          </cell>
          <cell r="X21" t="str">
            <v>—</v>
          </cell>
          <cell r="Y21" t="str">
            <v>—</v>
          </cell>
          <cell r="Z21" t="str">
            <v>—</v>
          </cell>
          <cell r="AA21" t="str">
            <v>—</v>
          </cell>
          <cell r="AB21" t="str">
            <v>—</v>
          </cell>
          <cell r="AC21" t="str">
            <v>上海绽奇工贸
王兴龙
18621598588</v>
          </cell>
          <cell r="AD21" t="str">
            <v>—</v>
          </cell>
          <cell r="AF21">
            <v>2</v>
          </cell>
          <cell r="AJ21">
            <v>2</v>
          </cell>
          <cell r="AM21">
            <v>2</v>
          </cell>
          <cell r="AO21">
            <v>2</v>
          </cell>
          <cell r="AR21">
            <v>2</v>
          </cell>
          <cell r="AT21">
            <v>2</v>
          </cell>
          <cell r="AW21">
            <v>2</v>
          </cell>
          <cell r="AY21">
            <v>2</v>
          </cell>
          <cell r="BA21">
            <v>2</v>
          </cell>
          <cell r="BC21">
            <v>2</v>
          </cell>
          <cell r="BE21">
            <v>2</v>
          </cell>
          <cell r="BG21">
            <v>2</v>
          </cell>
        </row>
        <row r="22">
          <cell r="H22" t="str">
            <v>TSY0010167</v>
          </cell>
          <cell r="I22" t="str">
            <v>吊紧带</v>
          </cell>
          <cell r="K22" t="str">
            <v>210*27吊紧带</v>
          </cell>
          <cell r="L22" t="str">
            <v>A</v>
          </cell>
          <cell r="M22" t="str">
            <v>210mm*27mm*N</v>
          </cell>
          <cell r="N22" t="str">
            <v>PP+无纺布</v>
          </cell>
          <cell r="O22" t="str">
            <v>—</v>
          </cell>
          <cell r="P22" t="str">
            <v>—</v>
          </cell>
          <cell r="Q22" t="str">
            <v>B</v>
          </cell>
          <cell r="R22" t="str">
            <v>件</v>
          </cell>
          <cell r="S22" t="str">
            <v>—</v>
          </cell>
          <cell r="T22" t="str">
            <v>吊紧带</v>
          </cell>
          <cell r="U22" t="str">
            <v>N</v>
          </cell>
          <cell r="V22" t="str">
            <v>N</v>
          </cell>
          <cell r="W22" t="str">
            <v>—</v>
          </cell>
          <cell r="X22" t="str">
            <v>—</v>
          </cell>
          <cell r="Y22" t="str">
            <v>—</v>
          </cell>
          <cell r="Z22" t="str">
            <v>—</v>
          </cell>
          <cell r="AA22" t="str">
            <v>—</v>
          </cell>
          <cell r="AB22" t="str">
            <v>—</v>
          </cell>
          <cell r="AC22" t="str">
            <v>上海绽奇工贸
王兴龙
18621598588</v>
          </cell>
          <cell r="AD22" t="str">
            <v>—</v>
          </cell>
          <cell r="AM22">
            <v>1</v>
          </cell>
          <cell r="AO22">
            <v>1</v>
          </cell>
          <cell r="AR22">
            <v>1</v>
          </cell>
          <cell r="AT22">
            <v>1</v>
          </cell>
          <cell r="AW22">
            <v>1</v>
          </cell>
          <cell r="AY22">
            <v>1</v>
          </cell>
          <cell r="BA22">
            <v>1</v>
          </cell>
          <cell r="BC22">
            <v>1</v>
          </cell>
          <cell r="BE22">
            <v>1</v>
          </cell>
          <cell r="BG22">
            <v>1</v>
          </cell>
        </row>
        <row r="23">
          <cell r="H23" t="str">
            <v>TSY0010168</v>
          </cell>
          <cell r="I23" t="str">
            <v>吊紧带</v>
          </cell>
          <cell r="K23" t="str">
            <v>280*27吊紧带</v>
          </cell>
          <cell r="L23" t="str">
            <v>A</v>
          </cell>
          <cell r="M23" t="str">
            <v>280mm*27mm*N</v>
          </cell>
          <cell r="N23" t="str">
            <v>PP+无纺布</v>
          </cell>
          <cell r="O23" t="str">
            <v>—</v>
          </cell>
          <cell r="P23" t="str">
            <v>—</v>
          </cell>
          <cell r="Q23" t="str">
            <v>B</v>
          </cell>
          <cell r="R23" t="str">
            <v>件</v>
          </cell>
          <cell r="S23" t="str">
            <v>—</v>
          </cell>
          <cell r="T23" t="str">
            <v>吊紧带</v>
          </cell>
          <cell r="U23" t="str">
            <v>N</v>
          </cell>
          <cell r="V23" t="str">
            <v>N</v>
          </cell>
          <cell r="W23" t="str">
            <v>—</v>
          </cell>
          <cell r="X23" t="str">
            <v>—</v>
          </cell>
          <cell r="Y23" t="str">
            <v>—</v>
          </cell>
          <cell r="Z23" t="str">
            <v>—</v>
          </cell>
          <cell r="AA23" t="str">
            <v>—</v>
          </cell>
          <cell r="AB23" t="str">
            <v>—</v>
          </cell>
          <cell r="AC23" t="str">
            <v>上海绽奇工贸
王兴龙
18621598588</v>
          </cell>
          <cell r="AD23" t="str">
            <v>—</v>
          </cell>
          <cell r="AE23">
            <v>1</v>
          </cell>
          <cell r="AG23">
            <v>1</v>
          </cell>
          <cell r="AH23">
            <v>1</v>
          </cell>
          <cell r="AI23">
            <v>1</v>
          </cell>
          <cell r="AZ23">
            <v>1</v>
          </cell>
          <cell r="BB23">
            <v>1</v>
          </cell>
          <cell r="BD23">
            <v>1</v>
          </cell>
          <cell r="BF23">
            <v>1</v>
          </cell>
        </row>
        <row r="24">
          <cell r="H24" t="str">
            <v>TSY0010169</v>
          </cell>
          <cell r="I24" t="str">
            <v>吊紧带</v>
          </cell>
          <cell r="K24" t="str">
            <v>245*27吊紧带</v>
          </cell>
          <cell r="L24" t="str">
            <v>A</v>
          </cell>
          <cell r="M24" t="str">
            <v>245mm*27mm*N</v>
          </cell>
          <cell r="N24" t="str">
            <v>PP+无纺布</v>
          </cell>
          <cell r="O24" t="str">
            <v>—</v>
          </cell>
          <cell r="P24" t="str">
            <v>—</v>
          </cell>
          <cell r="Q24" t="str">
            <v>B</v>
          </cell>
          <cell r="R24" t="str">
            <v>件</v>
          </cell>
          <cell r="S24" t="str">
            <v>—</v>
          </cell>
          <cell r="T24" t="str">
            <v>吊紧带</v>
          </cell>
          <cell r="U24" t="str">
            <v>N</v>
          </cell>
          <cell r="V24" t="str">
            <v>N</v>
          </cell>
          <cell r="W24" t="str">
            <v>—</v>
          </cell>
          <cell r="X24" t="str">
            <v>—</v>
          </cell>
          <cell r="Y24" t="str">
            <v>—</v>
          </cell>
          <cell r="Z24" t="str">
            <v>—</v>
          </cell>
          <cell r="AA24" t="str">
            <v>—</v>
          </cell>
          <cell r="AB24" t="str">
            <v>—</v>
          </cell>
          <cell r="AC24" t="str">
            <v>上海绽奇工贸
王兴龙
18621598588</v>
          </cell>
          <cell r="AD24" t="str">
            <v>—</v>
          </cell>
          <cell r="AE24">
            <v>1</v>
          </cell>
          <cell r="AG24">
            <v>1</v>
          </cell>
          <cell r="AH24">
            <v>1</v>
          </cell>
          <cell r="AZ24">
            <v>1</v>
          </cell>
          <cell r="BB24">
            <v>1</v>
          </cell>
          <cell r="BD24">
            <v>1</v>
          </cell>
          <cell r="BF24">
            <v>1</v>
          </cell>
        </row>
        <row r="25">
          <cell r="H25" t="str">
            <v>TSY0010170</v>
          </cell>
          <cell r="I25" t="str">
            <v>吊紧带</v>
          </cell>
          <cell r="K25" t="str">
            <v>630*27吊紧带</v>
          </cell>
          <cell r="L25" t="str">
            <v>A</v>
          </cell>
          <cell r="M25" t="str">
            <v>630mm*27mm*N</v>
          </cell>
          <cell r="N25" t="str">
            <v>PP+无纺布</v>
          </cell>
          <cell r="O25" t="str">
            <v>—</v>
          </cell>
          <cell r="P25" t="str">
            <v>—</v>
          </cell>
          <cell r="Q25" t="str">
            <v>B</v>
          </cell>
          <cell r="R25" t="str">
            <v>件</v>
          </cell>
          <cell r="S25" t="str">
            <v>—</v>
          </cell>
          <cell r="T25" t="str">
            <v>吊紧带</v>
          </cell>
          <cell r="U25" t="str">
            <v>N</v>
          </cell>
          <cell r="V25" t="str">
            <v>N</v>
          </cell>
          <cell r="W25" t="str">
            <v>—</v>
          </cell>
          <cell r="X25" t="str">
            <v>—</v>
          </cell>
          <cell r="Y25" t="str">
            <v>—</v>
          </cell>
          <cell r="Z25" t="str">
            <v>—</v>
          </cell>
          <cell r="AA25" t="str">
            <v>—</v>
          </cell>
          <cell r="AB25" t="str">
            <v>—</v>
          </cell>
          <cell r="AC25" t="str">
            <v>上海绽奇工贸
王兴龙
18621598588</v>
          </cell>
          <cell r="AD25" t="str">
            <v>—</v>
          </cell>
          <cell r="AE25">
            <v>2</v>
          </cell>
          <cell r="AG25">
            <v>2</v>
          </cell>
          <cell r="AH25">
            <v>2</v>
          </cell>
          <cell r="AI25">
            <v>2</v>
          </cell>
          <cell r="AZ25">
            <v>2</v>
          </cell>
          <cell r="BB25">
            <v>2</v>
          </cell>
          <cell r="BD25">
            <v>2</v>
          </cell>
          <cell r="BF25">
            <v>2</v>
          </cell>
        </row>
        <row r="26">
          <cell r="H26" t="str">
            <v>TSY0010171</v>
          </cell>
          <cell r="I26" t="str">
            <v>吊紧带</v>
          </cell>
          <cell r="K26" t="str">
            <v>110*27吊紧带</v>
          </cell>
          <cell r="L26" t="str">
            <v>A</v>
          </cell>
          <cell r="M26" t="str">
            <v>110mm*27mm*N</v>
          </cell>
          <cell r="N26" t="str">
            <v>PP+无纺布</v>
          </cell>
          <cell r="O26" t="str">
            <v>—</v>
          </cell>
          <cell r="P26" t="str">
            <v>—</v>
          </cell>
          <cell r="Q26" t="str">
            <v>B</v>
          </cell>
          <cell r="R26" t="str">
            <v>件</v>
          </cell>
          <cell r="S26" t="str">
            <v>—</v>
          </cell>
          <cell r="T26" t="str">
            <v>吊紧带</v>
          </cell>
          <cell r="U26" t="str">
            <v>N</v>
          </cell>
          <cell r="V26" t="str">
            <v>N</v>
          </cell>
          <cell r="W26" t="str">
            <v>—</v>
          </cell>
          <cell r="X26" t="str">
            <v>—</v>
          </cell>
          <cell r="Y26" t="str">
            <v>—</v>
          </cell>
          <cell r="Z26" t="str">
            <v>—</v>
          </cell>
          <cell r="AA26" t="str">
            <v>—</v>
          </cell>
          <cell r="AB26" t="str">
            <v>—</v>
          </cell>
          <cell r="AC26" t="str">
            <v>上海绽奇工贸
王兴龙
18621598588</v>
          </cell>
          <cell r="AD26" t="str">
            <v>—</v>
          </cell>
          <cell r="AE26">
            <v>4</v>
          </cell>
          <cell r="AG26">
            <v>4</v>
          </cell>
          <cell r="AH26">
            <v>4</v>
          </cell>
          <cell r="AI26">
            <v>4</v>
          </cell>
        </row>
        <row r="27">
          <cell r="H27" t="str">
            <v>TSY0010172</v>
          </cell>
          <cell r="I27" t="str">
            <v>吊紧带</v>
          </cell>
          <cell r="K27" t="str">
            <v>220*27吊紧带</v>
          </cell>
          <cell r="L27" t="str">
            <v>A</v>
          </cell>
          <cell r="M27" t="str">
            <v>220mm*27mm*N</v>
          </cell>
          <cell r="N27" t="str">
            <v>PP+无纺布</v>
          </cell>
          <cell r="O27" t="str">
            <v>—</v>
          </cell>
          <cell r="P27" t="str">
            <v>—</v>
          </cell>
          <cell r="Q27" t="str">
            <v>B</v>
          </cell>
          <cell r="R27" t="str">
            <v>件</v>
          </cell>
          <cell r="S27" t="str">
            <v>—</v>
          </cell>
          <cell r="T27" t="str">
            <v>吊紧带</v>
          </cell>
          <cell r="U27" t="str">
            <v>N</v>
          </cell>
          <cell r="V27" t="str">
            <v>N</v>
          </cell>
          <cell r="W27" t="str">
            <v>—</v>
          </cell>
          <cell r="X27" t="str">
            <v>—</v>
          </cell>
          <cell r="Y27" t="str">
            <v>—</v>
          </cell>
          <cell r="Z27" t="str">
            <v>—</v>
          </cell>
          <cell r="AA27" t="str">
            <v>—</v>
          </cell>
          <cell r="AB27" t="str">
            <v>—</v>
          </cell>
          <cell r="AC27" t="str">
            <v>上海绽奇工贸
王兴龙
18621598588</v>
          </cell>
          <cell r="AD27" t="str">
            <v>—</v>
          </cell>
          <cell r="AF27">
            <v>1</v>
          </cell>
          <cell r="AJ27">
            <v>1</v>
          </cell>
        </row>
        <row r="28">
          <cell r="H28" t="str">
            <v>TSY0010177</v>
          </cell>
          <cell r="I28" t="str">
            <v>吊紧带</v>
          </cell>
          <cell r="K28" t="str">
            <v>340*27吊紧带</v>
          </cell>
          <cell r="L28" t="str">
            <v>A</v>
          </cell>
          <cell r="M28" t="str">
            <v>340mm*27mm*N</v>
          </cell>
          <cell r="N28" t="str">
            <v>PP+无纺布</v>
          </cell>
          <cell r="O28" t="str">
            <v>—</v>
          </cell>
          <cell r="P28" t="str">
            <v>—</v>
          </cell>
          <cell r="Q28" t="str">
            <v>B</v>
          </cell>
          <cell r="R28" t="str">
            <v>件</v>
          </cell>
          <cell r="S28" t="str">
            <v>—</v>
          </cell>
          <cell r="T28" t="str">
            <v>吊紧带</v>
          </cell>
          <cell r="U28" t="str">
            <v>N</v>
          </cell>
          <cell r="V28" t="str">
            <v>N</v>
          </cell>
          <cell r="W28" t="str">
            <v>—</v>
          </cell>
          <cell r="X28" t="str">
            <v>—</v>
          </cell>
          <cell r="Y28" t="str">
            <v>—</v>
          </cell>
          <cell r="Z28" t="str">
            <v>—</v>
          </cell>
          <cell r="AA28" t="str">
            <v>—</v>
          </cell>
          <cell r="AB28" t="str">
            <v>—</v>
          </cell>
          <cell r="AC28" t="str">
            <v>上海绽奇工贸
王兴龙
18621598588</v>
          </cell>
          <cell r="AD28" t="str">
            <v>—</v>
          </cell>
          <cell r="AL28">
            <v>1</v>
          </cell>
          <cell r="AN28">
            <v>1</v>
          </cell>
          <cell r="AQ28">
            <v>1</v>
          </cell>
          <cell r="AS28">
            <v>1</v>
          </cell>
          <cell r="AV28">
            <v>1</v>
          </cell>
          <cell r="AX28">
            <v>1</v>
          </cell>
          <cell r="AZ28">
            <v>1</v>
          </cell>
          <cell r="BB28">
            <v>1</v>
          </cell>
          <cell r="BD28">
            <v>1</v>
          </cell>
          <cell r="BF28">
            <v>1</v>
          </cell>
        </row>
        <row r="29">
          <cell r="H29" t="str">
            <v>TSY0010178</v>
          </cell>
          <cell r="I29" t="str">
            <v>吊紧带</v>
          </cell>
          <cell r="K29" t="str">
            <v>150*27吊紧带</v>
          </cell>
          <cell r="L29" t="str">
            <v>A</v>
          </cell>
          <cell r="M29" t="str">
            <v>150mm*27mm*N</v>
          </cell>
          <cell r="N29" t="str">
            <v>PP+无纺布</v>
          </cell>
          <cell r="O29" t="str">
            <v>—</v>
          </cell>
          <cell r="P29" t="str">
            <v>—</v>
          </cell>
          <cell r="Q29" t="str">
            <v>B</v>
          </cell>
          <cell r="R29" t="str">
            <v>件</v>
          </cell>
          <cell r="S29" t="str">
            <v>—</v>
          </cell>
          <cell r="T29" t="str">
            <v>吊紧带</v>
          </cell>
          <cell r="U29" t="str">
            <v>N</v>
          </cell>
          <cell r="V29" t="str">
            <v>N</v>
          </cell>
          <cell r="W29" t="str">
            <v>—</v>
          </cell>
          <cell r="X29" t="str">
            <v>—</v>
          </cell>
          <cell r="Y29" t="str">
            <v>—</v>
          </cell>
          <cell r="Z29" t="str">
            <v>—</v>
          </cell>
          <cell r="AA29" t="str">
            <v>—</v>
          </cell>
          <cell r="AB29" t="str">
            <v>—</v>
          </cell>
          <cell r="AC29" t="str">
            <v>上海绽奇工贸
王兴龙
18621598588</v>
          </cell>
          <cell r="AD29" t="str">
            <v>—</v>
          </cell>
          <cell r="AL29">
            <v>2</v>
          </cell>
          <cell r="AN29">
            <v>2</v>
          </cell>
          <cell r="AQ29">
            <v>2</v>
          </cell>
          <cell r="AS29">
            <v>2</v>
          </cell>
          <cell r="AV29">
            <v>2</v>
          </cell>
          <cell r="AX29">
            <v>2</v>
          </cell>
          <cell r="AZ29">
            <v>2</v>
          </cell>
          <cell r="BB29">
            <v>2</v>
          </cell>
          <cell r="BD29">
            <v>2</v>
          </cell>
          <cell r="BF29">
            <v>2</v>
          </cell>
        </row>
        <row r="30">
          <cell r="H30" t="str">
            <v>TSY0010188</v>
          </cell>
          <cell r="I30" t="str">
            <v>吊紧绒布</v>
          </cell>
          <cell r="K30" t="str">
            <v>245*34吊紧绒布</v>
          </cell>
          <cell r="L30" t="str">
            <v>A</v>
          </cell>
          <cell r="M30" t="str">
            <v>245mm*34mm*N</v>
          </cell>
          <cell r="N30" t="str">
            <v>绒布</v>
          </cell>
          <cell r="O30" t="str">
            <v>—</v>
          </cell>
          <cell r="P30" t="str">
            <v>—</v>
          </cell>
          <cell r="Q30" t="str">
            <v>B</v>
          </cell>
          <cell r="R30" t="str">
            <v>件</v>
          </cell>
          <cell r="S30" t="str">
            <v>—</v>
          </cell>
          <cell r="T30" t="str">
            <v>吊紧绒布</v>
          </cell>
          <cell r="U30" t="str">
            <v>N</v>
          </cell>
          <cell r="V30" t="str">
            <v>N</v>
          </cell>
          <cell r="W30" t="str">
            <v>—</v>
          </cell>
          <cell r="X30" t="str">
            <v>—</v>
          </cell>
          <cell r="Y30" t="str">
            <v>—</v>
          </cell>
          <cell r="Z30" t="str">
            <v>—</v>
          </cell>
          <cell r="AA30" t="str">
            <v>—</v>
          </cell>
          <cell r="AB30" t="str">
            <v>—</v>
          </cell>
          <cell r="AC30" t="str">
            <v>上海绽奇工贸
王兴龙
18621598588</v>
          </cell>
          <cell r="AD30" t="str">
            <v>—</v>
          </cell>
          <cell r="AI30">
            <v>1</v>
          </cell>
        </row>
        <row r="31">
          <cell r="H31" t="str">
            <v>TSY0000136</v>
          </cell>
          <cell r="I31" t="str">
            <v>缝纫线</v>
          </cell>
          <cell r="J31" t="str">
            <v>—</v>
          </cell>
          <cell r="K31" t="str">
            <v>缝纫线</v>
          </cell>
          <cell r="L31" t="str">
            <v>—</v>
          </cell>
          <cell r="M31" t="str">
            <v>3股30#</v>
          </cell>
          <cell r="N31" t="str">
            <v>涤纶高强线</v>
          </cell>
          <cell r="O31" t="str">
            <v>—</v>
          </cell>
          <cell r="P31" t="str">
            <v>—</v>
          </cell>
          <cell r="Q31" t="str">
            <v>C</v>
          </cell>
          <cell r="R31" t="str">
            <v>米</v>
          </cell>
          <cell r="S31" t="str">
            <v>—</v>
          </cell>
          <cell r="T31" t="str">
            <v>缝纫线</v>
          </cell>
          <cell r="U31" t="str">
            <v>Y</v>
          </cell>
          <cell r="V31" t="str">
            <v>N</v>
          </cell>
          <cell r="W31" t="str">
            <v>—</v>
          </cell>
          <cell r="X31" t="str">
            <v>—</v>
          </cell>
          <cell r="Y31" t="str">
            <v>—</v>
          </cell>
          <cell r="Z31" t="str">
            <v>—</v>
          </cell>
          <cell r="AA31" t="str">
            <v>黑色</v>
          </cell>
          <cell r="AB31" t="str">
            <v>—</v>
          </cell>
          <cell r="AC31" t="str">
            <v>广州盟力 周登红 13751861966</v>
          </cell>
          <cell r="AE31">
            <v>98.3</v>
          </cell>
          <cell r="AF31">
            <v>43</v>
          </cell>
          <cell r="AG31">
            <v>98.3</v>
          </cell>
          <cell r="AH31">
            <v>98.3</v>
          </cell>
          <cell r="AI31">
            <v>98.3</v>
          </cell>
          <cell r="AJ31">
            <v>43</v>
          </cell>
          <cell r="AK31">
            <v>16.2</v>
          </cell>
          <cell r="AL31">
            <v>30.4</v>
          </cell>
          <cell r="AM31">
            <v>75.3</v>
          </cell>
          <cell r="AN31">
            <v>30.4</v>
          </cell>
          <cell r="AO31">
            <v>75.3</v>
          </cell>
          <cell r="AP31">
            <v>16.2</v>
          </cell>
          <cell r="AQ31">
            <v>30.4</v>
          </cell>
          <cell r="AR31">
            <v>75.3</v>
          </cell>
          <cell r="AS31">
            <v>30.4</v>
          </cell>
          <cell r="AT31">
            <v>75.3</v>
          </cell>
          <cell r="AU31">
            <v>16.2</v>
          </cell>
          <cell r="AV31">
            <v>30.4</v>
          </cell>
          <cell r="AW31">
            <v>16.2</v>
          </cell>
          <cell r="AX31">
            <v>30.4</v>
          </cell>
          <cell r="AY31">
            <v>16.2</v>
          </cell>
          <cell r="AZ31">
            <v>98.3</v>
          </cell>
          <cell r="BA31">
            <v>43</v>
          </cell>
          <cell r="BB31">
            <v>98.3</v>
          </cell>
          <cell r="BC31">
            <v>43</v>
          </cell>
          <cell r="BD31">
            <v>98.3</v>
          </cell>
          <cell r="BE31">
            <v>43</v>
          </cell>
          <cell r="BF31">
            <v>98.3</v>
          </cell>
          <cell r="BG31">
            <v>43</v>
          </cell>
        </row>
        <row r="32">
          <cell r="H32" t="str">
            <v>TSY0010162</v>
          </cell>
          <cell r="I32" t="str">
            <v>缝纫线</v>
          </cell>
          <cell r="K32" t="str">
            <v>缝纫线</v>
          </cell>
          <cell r="L32" t="str">
            <v>—</v>
          </cell>
          <cell r="M32" t="str">
            <v>3股20#</v>
          </cell>
          <cell r="N32" t="str">
            <v>涤纶高强线</v>
          </cell>
          <cell r="O32" t="str">
            <v>—</v>
          </cell>
          <cell r="P32" t="str">
            <v>—</v>
          </cell>
          <cell r="Q32" t="str">
            <v>C</v>
          </cell>
          <cell r="R32" t="str">
            <v>米</v>
          </cell>
          <cell r="S32" t="str">
            <v>—</v>
          </cell>
          <cell r="T32" t="str">
            <v>缝纫线</v>
          </cell>
          <cell r="U32" t="str">
            <v>N</v>
          </cell>
          <cell r="V32" t="str">
            <v>N</v>
          </cell>
          <cell r="W32" t="str">
            <v>—</v>
          </cell>
          <cell r="X32" t="str">
            <v>—</v>
          </cell>
          <cell r="Y32" t="str">
            <v>—</v>
          </cell>
          <cell r="Z32" t="str">
            <v>—</v>
          </cell>
          <cell r="AA32" t="str">
            <v>黄色</v>
          </cell>
          <cell r="AB32" t="str">
            <v>—</v>
          </cell>
          <cell r="AC32" t="str">
            <v>广州盟力 周登红 13751861966</v>
          </cell>
          <cell r="AD32" t="str">
            <v>M3159</v>
          </cell>
          <cell r="AK32">
            <v>5</v>
          </cell>
          <cell r="AL32">
            <v>5</v>
          </cell>
          <cell r="AM32">
            <v>7</v>
          </cell>
          <cell r="AN32">
            <v>5</v>
          </cell>
          <cell r="AO32">
            <v>7</v>
          </cell>
        </row>
        <row r="33">
          <cell r="H33" t="str">
            <v>TSY0010055</v>
          </cell>
          <cell r="I33" t="str">
            <v>缝纫线</v>
          </cell>
          <cell r="K33" t="str">
            <v>缝纫线</v>
          </cell>
          <cell r="L33" t="str">
            <v>—</v>
          </cell>
          <cell r="M33" t="str">
            <v>3股20#</v>
          </cell>
          <cell r="N33" t="str">
            <v>涤纶高强线</v>
          </cell>
          <cell r="O33" t="str">
            <v>—</v>
          </cell>
          <cell r="P33" t="str">
            <v>—</v>
          </cell>
          <cell r="Q33" t="str">
            <v>C</v>
          </cell>
          <cell r="R33" t="str">
            <v>米</v>
          </cell>
          <cell r="S33" t="str">
            <v>—</v>
          </cell>
          <cell r="T33" t="str">
            <v>缝纫线</v>
          </cell>
          <cell r="U33" t="str">
            <v>Y</v>
          </cell>
          <cell r="V33" t="str">
            <v>N</v>
          </cell>
          <cell r="W33" t="str">
            <v>—</v>
          </cell>
          <cell r="X33" t="str">
            <v>—</v>
          </cell>
          <cell r="Y33" t="str">
            <v>—</v>
          </cell>
          <cell r="Z33" t="str">
            <v>—</v>
          </cell>
          <cell r="AA33" t="str">
            <v>银灰色</v>
          </cell>
          <cell r="AB33" t="str">
            <v>—</v>
          </cell>
          <cell r="AC33" t="str">
            <v>广州盟力 周登红 13751861966</v>
          </cell>
          <cell r="AD33" t="str">
            <v>M3069</v>
          </cell>
          <cell r="AE33">
            <v>8</v>
          </cell>
          <cell r="AF33">
            <v>5</v>
          </cell>
          <cell r="AG33">
            <v>8</v>
          </cell>
          <cell r="AH33">
            <v>8</v>
          </cell>
          <cell r="AI33">
            <v>8</v>
          </cell>
          <cell r="AJ33">
            <v>5</v>
          </cell>
          <cell r="AP33">
            <v>5</v>
          </cell>
          <cell r="AQ33">
            <v>5</v>
          </cell>
          <cell r="AR33">
            <v>7</v>
          </cell>
          <cell r="AS33">
            <v>5</v>
          </cell>
          <cell r="AT33">
            <v>7</v>
          </cell>
          <cell r="AU33">
            <v>5</v>
          </cell>
          <cell r="AV33">
            <v>5</v>
          </cell>
          <cell r="AW33">
            <v>5</v>
          </cell>
          <cell r="AX33">
            <v>5</v>
          </cell>
          <cell r="AY33">
            <v>5</v>
          </cell>
          <cell r="AZ33">
            <v>8</v>
          </cell>
          <cell r="BA33">
            <v>5</v>
          </cell>
          <cell r="BB33">
            <v>8</v>
          </cell>
          <cell r="BC33">
            <v>5</v>
          </cell>
          <cell r="BD33">
            <v>8</v>
          </cell>
          <cell r="BE33">
            <v>5</v>
          </cell>
          <cell r="BF33">
            <v>8</v>
          </cell>
          <cell r="BG33">
            <v>5</v>
          </cell>
        </row>
        <row r="34">
          <cell r="H34" t="str">
            <v>TSY0000334</v>
          </cell>
          <cell r="I34" t="str">
            <v>写字标</v>
          </cell>
          <cell r="J34" t="str">
            <v>—</v>
          </cell>
          <cell r="K34" t="str">
            <v>写字标</v>
          </cell>
          <cell r="L34" t="str">
            <v>—</v>
          </cell>
          <cell r="M34" t="str">
            <v>55mm*20mm</v>
          </cell>
          <cell r="N34" t="str">
            <v>涤纶丝</v>
          </cell>
          <cell r="O34" t="str">
            <v>—</v>
          </cell>
          <cell r="P34" t="str">
            <v>—</v>
          </cell>
          <cell r="Q34" t="str">
            <v>C</v>
          </cell>
          <cell r="R34" t="str">
            <v>件</v>
          </cell>
          <cell r="S34" t="str">
            <v>—</v>
          </cell>
          <cell r="T34" t="str">
            <v>标识</v>
          </cell>
          <cell r="U34" t="str">
            <v>Y</v>
          </cell>
          <cell r="V34" t="str">
            <v>N</v>
          </cell>
          <cell r="W34" t="str">
            <v>—</v>
          </cell>
          <cell r="X34" t="str">
            <v>—</v>
          </cell>
          <cell r="Y34" t="str">
            <v>—</v>
          </cell>
          <cell r="Z34" t="str">
            <v>—</v>
          </cell>
          <cell r="AA34" t="str">
            <v>—</v>
          </cell>
          <cell r="AB34" t="str">
            <v>—</v>
          </cell>
          <cell r="AC34" t="str">
            <v>雄县华增 李福增 13803269328</v>
          </cell>
          <cell r="AD34" t="str">
            <v>平台化</v>
          </cell>
          <cell r="AE34">
            <v>1</v>
          </cell>
          <cell r="AF34">
            <v>1</v>
          </cell>
          <cell r="AG34">
            <v>1</v>
          </cell>
          <cell r="AH34">
            <v>1</v>
          </cell>
          <cell r="AI34">
            <v>1</v>
          </cell>
          <cell r="AJ34">
            <v>1</v>
          </cell>
          <cell r="AK34">
            <v>1</v>
          </cell>
          <cell r="AL34">
            <v>1</v>
          </cell>
          <cell r="AM34">
            <v>1</v>
          </cell>
          <cell r="AN34">
            <v>1</v>
          </cell>
          <cell r="AO34">
            <v>1</v>
          </cell>
          <cell r="AP34">
            <v>1</v>
          </cell>
          <cell r="AQ34">
            <v>1</v>
          </cell>
          <cell r="AR34">
            <v>1</v>
          </cell>
          <cell r="AS34">
            <v>1</v>
          </cell>
          <cell r="AT34">
            <v>1</v>
          </cell>
          <cell r="AU34">
            <v>1</v>
          </cell>
          <cell r="AV34">
            <v>1</v>
          </cell>
          <cell r="AW34">
            <v>1</v>
          </cell>
          <cell r="AX34">
            <v>1</v>
          </cell>
          <cell r="AY34">
            <v>1</v>
          </cell>
          <cell r="AZ34">
            <v>1</v>
          </cell>
          <cell r="BA34">
            <v>1</v>
          </cell>
          <cell r="BB34">
            <v>1</v>
          </cell>
          <cell r="BC34">
            <v>1</v>
          </cell>
          <cell r="BD34">
            <v>1</v>
          </cell>
          <cell r="BE34">
            <v>1</v>
          </cell>
          <cell r="BF34">
            <v>1</v>
          </cell>
          <cell r="BG34">
            <v>1</v>
          </cell>
        </row>
        <row r="35">
          <cell r="H35" t="str">
            <v>TSY0010216</v>
          </cell>
          <cell r="I35" t="str">
            <v>3C标识</v>
          </cell>
          <cell r="K35" t="str">
            <v>3C标识</v>
          </cell>
          <cell r="L35" t="str">
            <v>—</v>
          </cell>
          <cell r="M35" t="str">
            <v>50mm*50mm</v>
          </cell>
          <cell r="N35" t="str">
            <v>涤纶丝</v>
          </cell>
          <cell r="O35" t="str">
            <v>—</v>
          </cell>
          <cell r="P35" t="str">
            <v>—</v>
          </cell>
          <cell r="Q35" t="str">
            <v>C</v>
          </cell>
          <cell r="R35" t="str">
            <v>件</v>
          </cell>
          <cell r="S35" t="str">
            <v>—</v>
          </cell>
          <cell r="T35" t="str">
            <v>标识</v>
          </cell>
          <cell r="U35" t="str">
            <v>N</v>
          </cell>
          <cell r="V35" t="str">
            <v>N</v>
          </cell>
          <cell r="W35" t="str">
            <v>—</v>
          </cell>
          <cell r="X35" t="str">
            <v>—</v>
          </cell>
          <cell r="Y35" t="str">
            <v>—</v>
          </cell>
          <cell r="Z35" t="str">
            <v>—</v>
          </cell>
          <cell r="AA35" t="str">
            <v>—</v>
          </cell>
          <cell r="AB35" t="str">
            <v>—</v>
          </cell>
          <cell r="AC35" t="str">
            <v>雄县华增 李福增 13803269328</v>
          </cell>
          <cell r="AD35" t="str">
            <v>WG1662511033/2*RC510038</v>
          </cell>
          <cell r="AI35">
            <v>1</v>
          </cell>
        </row>
        <row r="36">
          <cell r="H36" t="str">
            <v>TSY0010217</v>
          </cell>
          <cell r="I36" t="str">
            <v>3C标识</v>
          </cell>
          <cell r="K36" t="str">
            <v>3C标识</v>
          </cell>
          <cell r="L36" t="str">
            <v>—</v>
          </cell>
          <cell r="M36" t="str">
            <v>50mm*50mm</v>
          </cell>
          <cell r="N36" t="str">
            <v>涤纶丝</v>
          </cell>
          <cell r="O36" t="str">
            <v>—</v>
          </cell>
          <cell r="P36" t="str">
            <v>—</v>
          </cell>
          <cell r="Q36" t="str">
            <v>C</v>
          </cell>
          <cell r="R36" t="str">
            <v>件</v>
          </cell>
          <cell r="S36" t="str">
            <v>—</v>
          </cell>
          <cell r="T36" t="str">
            <v>标识</v>
          </cell>
          <cell r="U36" t="str">
            <v>N</v>
          </cell>
          <cell r="V36" t="str">
            <v>N</v>
          </cell>
          <cell r="W36" t="str">
            <v>—</v>
          </cell>
          <cell r="X36" t="str">
            <v>—</v>
          </cell>
          <cell r="Y36" t="str">
            <v>—</v>
          </cell>
          <cell r="Z36" t="str">
            <v>—</v>
          </cell>
          <cell r="AA36" t="str">
            <v>—</v>
          </cell>
          <cell r="AB36" t="str">
            <v>—</v>
          </cell>
          <cell r="AC36" t="str">
            <v>雄县华增 李福增 13803269328</v>
          </cell>
          <cell r="AD36" t="str">
            <v>WG1662511068/2*RC510038</v>
          </cell>
          <cell r="AE36">
            <v>1</v>
          </cell>
        </row>
        <row r="37">
          <cell r="H37" t="str">
            <v>TSY0010218</v>
          </cell>
          <cell r="I37" t="str">
            <v>3C标识</v>
          </cell>
          <cell r="K37" t="str">
            <v>3C标识</v>
          </cell>
          <cell r="L37" t="str">
            <v>—</v>
          </cell>
          <cell r="M37" t="str">
            <v>50mm*50mm</v>
          </cell>
          <cell r="N37" t="str">
            <v>涤纶丝</v>
          </cell>
          <cell r="O37" t="str">
            <v>—</v>
          </cell>
          <cell r="P37" t="str">
            <v>—</v>
          </cell>
          <cell r="Q37" t="str">
            <v>C</v>
          </cell>
          <cell r="R37" t="str">
            <v>件</v>
          </cell>
          <cell r="S37" t="str">
            <v>—</v>
          </cell>
          <cell r="T37" t="str">
            <v>标识</v>
          </cell>
          <cell r="U37" t="str">
            <v>N</v>
          </cell>
          <cell r="V37" t="str">
            <v>N</v>
          </cell>
          <cell r="W37" t="str">
            <v>—</v>
          </cell>
          <cell r="X37" t="str">
            <v>—</v>
          </cell>
          <cell r="Y37" t="str">
            <v>—</v>
          </cell>
          <cell r="Z37" t="str">
            <v>—</v>
          </cell>
          <cell r="AA37" t="str">
            <v>—</v>
          </cell>
          <cell r="AB37" t="str">
            <v>—</v>
          </cell>
          <cell r="AC37" t="str">
            <v>雄县华增 李福增 13803269328</v>
          </cell>
          <cell r="AD37" t="str">
            <v>WG1662511073/2*RC510031</v>
          </cell>
          <cell r="AH37">
            <v>1</v>
          </cell>
        </row>
        <row r="38">
          <cell r="H38" t="str">
            <v>TSY0010219</v>
          </cell>
          <cell r="I38" t="str">
            <v>3C标识</v>
          </cell>
          <cell r="K38" t="str">
            <v>3C标识</v>
          </cell>
          <cell r="L38" t="str">
            <v>—</v>
          </cell>
          <cell r="M38" t="str">
            <v>50mm*50mm</v>
          </cell>
          <cell r="N38" t="str">
            <v>涤纶丝</v>
          </cell>
          <cell r="O38" t="str">
            <v>—</v>
          </cell>
          <cell r="P38" t="str">
            <v>—</v>
          </cell>
          <cell r="Q38" t="str">
            <v>C</v>
          </cell>
          <cell r="R38" t="str">
            <v>件</v>
          </cell>
          <cell r="S38" t="str">
            <v>—</v>
          </cell>
          <cell r="T38" t="str">
            <v>标识</v>
          </cell>
          <cell r="U38" t="str">
            <v>N</v>
          </cell>
          <cell r="V38" t="str">
            <v>N</v>
          </cell>
          <cell r="W38" t="str">
            <v>—</v>
          </cell>
          <cell r="X38" t="str">
            <v>—</v>
          </cell>
          <cell r="Y38" t="str">
            <v>—</v>
          </cell>
          <cell r="Z38" t="str">
            <v>—</v>
          </cell>
          <cell r="AA38" t="str">
            <v>—</v>
          </cell>
          <cell r="AB38" t="str">
            <v>—</v>
          </cell>
          <cell r="AC38" t="str">
            <v>雄县华增 李福增 13803269328</v>
          </cell>
          <cell r="AD38" t="str">
            <v>WG1662511049/2*RC510031</v>
          </cell>
          <cell r="AG38">
            <v>1</v>
          </cell>
        </row>
        <row r="39">
          <cell r="H39" t="str">
            <v>TSY0010223</v>
          </cell>
          <cell r="I39" t="str">
            <v>3C标识</v>
          </cell>
          <cell r="K39" t="str">
            <v>3C标识</v>
          </cell>
          <cell r="L39" t="str">
            <v>—</v>
          </cell>
          <cell r="M39" t="str">
            <v>50mm*50mm</v>
          </cell>
          <cell r="N39" t="str">
            <v>涤纶丝</v>
          </cell>
          <cell r="O39" t="str">
            <v>—</v>
          </cell>
          <cell r="P39" t="str">
            <v>—</v>
          </cell>
          <cell r="Q39" t="str">
            <v>C</v>
          </cell>
          <cell r="R39" t="str">
            <v>件</v>
          </cell>
          <cell r="S39" t="str">
            <v>—</v>
          </cell>
          <cell r="T39" t="str">
            <v>标识</v>
          </cell>
          <cell r="U39" t="str">
            <v>N</v>
          </cell>
          <cell r="V39" t="str">
            <v>N</v>
          </cell>
          <cell r="W39" t="str">
            <v>—</v>
          </cell>
          <cell r="X39" t="str">
            <v>—</v>
          </cell>
          <cell r="Y39" t="str">
            <v>—</v>
          </cell>
          <cell r="Z39" t="str">
            <v>—</v>
          </cell>
          <cell r="AA39" t="str">
            <v>—</v>
          </cell>
          <cell r="AB39" t="str">
            <v>—</v>
          </cell>
          <cell r="AC39" t="str">
            <v>雄县华增 李福增 13803269328</v>
          </cell>
          <cell r="AD39" t="str">
            <v>WG1662511030/2*RC515902</v>
          </cell>
          <cell r="AQ39">
            <v>1</v>
          </cell>
        </row>
        <row r="40">
          <cell r="H40" t="str">
            <v>TSY0010224</v>
          </cell>
          <cell r="I40" t="str">
            <v>3C标识</v>
          </cell>
          <cell r="K40" t="str">
            <v>3C标识</v>
          </cell>
          <cell r="L40" t="str">
            <v>—</v>
          </cell>
          <cell r="M40" t="str">
            <v>50mm*50mm</v>
          </cell>
          <cell r="N40" t="str">
            <v>涤纶丝</v>
          </cell>
          <cell r="O40" t="str">
            <v>—</v>
          </cell>
          <cell r="P40" t="str">
            <v>—</v>
          </cell>
          <cell r="Q40" t="str">
            <v>C</v>
          </cell>
          <cell r="R40" t="str">
            <v>件</v>
          </cell>
          <cell r="S40" t="str">
            <v>—</v>
          </cell>
          <cell r="T40" t="str">
            <v>标识</v>
          </cell>
          <cell r="U40" t="str">
            <v>N</v>
          </cell>
          <cell r="V40" t="str">
            <v>N</v>
          </cell>
          <cell r="W40" t="str">
            <v>—</v>
          </cell>
          <cell r="X40" t="str">
            <v>—</v>
          </cell>
          <cell r="Y40" t="str">
            <v>—</v>
          </cell>
          <cell r="Z40" t="str">
            <v>—</v>
          </cell>
          <cell r="AA40" t="str">
            <v>—</v>
          </cell>
          <cell r="AB40" t="str">
            <v>—</v>
          </cell>
          <cell r="AC40" t="str">
            <v>雄县华增 李福增 13803269328</v>
          </cell>
          <cell r="AD40" t="str">
            <v>WG1662511056/2*RC515902</v>
          </cell>
          <cell r="AL40">
            <v>1</v>
          </cell>
        </row>
        <row r="41">
          <cell r="H41" t="str">
            <v>TSY0010225</v>
          </cell>
          <cell r="I41" t="str">
            <v>3C标识</v>
          </cell>
          <cell r="K41" t="str">
            <v>3C标识</v>
          </cell>
          <cell r="L41" t="str">
            <v>—</v>
          </cell>
          <cell r="M41" t="str">
            <v>50mm*50mm</v>
          </cell>
          <cell r="N41" t="str">
            <v>涤纶丝</v>
          </cell>
          <cell r="O41" t="str">
            <v>—</v>
          </cell>
          <cell r="P41" t="str">
            <v>—</v>
          </cell>
          <cell r="Q41" t="str">
            <v>C</v>
          </cell>
          <cell r="R41" t="str">
            <v>件</v>
          </cell>
          <cell r="S41" t="str">
            <v>—</v>
          </cell>
          <cell r="T41" t="str">
            <v>标识</v>
          </cell>
          <cell r="U41" t="str">
            <v>N</v>
          </cell>
          <cell r="V41" t="str">
            <v>N</v>
          </cell>
          <cell r="W41" t="str">
            <v>—</v>
          </cell>
          <cell r="X41" t="str">
            <v>—</v>
          </cell>
          <cell r="Y41" t="str">
            <v>—</v>
          </cell>
          <cell r="Z41" t="str">
            <v>—</v>
          </cell>
          <cell r="AA41" t="str">
            <v>—</v>
          </cell>
          <cell r="AB41" t="str">
            <v>—</v>
          </cell>
          <cell r="AC41" t="str">
            <v>雄县华增 李福增 13803269328</v>
          </cell>
          <cell r="AD41" t="str">
            <v>WG1662511064/2*RC515902</v>
          </cell>
          <cell r="AV41">
            <v>1</v>
          </cell>
        </row>
        <row r="42">
          <cell r="H42" t="str">
            <v>TSY0010226</v>
          </cell>
          <cell r="I42" t="str">
            <v>3C标识</v>
          </cell>
          <cell r="K42" t="str">
            <v>3C标识</v>
          </cell>
          <cell r="L42" t="str">
            <v>—</v>
          </cell>
          <cell r="M42" t="str">
            <v>50mm*50mm</v>
          </cell>
          <cell r="N42" t="str">
            <v>涤纶丝</v>
          </cell>
          <cell r="O42" t="str">
            <v>—</v>
          </cell>
          <cell r="P42" t="str">
            <v>—</v>
          </cell>
          <cell r="Q42" t="str">
            <v>C</v>
          </cell>
          <cell r="R42" t="str">
            <v>件</v>
          </cell>
          <cell r="S42" t="str">
            <v>—</v>
          </cell>
          <cell r="T42" t="str">
            <v>标识</v>
          </cell>
          <cell r="U42" t="str">
            <v>N</v>
          </cell>
          <cell r="V42" t="str">
            <v>N</v>
          </cell>
          <cell r="W42" t="str">
            <v>—</v>
          </cell>
          <cell r="X42" t="str">
            <v>—</v>
          </cell>
          <cell r="Y42" t="str">
            <v>—</v>
          </cell>
          <cell r="Z42" t="str">
            <v>—</v>
          </cell>
          <cell r="AA42" t="str">
            <v>—</v>
          </cell>
          <cell r="AB42" t="str">
            <v>—</v>
          </cell>
          <cell r="AC42" t="str">
            <v>雄县华增 李福增 13803269328</v>
          </cell>
          <cell r="AD42" t="str">
            <v>WG1662511045/2*RC515903</v>
          </cell>
          <cell r="AS42">
            <v>1</v>
          </cell>
        </row>
        <row r="43">
          <cell r="H43" t="str">
            <v>TSY0010227</v>
          </cell>
          <cell r="I43" t="str">
            <v>3C标识</v>
          </cell>
          <cell r="K43" t="str">
            <v>3C标识</v>
          </cell>
          <cell r="L43" t="str">
            <v>—</v>
          </cell>
          <cell r="M43" t="str">
            <v>50mm*50mm</v>
          </cell>
          <cell r="N43" t="str">
            <v>涤纶丝</v>
          </cell>
          <cell r="O43" t="str">
            <v>—</v>
          </cell>
          <cell r="P43" t="str">
            <v>—</v>
          </cell>
          <cell r="Q43" t="str">
            <v>C</v>
          </cell>
          <cell r="R43" t="str">
            <v>件</v>
          </cell>
          <cell r="S43" t="str">
            <v>—</v>
          </cell>
          <cell r="T43" t="str">
            <v>标识</v>
          </cell>
          <cell r="U43" t="str">
            <v>N</v>
          </cell>
          <cell r="V43" t="str">
            <v>N</v>
          </cell>
          <cell r="W43" t="str">
            <v>—</v>
          </cell>
          <cell r="X43" t="str">
            <v>—</v>
          </cell>
          <cell r="Y43" t="str">
            <v>—</v>
          </cell>
          <cell r="Z43" t="str">
            <v>—</v>
          </cell>
          <cell r="AA43" t="str">
            <v>—</v>
          </cell>
          <cell r="AB43" t="str">
            <v>—</v>
          </cell>
          <cell r="AC43" t="str">
            <v>雄县华增 李福增 13803269328</v>
          </cell>
          <cell r="AD43" t="str">
            <v>WG1662511057/2*RC515903</v>
          </cell>
          <cell r="AN43">
            <v>1</v>
          </cell>
        </row>
        <row r="44">
          <cell r="H44" t="str">
            <v>TSY0010228</v>
          </cell>
          <cell r="I44" t="str">
            <v>3C标识</v>
          </cell>
          <cell r="K44" t="str">
            <v>3C标识</v>
          </cell>
          <cell r="L44" t="str">
            <v>—</v>
          </cell>
          <cell r="M44" t="str">
            <v>50mm*50mm</v>
          </cell>
          <cell r="N44" t="str">
            <v>涤纶丝</v>
          </cell>
          <cell r="O44" t="str">
            <v>—</v>
          </cell>
          <cell r="P44" t="str">
            <v>—</v>
          </cell>
          <cell r="Q44" t="str">
            <v>C</v>
          </cell>
          <cell r="R44" t="str">
            <v>件</v>
          </cell>
          <cell r="S44" t="str">
            <v>—</v>
          </cell>
          <cell r="T44" t="str">
            <v>标识</v>
          </cell>
          <cell r="U44" t="str">
            <v>N</v>
          </cell>
          <cell r="V44" t="str">
            <v>N</v>
          </cell>
          <cell r="W44" t="str">
            <v>—</v>
          </cell>
          <cell r="X44" t="str">
            <v>—</v>
          </cell>
          <cell r="Y44" t="str">
            <v>—</v>
          </cell>
          <cell r="Z44" t="str">
            <v>—</v>
          </cell>
          <cell r="AA44" t="str">
            <v>—</v>
          </cell>
          <cell r="AB44" t="str">
            <v>—</v>
          </cell>
          <cell r="AC44" t="str">
            <v>雄县华增 李福增 13803269328</v>
          </cell>
          <cell r="AD44" t="str">
            <v>WG1662511065/2*RC515903</v>
          </cell>
          <cell r="AX44">
            <v>1</v>
          </cell>
        </row>
        <row r="45">
          <cell r="H45" t="str">
            <v>TSY0010229</v>
          </cell>
          <cell r="I45" t="str">
            <v>3C标识</v>
          </cell>
          <cell r="K45" t="str">
            <v>3C标识</v>
          </cell>
          <cell r="L45" t="str">
            <v>—</v>
          </cell>
          <cell r="M45" t="str">
            <v>50mm*50mm</v>
          </cell>
          <cell r="N45" t="str">
            <v>涤纶丝</v>
          </cell>
          <cell r="O45" t="str">
            <v>—</v>
          </cell>
          <cell r="P45" t="str">
            <v>—</v>
          </cell>
          <cell r="Q45" t="str">
            <v>C</v>
          </cell>
          <cell r="R45" t="str">
            <v>件</v>
          </cell>
          <cell r="S45" t="str">
            <v>—</v>
          </cell>
          <cell r="T45" t="str">
            <v>标识</v>
          </cell>
          <cell r="U45" t="str">
            <v>N</v>
          </cell>
          <cell r="V45" t="str">
            <v>N</v>
          </cell>
          <cell r="W45" t="str">
            <v>—</v>
          </cell>
          <cell r="X45" t="str">
            <v>—</v>
          </cell>
          <cell r="Y45" t="str">
            <v>—</v>
          </cell>
          <cell r="Z45" t="str">
            <v>—</v>
          </cell>
          <cell r="AA45" t="str">
            <v>—</v>
          </cell>
          <cell r="AB45" t="str">
            <v>—</v>
          </cell>
          <cell r="AC45" t="str">
            <v>雄县华增 李福增 13803269328</v>
          </cell>
          <cell r="AD45" t="str">
            <v>WG1662511053/2*RC515904</v>
          </cell>
          <cell r="AZ45">
            <v>1</v>
          </cell>
        </row>
        <row r="46">
          <cell r="H46" t="str">
            <v>TSY0010230</v>
          </cell>
          <cell r="I46" t="str">
            <v>3C标识</v>
          </cell>
          <cell r="K46" t="str">
            <v>3C标识</v>
          </cell>
          <cell r="L46" t="str">
            <v>—</v>
          </cell>
          <cell r="M46" t="str">
            <v>50mm*50mm</v>
          </cell>
          <cell r="N46" t="str">
            <v>涤纶丝</v>
          </cell>
          <cell r="O46" t="str">
            <v>—</v>
          </cell>
          <cell r="P46" t="str">
            <v>—</v>
          </cell>
          <cell r="Q46" t="str">
            <v>C</v>
          </cell>
          <cell r="R46" t="str">
            <v>件</v>
          </cell>
          <cell r="S46" t="str">
            <v>—</v>
          </cell>
          <cell r="T46" t="str">
            <v>标识</v>
          </cell>
          <cell r="U46" t="str">
            <v>N</v>
          </cell>
          <cell r="V46" t="str">
            <v>N</v>
          </cell>
          <cell r="W46" t="str">
            <v>—</v>
          </cell>
          <cell r="X46" t="str">
            <v>—</v>
          </cell>
          <cell r="Y46" t="str">
            <v>—</v>
          </cell>
          <cell r="Z46" t="str">
            <v>—</v>
          </cell>
          <cell r="AA46" t="str">
            <v>—</v>
          </cell>
          <cell r="AB46" t="str">
            <v>—</v>
          </cell>
          <cell r="AC46" t="str">
            <v>雄县华增 李福增 13803269328</v>
          </cell>
          <cell r="AD46" t="str">
            <v>WG1662511060/2*RC515904</v>
          </cell>
          <cell r="BD46">
            <v>1</v>
          </cell>
        </row>
        <row r="47">
          <cell r="H47" t="str">
            <v>TSY0010231</v>
          </cell>
          <cell r="I47" t="str">
            <v>3C标识</v>
          </cell>
          <cell r="K47" t="str">
            <v>3C标识</v>
          </cell>
          <cell r="L47" t="str">
            <v>—</v>
          </cell>
          <cell r="M47" t="str">
            <v>50mm*50mm</v>
          </cell>
          <cell r="N47" t="str">
            <v>涤纶丝</v>
          </cell>
          <cell r="O47" t="str">
            <v>—</v>
          </cell>
          <cell r="P47" t="str">
            <v>—</v>
          </cell>
          <cell r="Q47" t="str">
            <v>C</v>
          </cell>
          <cell r="R47" t="str">
            <v>件</v>
          </cell>
          <cell r="S47" t="str">
            <v>—</v>
          </cell>
          <cell r="T47" t="str">
            <v>标识</v>
          </cell>
          <cell r="U47" t="str">
            <v>N</v>
          </cell>
          <cell r="V47" t="str">
            <v>N</v>
          </cell>
          <cell r="W47" t="str">
            <v>—</v>
          </cell>
          <cell r="X47" t="str">
            <v>—</v>
          </cell>
          <cell r="Y47" t="str">
            <v>—</v>
          </cell>
          <cell r="Z47" t="str">
            <v>—</v>
          </cell>
          <cell r="AA47" t="str">
            <v>—</v>
          </cell>
          <cell r="AB47" t="str">
            <v>—</v>
          </cell>
          <cell r="AC47" t="str">
            <v>雄县华增 李福增 13803269328</v>
          </cell>
          <cell r="AD47" t="str">
            <v>WG1662511054/2*RC510015</v>
          </cell>
          <cell r="BB47">
            <v>1</v>
          </cell>
        </row>
        <row r="48">
          <cell r="H48" t="str">
            <v>TSY0010232</v>
          </cell>
          <cell r="I48" t="str">
            <v>3C标识</v>
          </cell>
          <cell r="K48" t="str">
            <v>3C标识</v>
          </cell>
          <cell r="L48" t="str">
            <v>—</v>
          </cell>
          <cell r="M48" t="str">
            <v>50mm*50mm</v>
          </cell>
          <cell r="N48" t="str">
            <v>涤纶丝</v>
          </cell>
          <cell r="O48" t="str">
            <v>—</v>
          </cell>
          <cell r="P48" t="str">
            <v>—</v>
          </cell>
          <cell r="Q48" t="str">
            <v>C</v>
          </cell>
          <cell r="R48" t="str">
            <v>件</v>
          </cell>
          <cell r="S48" t="str">
            <v>—</v>
          </cell>
          <cell r="T48" t="str">
            <v>标识</v>
          </cell>
          <cell r="U48" t="str">
            <v>N</v>
          </cell>
          <cell r="V48" t="str">
            <v>N</v>
          </cell>
          <cell r="W48" t="str">
            <v>—</v>
          </cell>
          <cell r="X48" t="str">
            <v>—</v>
          </cell>
          <cell r="Y48" t="str">
            <v>—</v>
          </cell>
          <cell r="Z48" t="str">
            <v>—</v>
          </cell>
          <cell r="AA48" t="str">
            <v>—</v>
          </cell>
          <cell r="AB48" t="str">
            <v>—</v>
          </cell>
          <cell r="AC48" t="str">
            <v>雄县华增 李福增 13803269328</v>
          </cell>
          <cell r="AD48" t="str">
            <v>WG1662511061/2*RC510015</v>
          </cell>
          <cell r="BF48">
            <v>1</v>
          </cell>
        </row>
        <row r="49">
          <cell r="H49" t="str">
            <v>TSY0010233</v>
          </cell>
          <cell r="I49" t="str">
            <v>3C标识</v>
          </cell>
          <cell r="K49" t="str">
            <v>3C标识</v>
          </cell>
          <cell r="L49" t="str">
            <v>—</v>
          </cell>
          <cell r="M49" t="str">
            <v>50mm*50mm</v>
          </cell>
          <cell r="N49" t="str">
            <v>涤纶丝</v>
          </cell>
          <cell r="O49" t="str">
            <v>—</v>
          </cell>
          <cell r="P49" t="str">
            <v>—</v>
          </cell>
          <cell r="Q49" t="str">
            <v>C</v>
          </cell>
          <cell r="R49" t="str">
            <v>件</v>
          </cell>
          <cell r="S49" t="str">
            <v>—</v>
          </cell>
          <cell r="T49" t="str">
            <v>标识</v>
          </cell>
          <cell r="U49" t="str">
            <v>N</v>
          </cell>
          <cell r="V49" t="str">
            <v>N</v>
          </cell>
          <cell r="W49" t="str">
            <v>—</v>
          </cell>
          <cell r="X49" t="str">
            <v>—</v>
          </cell>
          <cell r="Y49" t="str">
            <v>—</v>
          </cell>
          <cell r="Z49" t="str">
            <v>—</v>
          </cell>
          <cell r="AA49" t="str">
            <v>—</v>
          </cell>
          <cell r="AB49" t="str">
            <v>—</v>
          </cell>
          <cell r="AC49" t="str">
            <v>雄县华增 李福增 13803269328</v>
          </cell>
          <cell r="AD49" t="str">
            <v>WG1662511046/2*RC515903</v>
          </cell>
          <cell r="AT49">
            <v>1</v>
          </cell>
        </row>
        <row r="50">
          <cell r="H50" t="str">
            <v>TSY0010234</v>
          </cell>
          <cell r="I50" t="str">
            <v>3C标识</v>
          </cell>
          <cell r="K50" t="str">
            <v>3C标识</v>
          </cell>
          <cell r="L50" t="str">
            <v>—</v>
          </cell>
          <cell r="M50" t="str">
            <v>50mm*50mm</v>
          </cell>
          <cell r="N50" t="str">
            <v>涤纶丝</v>
          </cell>
          <cell r="O50" t="str">
            <v>—</v>
          </cell>
          <cell r="P50" t="str">
            <v>—</v>
          </cell>
          <cell r="Q50" t="str">
            <v>C</v>
          </cell>
          <cell r="R50" t="str">
            <v>件</v>
          </cell>
          <cell r="S50" t="str">
            <v>—</v>
          </cell>
          <cell r="T50" t="str">
            <v>标识</v>
          </cell>
          <cell r="U50" t="str">
            <v>N</v>
          </cell>
          <cell r="V50" t="str">
            <v>N</v>
          </cell>
          <cell r="W50" t="str">
            <v>—</v>
          </cell>
          <cell r="X50" t="str">
            <v>—</v>
          </cell>
          <cell r="Y50" t="str">
            <v>—</v>
          </cell>
          <cell r="Z50" t="str">
            <v>—</v>
          </cell>
          <cell r="AA50" t="str">
            <v>—</v>
          </cell>
          <cell r="AB50" t="str">
            <v>—</v>
          </cell>
          <cell r="AC50" t="str">
            <v>雄县华增 李福增 13803269328</v>
          </cell>
          <cell r="AD50" t="str">
            <v>WG1662511058/2*RC515903</v>
          </cell>
          <cell r="AO50">
            <v>1</v>
          </cell>
        </row>
        <row r="51">
          <cell r="H51" t="str">
            <v>TSY0010235</v>
          </cell>
          <cell r="I51" t="str">
            <v>3C标识</v>
          </cell>
          <cell r="K51" t="str">
            <v>3C标识</v>
          </cell>
          <cell r="L51" t="str">
            <v>—</v>
          </cell>
          <cell r="M51" t="str">
            <v>50mm*50mm</v>
          </cell>
          <cell r="N51" t="str">
            <v>涤纶丝</v>
          </cell>
          <cell r="O51" t="str">
            <v>—</v>
          </cell>
          <cell r="P51" t="str">
            <v>—</v>
          </cell>
          <cell r="Q51" t="str">
            <v>C</v>
          </cell>
          <cell r="R51" t="str">
            <v>件</v>
          </cell>
          <cell r="S51" t="str">
            <v>—</v>
          </cell>
          <cell r="T51" t="str">
            <v>标识</v>
          </cell>
          <cell r="U51" t="str">
            <v>N</v>
          </cell>
          <cell r="V51" t="str">
            <v>N</v>
          </cell>
          <cell r="W51" t="str">
            <v>—</v>
          </cell>
          <cell r="X51" t="str">
            <v>—</v>
          </cell>
          <cell r="Y51" t="str">
            <v>—</v>
          </cell>
          <cell r="Z51" t="str">
            <v>—</v>
          </cell>
          <cell r="AA51" t="str">
            <v>—</v>
          </cell>
          <cell r="AB51" t="str">
            <v>—</v>
          </cell>
          <cell r="AC51" t="str">
            <v>雄县华增 李福增 13803269328</v>
          </cell>
          <cell r="AD51" t="str">
            <v>WG1662511066/2*RC515903</v>
          </cell>
          <cell r="AY51">
            <v>1</v>
          </cell>
        </row>
        <row r="52">
          <cell r="H52" t="str">
            <v>TSY0010236</v>
          </cell>
          <cell r="I52" t="str">
            <v>3C标识</v>
          </cell>
          <cell r="K52" t="str">
            <v>3C标识</v>
          </cell>
          <cell r="L52" t="str">
            <v>—</v>
          </cell>
          <cell r="M52" t="str">
            <v>50mm*50mm</v>
          </cell>
          <cell r="N52" t="str">
            <v>涤纶丝</v>
          </cell>
          <cell r="O52" t="str">
            <v>—</v>
          </cell>
          <cell r="P52" t="str">
            <v>—</v>
          </cell>
          <cell r="Q52" t="str">
            <v>C</v>
          </cell>
          <cell r="R52" t="str">
            <v>件</v>
          </cell>
          <cell r="S52" t="str">
            <v>—</v>
          </cell>
          <cell r="T52" t="str">
            <v>标识</v>
          </cell>
          <cell r="U52" t="str">
            <v>N</v>
          </cell>
          <cell r="V52" t="str">
            <v>N</v>
          </cell>
          <cell r="W52" t="str">
            <v>—</v>
          </cell>
          <cell r="X52" t="str">
            <v>—</v>
          </cell>
          <cell r="Y52" t="str">
            <v>—</v>
          </cell>
          <cell r="Z52" t="str">
            <v>—</v>
          </cell>
          <cell r="AA52" t="str">
            <v>—</v>
          </cell>
          <cell r="AB52" t="str">
            <v>—</v>
          </cell>
          <cell r="AC52" t="str">
            <v>雄县华增 李福增 13803269328</v>
          </cell>
          <cell r="AD52" t="str">
            <v>WG1662511055/2*RC510015</v>
          </cell>
          <cell r="BC52">
            <v>1</v>
          </cell>
        </row>
        <row r="53">
          <cell r="H53" t="str">
            <v>TSY0010237</v>
          </cell>
          <cell r="I53" t="str">
            <v>3C标识</v>
          </cell>
          <cell r="K53" t="str">
            <v>3C标识</v>
          </cell>
          <cell r="L53" t="str">
            <v>—</v>
          </cell>
          <cell r="M53" t="str">
            <v>50mm*50mm</v>
          </cell>
          <cell r="N53" t="str">
            <v>涤纶丝</v>
          </cell>
          <cell r="O53" t="str">
            <v>—</v>
          </cell>
          <cell r="P53" t="str">
            <v>—</v>
          </cell>
          <cell r="Q53" t="str">
            <v>C</v>
          </cell>
          <cell r="R53" t="str">
            <v>件</v>
          </cell>
          <cell r="S53" t="str">
            <v>—</v>
          </cell>
          <cell r="T53" t="str">
            <v>标识</v>
          </cell>
          <cell r="U53" t="str">
            <v>N</v>
          </cell>
          <cell r="V53" t="str">
            <v>N</v>
          </cell>
          <cell r="W53" t="str">
            <v>—</v>
          </cell>
          <cell r="X53" t="str">
            <v>—</v>
          </cell>
          <cell r="Y53" t="str">
            <v>—</v>
          </cell>
          <cell r="Z53" t="str">
            <v>—</v>
          </cell>
          <cell r="AA53" t="str">
            <v>—</v>
          </cell>
          <cell r="AB53" t="str">
            <v>—</v>
          </cell>
          <cell r="AC53" t="str">
            <v>雄县华增 李福增 13803269328</v>
          </cell>
          <cell r="AD53" t="str">
            <v>WG1662511062/2*RC510015</v>
          </cell>
          <cell r="BG53">
            <v>1</v>
          </cell>
        </row>
        <row r="54">
          <cell r="H54" t="str">
            <v>TSY0010329</v>
          </cell>
          <cell r="I54" t="str">
            <v>翻折标识</v>
          </cell>
          <cell r="K54" t="str">
            <v>翻折标识</v>
          </cell>
          <cell r="L54" t="str">
            <v>—</v>
          </cell>
          <cell r="M54" t="str">
            <v>120mm*80mm</v>
          </cell>
          <cell r="N54" t="str">
            <v>涤纶丝</v>
          </cell>
          <cell r="O54" t="str">
            <v>—</v>
          </cell>
          <cell r="P54" t="str">
            <v>—</v>
          </cell>
          <cell r="Q54" t="str">
            <v>C</v>
          </cell>
          <cell r="R54" t="str">
            <v>件</v>
          </cell>
          <cell r="S54" t="str">
            <v>—</v>
          </cell>
          <cell r="T54" t="str">
            <v>标识</v>
          </cell>
          <cell r="U54" t="str">
            <v>N</v>
          </cell>
          <cell r="V54" t="str">
            <v>N</v>
          </cell>
          <cell r="W54" t="str">
            <v>—</v>
          </cell>
          <cell r="X54" t="str">
            <v>—</v>
          </cell>
          <cell r="Y54" t="str">
            <v>—</v>
          </cell>
          <cell r="Z54" t="str">
            <v>—</v>
          </cell>
          <cell r="AA54" t="str">
            <v>—</v>
          </cell>
          <cell r="AB54" t="str">
            <v>—</v>
          </cell>
          <cell r="AC54" t="str">
            <v>雄县华增 李福增 13803269328</v>
          </cell>
          <cell r="AJ54">
            <v>1</v>
          </cell>
        </row>
        <row r="55">
          <cell r="H55" t="str">
            <v>TSY0010094</v>
          </cell>
          <cell r="I55" t="str">
            <v>型条</v>
          </cell>
          <cell r="J55" t="str">
            <v>—</v>
          </cell>
          <cell r="K55" t="str">
            <v>1240mm型条</v>
          </cell>
          <cell r="L55" t="str">
            <v>—</v>
          </cell>
          <cell r="M55" t="str">
            <v>1240mm</v>
          </cell>
          <cell r="N55" t="str">
            <v>共聚PP</v>
          </cell>
          <cell r="O55" t="str">
            <v>—</v>
          </cell>
          <cell r="P55" t="str">
            <v>—</v>
          </cell>
          <cell r="Q55" t="str">
            <v>B</v>
          </cell>
          <cell r="R55" t="str">
            <v>根</v>
          </cell>
          <cell r="S55" t="str">
            <v>—</v>
          </cell>
          <cell r="T55" t="str">
            <v>型条</v>
          </cell>
          <cell r="U55" t="str">
            <v>Y</v>
          </cell>
          <cell r="V55" t="str">
            <v>N</v>
          </cell>
          <cell r="W55" t="str">
            <v>—</v>
          </cell>
          <cell r="X55" t="str">
            <v>—</v>
          </cell>
          <cell r="Y55" t="str">
            <v>—</v>
          </cell>
          <cell r="Z55" t="str">
            <v>—</v>
          </cell>
          <cell r="AA55" t="str">
            <v>—</v>
          </cell>
          <cell r="AB55" t="str">
            <v>—</v>
          </cell>
          <cell r="AC55" t="str">
            <v>上海绽奇工贸
王兴龙
18621598588</v>
          </cell>
          <cell r="AD55" t="str">
            <v>箭型条</v>
          </cell>
          <cell r="AF55">
            <v>1</v>
          </cell>
        </row>
        <row r="56">
          <cell r="H56" t="str">
            <v>TSY0010097</v>
          </cell>
          <cell r="I56" t="str">
            <v>型条</v>
          </cell>
          <cell r="J56" t="str">
            <v>—</v>
          </cell>
          <cell r="K56" t="str">
            <v>290mm型条</v>
          </cell>
          <cell r="L56" t="str">
            <v>—</v>
          </cell>
          <cell r="M56" t="str">
            <v>290mm</v>
          </cell>
          <cell r="N56" t="str">
            <v>共聚PP</v>
          </cell>
          <cell r="O56" t="str">
            <v>—</v>
          </cell>
          <cell r="P56" t="str">
            <v>—</v>
          </cell>
          <cell r="Q56" t="str">
            <v>B</v>
          </cell>
          <cell r="R56" t="str">
            <v>根</v>
          </cell>
          <cell r="S56" t="str">
            <v>—</v>
          </cell>
          <cell r="T56" t="str">
            <v>型条</v>
          </cell>
          <cell r="U56" t="str">
            <v>Y</v>
          </cell>
          <cell r="V56" t="str">
            <v>N</v>
          </cell>
          <cell r="W56" t="str">
            <v>—</v>
          </cell>
          <cell r="X56" t="str">
            <v>—</v>
          </cell>
          <cell r="Y56" t="str">
            <v>—</v>
          </cell>
          <cell r="Z56" t="str">
            <v>—</v>
          </cell>
          <cell r="AA56" t="str">
            <v>—</v>
          </cell>
          <cell r="AB56" t="str">
            <v>—</v>
          </cell>
          <cell r="AC56" t="str">
            <v>上海绽奇工贸
王兴龙
18621598588</v>
          </cell>
          <cell r="AD56" t="str">
            <v>箭型条</v>
          </cell>
          <cell r="AF56">
            <v>1</v>
          </cell>
        </row>
        <row r="57">
          <cell r="H57" t="str">
            <v>TSY0010146</v>
          </cell>
          <cell r="I57" t="str">
            <v>型条</v>
          </cell>
          <cell r="K57" t="str">
            <v>1165mm型条</v>
          </cell>
          <cell r="L57" t="str">
            <v>—</v>
          </cell>
          <cell r="M57" t="str">
            <v>1165mm</v>
          </cell>
          <cell r="N57" t="str">
            <v>共聚PP</v>
          </cell>
          <cell r="O57" t="str">
            <v>—</v>
          </cell>
          <cell r="P57" t="str">
            <v>—</v>
          </cell>
          <cell r="Q57" t="str">
            <v>B</v>
          </cell>
          <cell r="R57" t="str">
            <v>根</v>
          </cell>
          <cell r="S57" t="str">
            <v>—</v>
          </cell>
          <cell r="T57" t="str">
            <v>型条</v>
          </cell>
          <cell r="U57" t="str">
            <v>Y</v>
          </cell>
          <cell r="V57" t="str">
            <v>N</v>
          </cell>
          <cell r="W57" t="str">
            <v>—</v>
          </cell>
          <cell r="X57" t="str">
            <v>—</v>
          </cell>
          <cell r="Y57" t="str">
            <v>—</v>
          </cell>
          <cell r="Z57" t="str">
            <v>—</v>
          </cell>
          <cell r="AA57" t="str">
            <v>—</v>
          </cell>
          <cell r="AB57" t="str">
            <v>—</v>
          </cell>
          <cell r="AC57" t="str">
            <v>上海绽奇工贸
王兴龙
18621598588</v>
          </cell>
          <cell r="AD57" t="str">
            <v>箭型条</v>
          </cell>
          <cell r="AM57">
            <v>1</v>
          </cell>
          <cell r="AO57">
            <v>1</v>
          </cell>
          <cell r="AR57">
            <v>1</v>
          </cell>
          <cell r="AT57">
            <v>1</v>
          </cell>
          <cell r="AW57">
            <v>1</v>
          </cell>
          <cell r="AY57">
            <v>1</v>
          </cell>
          <cell r="BA57">
            <v>1</v>
          </cell>
          <cell r="BC57">
            <v>1</v>
          </cell>
          <cell r="BE57">
            <v>1</v>
          </cell>
          <cell r="BG57">
            <v>1</v>
          </cell>
        </row>
        <row r="58">
          <cell r="H58" t="str">
            <v>TSY0010147</v>
          </cell>
          <cell r="I58" t="str">
            <v>型条</v>
          </cell>
          <cell r="K58" t="str">
            <v>95mm型条</v>
          </cell>
          <cell r="L58" t="str">
            <v>—</v>
          </cell>
          <cell r="M58" t="str">
            <v>95mm</v>
          </cell>
          <cell r="N58" t="str">
            <v>共聚PP</v>
          </cell>
          <cell r="O58" t="str">
            <v>—</v>
          </cell>
          <cell r="P58" t="str">
            <v>—</v>
          </cell>
          <cell r="Q58" t="str">
            <v>B</v>
          </cell>
          <cell r="R58" t="str">
            <v>根</v>
          </cell>
          <cell r="S58" t="str">
            <v>—</v>
          </cell>
          <cell r="T58" t="str">
            <v>型条</v>
          </cell>
          <cell r="U58" t="str">
            <v>Y</v>
          </cell>
          <cell r="V58" t="str">
            <v>N</v>
          </cell>
          <cell r="W58" t="str">
            <v>—</v>
          </cell>
          <cell r="X58" t="str">
            <v>—</v>
          </cell>
          <cell r="Y58" t="str">
            <v>—</v>
          </cell>
          <cell r="Z58" t="str">
            <v>—</v>
          </cell>
          <cell r="AA58" t="str">
            <v>—</v>
          </cell>
          <cell r="AB58" t="str">
            <v>—</v>
          </cell>
          <cell r="AC58" t="str">
            <v>上海绽奇工贸
王兴龙
18621598588</v>
          </cell>
          <cell r="AD58" t="str">
            <v>箭型条</v>
          </cell>
          <cell r="AM58">
            <v>1</v>
          </cell>
          <cell r="AO58">
            <v>1</v>
          </cell>
          <cell r="AR58">
            <v>1</v>
          </cell>
          <cell r="AT58">
            <v>1</v>
          </cell>
          <cell r="AW58">
            <v>1</v>
          </cell>
          <cell r="AY58">
            <v>1</v>
          </cell>
          <cell r="BA58">
            <v>1</v>
          </cell>
          <cell r="BC58">
            <v>1</v>
          </cell>
          <cell r="BE58">
            <v>1</v>
          </cell>
          <cell r="BG58">
            <v>1</v>
          </cell>
        </row>
        <row r="59">
          <cell r="H59" t="str">
            <v>TSY0010099</v>
          </cell>
          <cell r="I59" t="str">
            <v>型条</v>
          </cell>
          <cell r="J59" t="str">
            <v>—</v>
          </cell>
          <cell r="K59" t="str">
            <v>65mm型条</v>
          </cell>
          <cell r="L59" t="str">
            <v>—</v>
          </cell>
          <cell r="M59" t="str">
            <v>65mm</v>
          </cell>
          <cell r="N59" t="str">
            <v>共聚PP</v>
          </cell>
          <cell r="O59" t="str">
            <v>—</v>
          </cell>
          <cell r="P59" t="str">
            <v>—</v>
          </cell>
          <cell r="Q59" t="str">
            <v>B</v>
          </cell>
          <cell r="R59" t="str">
            <v>根</v>
          </cell>
          <cell r="S59" t="str">
            <v>—</v>
          </cell>
          <cell r="T59" t="str">
            <v>型条</v>
          </cell>
          <cell r="U59" t="str">
            <v>Y</v>
          </cell>
          <cell r="V59" t="str">
            <v>N</v>
          </cell>
          <cell r="W59" t="str">
            <v>—</v>
          </cell>
          <cell r="X59" t="str">
            <v>—</v>
          </cell>
          <cell r="Y59" t="str">
            <v>—</v>
          </cell>
          <cell r="Z59" t="str">
            <v>—</v>
          </cell>
          <cell r="AA59" t="str">
            <v>—</v>
          </cell>
          <cell r="AB59" t="str">
            <v>—</v>
          </cell>
          <cell r="AC59" t="str">
            <v>上海绽奇工贸
王兴龙
18621598588</v>
          </cell>
          <cell r="AD59" t="str">
            <v>箭型条</v>
          </cell>
          <cell r="AM59">
            <v>2</v>
          </cell>
          <cell r="AO59">
            <v>2</v>
          </cell>
          <cell r="AR59">
            <v>2</v>
          </cell>
          <cell r="AT59">
            <v>2</v>
          </cell>
          <cell r="AW59">
            <v>2</v>
          </cell>
          <cell r="AY59">
            <v>2</v>
          </cell>
          <cell r="BA59">
            <v>2</v>
          </cell>
          <cell r="BC59">
            <v>2</v>
          </cell>
          <cell r="BE59">
            <v>2</v>
          </cell>
          <cell r="BG59">
            <v>2</v>
          </cell>
        </row>
        <row r="60">
          <cell r="H60" t="str">
            <v>TSY0000793</v>
          </cell>
          <cell r="I60" t="str">
            <v>型条</v>
          </cell>
          <cell r="K60" t="str">
            <v>110mm勾条</v>
          </cell>
          <cell r="L60" t="str">
            <v>—</v>
          </cell>
          <cell r="M60" t="str">
            <v>110mm</v>
          </cell>
          <cell r="N60" t="str">
            <v>共聚PP</v>
          </cell>
          <cell r="O60" t="str">
            <v>—</v>
          </cell>
          <cell r="P60" t="str">
            <v>—</v>
          </cell>
          <cell r="Q60" t="str">
            <v>B</v>
          </cell>
          <cell r="R60" t="str">
            <v>根</v>
          </cell>
          <cell r="S60" t="str">
            <v>—</v>
          </cell>
          <cell r="T60" t="str">
            <v>型条</v>
          </cell>
          <cell r="U60" t="str">
            <v>Y</v>
          </cell>
          <cell r="V60" t="str">
            <v>N</v>
          </cell>
          <cell r="W60" t="str">
            <v>—</v>
          </cell>
          <cell r="X60" t="str">
            <v>—</v>
          </cell>
          <cell r="Y60" t="str">
            <v>—</v>
          </cell>
          <cell r="Z60" t="str">
            <v>—</v>
          </cell>
          <cell r="AA60" t="str">
            <v>—</v>
          </cell>
          <cell r="AB60" t="str">
            <v>—</v>
          </cell>
          <cell r="AC60" t="str">
            <v>上海绽奇工贸
王兴龙
18621598588</v>
          </cell>
          <cell r="AD60" t="str">
            <v>KT-17</v>
          </cell>
          <cell r="AK60">
            <v>1</v>
          </cell>
          <cell r="AP60">
            <v>1</v>
          </cell>
          <cell r="AU60">
            <v>1</v>
          </cell>
        </row>
        <row r="61">
          <cell r="H61" t="str">
            <v>TSY0000794</v>
          </cell>
          <cell r="I61" t="str">
            <v>型条</v>
          </cell>
          <cell r="K61" t="str">
            <v>110mm板条</v>
          </cell>
          <cell r="L61" t="str">
            <v>—</v>
          </cell>
          <cell r="M61" t="str">
            <v>110mm</v>
          </cell>
          <cell r="N61" t="str">
            <v>共聚PP</v>
          </cell>
          <cell r="O61" t="str">
            <v>—</v>
          </cell>
          <cell r="P61" t="str">
            <v>—</v>
          </cell>
          <cell r="Q61" t="str">
            <v>B</v>
          </cell>
          <cell r="R61" t="str">
            <v>根</v>
          </cell>
          <cell r="S61" t="str">
            <v>—</v>
          </cell>
          <cell r="T61" t="str">
            <v>型条</v>
          </cell>
          <cell r="U61" t="str">
            <v>N</v>
          </cell>
          <cell r="V61" t="str">
            <v>N</v>
          </cell>
          <cell r="W61" t="str">
            <v>—</v>
          </cell>
          <cell r="X61" t="str">
            <v>—</v>
          </cell>
          <cell r="Y61" t="str">
            <v>—</v>
          </cell>
          <cell r="Z61" t="str">
            <v>—</v>
          </cell>
          <cell r="AA61" t="str">
            <v>—</v>
          </cell>
          <cell r="AB61" t="str">
            <v>—</v>
          </cell>
          <cell r="AC61" t="str">
            <v>上海绽奇工贸
王兴龙
18621598588</v>
          </cell>
          <cell r="AD61" t="str">
            <v>KT-16</v>
          </cell>
          <cell r="AK61">
            <v>1</v>
          </cell>
          <cell r="AP61">
            <v>1</v>
          </cell>
          <cell r="AU61">
            <v>1</v>
          </cell>
        </row>
        <row r="62">
          <cell r="H62" t="str">
            <v>TSY0000790</v>
          </cell>
          <cell r="I62" t="str">
            <v>型条</v>
          </cell>
          <cell r="K62" t="str">
            <v>140mm勾条</v>
          </cell>
          <cell r="L62" t="str">
            <v>—</v>
          </cell>
          <cell r="M62" t="str">
            <v>140mm</v>
          </cell>
          <cell r="N62" t="str">
            <v>共聚PP</v>
          </cell>
          <cell r="O62" t="str">
            <v>—</v>
          </cell>
          <cell r="P62" t="str">
            <v>—</v>
          </cell>
          <cell r="Q62" t="str">
            <v>B</v>
          </cell>
          <cell r="R62" t="str">
            <v>根</v>
          </cell>
          <cell r="S62" t="str">
            <v>—</v>
          </cell>
          <cell r="T62" t="str">
            <v>型条</v>
          </cell>
          <cell r="U62" t="str">
            <v>Y</v>
          </cell>
          <cell r="V62" t="str">
            <v>N</v>
          </cell>
          <cell r="W62" t="str">
            <v>—</v>
          </cell>
          <cell r="X62" t="str">
            <v>—</v>
          </cell>
          <cell r="Y62" t="str">
            <v>—</v>
          </cell>
          <cell r="Z62" t="str">
            <v>—</v>
          </cell>
          <cell r="AA62" t="str">
            <v>—</v>
          </cell>
          <cell r="AB62" t="str">
            <v>—</v>
          </cell>
          <cell r="AC62" t="str">
            <v>上海绽奇工贸
王兴龙
18621598588</v>
          </cell>
          <cell r="AD62" t="str">
            <v>KT-40</v>
          </cell>
          <cell r="AJ62">
            <v>2</v>
          </cell>
        </row>
        <row r="63">
          <cell r="H63" t="str">
            <v>TSY0010328</v>
          </cell>
          <cell r="I63" t="str">
            <v>型条</v>
          </cell>
          <cell r="K63" t="str">
            <v>305mm板条</v>
          </cell>
          <cell r="L63" t="str">
            <v>—</v>
          </cell>
          <cell r="M63" t="str">
            <v>305mm</v>
          </cell>
          <cell r="N63" t="str">
            <v>共聚PP</v>
          </cell>
          <cell r="O63" t="str">
            <v>—</v>
          </cell>
          <cell r="P63" t="str">
            <v>—</v>
          </cell>
          <cell r="Q63" t="str">
            <v>B</v>
          </cell>
          <cell r="R63" t="str">
            <v>根</v>
          </cell>
          <cell r="S63" t="str">
            <v>—</v>
          </cell>
          <cell r="T63" t="str">
            <v>型条</v>
          </cell>
          <cell r="U63" t="str">
            <v>N</v>
          </cell>
          <cell r="V63" t="str">
            <v>N</v>
          </cell>
          <cell r="W63" t="str">
            <v>—</v>
          </cell>
          <cell r="X63" t="str">
            <v>—</v>
          </cell>
          <cell r="Y63" t="str">
            <v>—</v>
          </cell>
          <cell r="Z63" t="str">
            <v>—</v>
          </cell>
          <cell r="AA63" t="str">
            <v>—</v>
          </cell>
          <cell r="AB63" t="str">
            <v>—</v>
          </cell>
          <cell r="AC63" t="str">
            <v>上海绽奇工贸
王兴龙
18621598588</v>
          </cell>
          <cell r="AD63" t="str">
            <v>KT-16</v>
          </cell>
          <cell r="AJ63">
            <v>1</v>
          </cell>
        </row>
        <row r="64">
          <cell r="H64" t="str">
            <v>TSY0000323</v>
          </cell>
          <cell r="I64" t="str">
            <v>尼龙搭扣</v>
          </cell>
          <cell r="K64" t="str">
            <v>粘扣</v>
          </cell>
          <cell r="L64" t="str">
            <v>—</v>
          </cell>
          <cell r="M64" t="str">
            <v>360mm*25mm</v>
          </cell>
          <cell r="N64" t="str">
            <v>尼龙</v>
          </cell>
          <cell r="O64" t="str">
            <v>—</v>
          </cell>
          <cell r="P64" t="str">
            <v>—</v>
          </cell>
          <cell r="Q64" t="str">
            <v>C</v>
          </cell>
          <cell r="R64" t="str">
            <v>米</v>
          </cell>
          <cell r="T64" t="str">
            <v>支撑板</v>
          </cell>
          <cell r="U64" t="str">
            <v>Y</v>
          </cell>
          <cell r="V64" t="str">
            <v>N</v>
          </cell>
          <cell r="W64" t="str">
            <v>—</v>
          </cell>
          <cell r="X64" t="str">
            <v>—</v>
          </cell>
          <cell r="Y64" t="str">
            <v>—</v>
          </cell>
          <cell r="Z64" t="str">
            <v>—</v>
          </cell>
          <cell r="AA64" t="str">
            <v>—</v>
          </cell>
          <cell r="AB64" t="str">
            <v>—</v>
          </cell>
          <cell r="AC64" t="str">
            <v>雄县华增 李福增 13803269328</v>
          </cell>
          <cell r="AD64" t="str">
            <v>毛面</v>
          </cell>
          <cell r="AE64">
            <v>0.36</v>
          </cell>
        </row>
        <row r="65">
          <cell r="H65" t="str">
            <v>TSY0000322</v>
          </cell>
          <cell r="I65" t="str">
            <v>尼龙搭扣</v>
          </cell>
          <cell r="K65" t="str">
            <v>粘扣</v>
          </cell>
          <cell r="L65" t="str">
            <v>—</v>
          </cell>
          <cell r="M65" t="str">
            <v>360mm*25mm</v>
          </cell>
          <cell r="N65" t="str">
            <v>尼龙</v>
          </cell>
          <cell r="O65" t="str">
            <v>—</v>
          </cell>
          <cell r="P65" t="str">
            <v>—</v>
          </cell>
          <cell r="Q65" t="str">
            <v>C</v>
          </cell>
          <cell r="R65" t="str">
            <v>米</v>
          </cell>
          <cell r="T65" t="str">
            <v>支撑板</v>
          </cell>
          <cell r="U65" t="str">
            <v>Y</v>
          </cell>
          <cell r="V65" t="str">
            <v/>
          </cell>
          <cell r="W65" t="str">
            <v>—</v>
          </cell>
          <cell r="X65" t="str">
            <v>—</v>
          </cell>
          <cell r="Y65" t="str">
            <v>—</v>
          </cell>
          <cell r="Z65" t="str">
            <v>—</v>
          </cell>
          <cell r="AA65" t="str">
            <v>—</v>
          </cell>
          <cell r="AB65" t="str">
            <v>—</v>
          </cell>
          <cell r="AC65" t="str">
            <v>雄县华增 李福增 13803269328</v>
          </cell>
          <cell r="AD65" t="str">
            <v>刺面</v>
          </cell>
          <cell r="AF65">
            <v>0.36</v>
          </cell>
        </row>
        <row r="66">
          <cell r="H66" t="str">
            <v>TSY0010173</v>
          </cell>
          <cell r="I66" t="str">
            <v>拉链</v>
          </cell>
          <cell r="J66" t="str">
            <v>—</v>
          </cell>
          <cell r="K66" t="str">
            <v>黑色反穿拉链</v>
          </cell>
          <cell r="L66" t="str">
            <v>—</v>
          </cell>
          <cell r="M66" t="str">
            <v>700mm</v>
          </cell>
          <cell r="N66" t="str">
            <v>尼龙+树脂</v>
          </cell>
          <cell r="O66" t="str">
            <v>—</v>
          </cell>
          <cell r="P66" t="str">
            <v>—</v>
          </cell>
          <cell r="Q66" t="str">
            <v>B</v>
          </cell>
          <cell r="R66" t="str">
            <v>根</v>
          </cell>
          <cell r="S66" t="str">
            <v>—</v>
          </cell>
          <cell r="T66" t="str">
            <v>拉链</v>
          </cell>
          <cell r="U66" t="str">
            <v>N</v>
          </cell>
          <cell r="V66" t="str">
            <v>N</v>
          </cell>
          <cell r="W66" t="str">
            <v>—</v>
          </cell>
          <cell r="X66" t="str">
            <v>—</v>
          </cell>
          <cell r="Y66" t="str">
            <v>—</v>
          </cell>
          <cell r="Z66" t="str">
            <v>—</v>
          </cell>
          <cell r="AA66" t="str">
            <v>—</v>
          </cell>
          <cell r="AB66" t="str">
            <v>—</v>
          </cell>
          <cell r="AC66" t="str">
            <v>上海绽奇工贸
王兴龙
18621598588</v>
          </cell>
          <cell r="AD66" t="str">
            <v>5#</v>
          </cell>
          <cell r="AL66">
            <v>1</v>
          </cell>
          <cell r="AN66">
            <v>1</v>
          </cell>
          <cell r="AQ66">
            <v>1</v>
          </cell>
          <cell r="AS66">
            <v>1</v>
          </cell>
          <cell r="AV66">
            <v>1</v>
          </cell>
          <cell r="AX66">
            <v>1</v>
          </cell>
        </row>
        <row r="67">
          <cell r="H67" t="str">
            <v>TSY0010174</v>
          </cell>
          <cell r="I67" t="str">
            <v>拉链</v>
          </cell>
          <cell r="K67" t="str">
            <v>黑色反穿拉链</v>
          </cell>
          <cell r="L67" t="str">
            <v>—</v>
          </cell>
          <cell r="M67" t="str">
            <v>1100mm</v>
          </cell>
          <cell r="N67" t="str">
            <v>尼龙+树脂</v>
          </cell>
          <cell r="O67" t="str">
            <v>—</v>
          </cell>
          <cell r="P67" t="str">
            <v>—</v>
          </cell>
          <cell r="Q67" t="str">
            <v>B</v>
          </cell>
          <cell r="R67" t="str">
            <v>根</v>
          </cell>
          <cell r="S67" t="str">
            <v>—</v>
          </cell>
          <cell r="T67" t="str">
            <v>拉链</v>
          </cell>
          <cell r="U67" t="str">
            <v>N</v>
          </cell>
          <cell r="V67" t="str">
            <v>N</v>
          </cell>
          <cell r="W67" t="str">
            <v>—</v>
          </cell>
          <cell r="X67" t="str">
            <v>—</v>
          </cell>
          <cell r="Y67" t="str">
            <v>—</v>
          </cell>
          <cell r="Z67" t="str">
            <v>—</v>
          </cell>
          <cell r="AA67" t="str">
            <v>—</v>
          </cell>
          <cell r="AB67" t="str">
            <v>—</v>
          </cell>
          <cell r="AC67" t="str">
            <v>上海绽奇工贸
王兴龙
18621598588</v>
          </cell>
          <cell r="AD67" t="str">
            <v>5#</v>
          </cell>
          <cell r="AE67">
            <v>1</v>
          </cell>
          <cell r="AG67">
            <v>1</v>
          </cell>
          <cell r="AH67">
            <v>1</v>
          </cell>
          <cell r="AI67">
            <v>1</v>
          </cell>
          <cell r="AZ67">
            <v>1</v>
          </cell>
          <cell r="BB67">
            <v>1</v>
          </cell>
          <cell r="BD67">
            <v>1</v>
          </cell>
          <cell r="BF67">
            <v>1</v>
          </cell>
        </row>
        <row r="68">
          <cell r="H68" t="str">
            <v>TSY0010083</v>
          </cell>
          <cell r="I68" t="str">
            <v>拉链</v>
          </cell>
          <cell r="J68" t="str">
            <v>—</v>
          </cell>
          <cell r="K68" t="str">
            <v>黑色反穿拉链</v>
          </cell>
          <cell r="L68" t="str">
            <v>—</v>
          </cell>
          <cell r="M68" t="str">
            <v>550mm</v>
          </cell>
          <cell r="N68" t="str">
            <v>尼龙+树脂</v>
          </cell>
          <cell r="O68" t="str">
            <v>—</v>
          </cell>
          <cell r="P68" t="str">
            <v>—</v>
          </cell>
          <cell r="Q68" t="str">
            <v>B</v>
          </cell>
          <cell r="R68" t="str">
            <v>根</v>
          </cell>
          <cell r="S68" t="str">
            <v>—</v>
          </cell>
          <cell r="T68" t="str">
            <v>拉链</v>
          </cell>
          <cell r="U68" t="str">
            <v>N</v>
          </cell>
          <cell r="V68" t="str">
            <v>N</v>
          </cell>
          <cell r="W68" t="str">
            <v>—</v>
          </cell>
          <cell r="X68" t="str">
            <v>—</v>
          </cell>
          <cell r="Y68" t="str">
            <v>—</v>
          </cell>
          <cell r="Z68" t="str">
            <v>—</v>
          </cell>
          <cell r="AA68" t="str">
            <v>—</v>
          </cell>
          <cell r="AB68" t="str">
            <v>—</v>
          </cell>
          <cell r="AC68" t="str">
            <v>上海绽奇工贸
王兴龙
18621598588</v>
          </cell>
          <cell r="AD68" t="str">
            <v>5#</v>
          </cell>
          <cell r="AJ68">
            <v>1</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上海绽奇"/>
      <sheetName val="上海绽奇 (3)"/>
      <sheetName val="上海绽奇 (4)"/>
      <sheetName val="上海绽奇 (5)"/>
      <sheetName val="上海绽奇 (6)"/>
      <sheetName val="Sheet1"/>
      <sheetName val="Sheet2"/>
      <sheetName val="Sheet3"/>
    </sheetNames>
    <sheetDataSet>
      <sheetData sheetId="0">
        <row r="9">
          <cell r="B9" t="str">
            <v>TSY0010164</v>
          </cell>
          <cell r="C9" t="str">
            <v>480*27吊紧带</v>
          </cell>
          <cell r="D9" t="str">
            <v>KT-135-27-475mm</v>
          </cell>
          <cell r="E9" t="str">
            <v>件</v>
          </cell>
          <cell r="G9">
            <v>0.28310000000000002</v>
          </cell>
        </row>
        <row r="10">
          <cell r="B10" t="str">
            <v>TSY0010165</v>
          </cell>
          <cell r="C10" t="str">
            <v>240*27吊紧带</v>
          </cell>
          <cell r="D10" t="str">
            <v>KT-135-27-240mm</v>
          </cell>
          <cell r="E10" t="str">
            <v>件</v>
          </cell>
          <cell r="G10">
            <v>0.14149999999999999</v>
          </cell>
        </row>
        <row r="11">
          <cell r="B11" t="str">
            <v>TSY0010166</v>
          </cell>
          <cell r="C11" t="str">
            <v>360*27吊紧带</v>
          </cell>
          <cell r="D11" t="str">
            <v>KT-135-27-345mm</v>
          </cell>
          <cell r="E11" t="str">
            <v>件</v>
          </cell>
          <cell r="G11">
            <v>0.21229999999999999</v>
          </cell>
        </row>
        <row r="12">
          <cell r="B12" t="str">
            <v>TSY0010167</v>
          </cell>
          <cell r="C12" t="str">
            <v>210*27吊紧带</v>
          </cell>
          <cell r="D12" t="str">
            <v>KT-135-27-210mm</v>
          </cell>
          <cell r="E12" t="str">
            <v>件</v>
          </cell>
          <cell r="G12">
            <v>0.12379999999999999</v>
          </cell>
        </row>
        <row r="13">
          <cell r="B13" t="str">
            <v>TSY0010168</v>
          </cell>
          <cell r="C13" t="str">
            <v>280*27吊紧带</v>
          </cell>
          <cell r="D13" t="str">
            <v>KT-135-27-280mm</v>
          </cell>
          <cell r="E13" t="str">
            <v>件</v>
          </cell>
          <cell r="G13">
            <v>0.1651</v>
          </cell>
        </row>
        <row r="14">
          <cell r="B14" t="str">
            <v>TSY0010169</v>
          </cell>
          <cell r="C14" t="str">
            <v>245*27吊紧带</v>
          </cell>
          <cell r="D14" t="str">
            <v>KT-135-27-245mm</v>
          </cell>
          <cell r="E14" t="str">
            <v>件</v>
          </cell>
          <cell r="G14">
            <v>0.14449999999999999</v>
          </cell>
        </row>
        <row r="15">
          <cell r="B15" t="str">
            <v>TSY0010170</v>
          </cell>
          <cell r="C15" t="str">
            <v>630*27吊紧带</v>
          </cell>
          <cell r="D15" t="str">
            <v>KT-135-27-625mm</v>
          </cell>
          <cell r="E15" t="str">
            <v>件</v>
          </cell>
          <cell r="G15">
            <v>0.3715</v>
          </cell>
        </row>
        <row r="16">
          <cell r="B16" t="str">
            <v>TSY0010171</v>
          </cell>
          <cell r="C16" t="str">
            <v>110*27吊紧带</v>
          </cell>
          <cell r="D16" t="str">
            <v>KT-135-27-315mm</v>
          </cell>
          <cell r="E16" t="str">
            <v>件</v>
          </cell>
          <cell r="G16">
            <v>6.4899999999999999E-2</v>
          </cell>
        </row>
        <row r="17">
          <cell r="B17" t="str">
            <v>TSY0010172</v>
          </cell>
          <cell r="C17" t="str">
            <v>220*27吊紧带</v>
          </cell>
          <cell r="D17" t="str">
            <v>KT-135-27-220mm</v>
          </cell>
          <cell r="E17" t="str">
            <v>件</v>
          </cell>
          <cell r="G17">
            <v>0.12970000000000001</v>
          </cell>
        </row>
        <row r="18">
          <cell r="B18" t="str">
            <v>TSY0010176</v>
          </cell>
          <cell r="C18" t="str">
            <v>KT-135-27-180mm</v>
          </cell>
          <cell r="E18" t="str">
            <v>件</v>
          </cell>
          <cell r="G18">
            <v>0.1062</v>
          </cell>
        </row>
        <row r="19">
          <cell r="B19" t="str">
            <v>TSY0010177</v>
          </cell>
          <cell r="C19" t="str">
            <v>340*27吊紧带</v>
          </cell>
          <cell r="D19" t="str">
            <v>KT-135-27-340mm</v>
          </cell>
          <cell r="E19" t="str">
            <v>件</v>
          </cell>
          <cell r="G19">
            <v>0.20050000000000001</v>
          </cell>
        </row>
        <row r="20">
          <cell r="B20" t="str">
            <v>TSY0010178</v>
          </cell>
          <cell r="C20" t="str">
            <v>150*27吊紧带</v>
          </cell>
          <cell r="D20" t="str">
            <v>KT-135-27-150mm</v>
          </cell>
          <cell r="E20" t="str">
            <v>件</v>
          </cell>
          <cell r="G20">
            <v>8.8499999999999995E-2</v>
          </cell>
        </row>
        <row r="21">
          <cell r="B21" t="str">
            <v>TSY0010173</v>
          </cell>
          <cell r="C21" t="str">
            <v>黑色尼龙拉链</v>
          </cell>
          <cell r="D21" t="str">
            <v>5号700mm*30mm</v>
          </cell>
          <cell r="E21" t="str">
            <v>件</v>
          </cell>
          <cell r="G21">
            <v>0.92</v>
          </cell>
        </row>
        <row r="22">
          <cell r="B22" t="str">
            <v>TSY0010174</v>
          </cell>
          <cell r="C22" t="str">
            <v>黑色尼龙拉链</v>
          </cell>
          <cell r="D22" t="str">
            <v>5号1100mm*30mm</v>
          </cell>
          <cell r="E22" t="str">
            <v>件</v>
          </cell>
          <cell r="G22">
            <v>1.43</v>
          </cell>
        </row>
        <row r="23">
          <cell r="B23" t="str">
            <v>TSY0000793</v>
          </cell>
          <cell r="C23" t="str">
            <v>110mm勾条</v>
          </cell>
          <cell r="D23" t="str">
            <v>KT-17-35</v>
          </cell>
          <cell r="E23" t="str">
            <v>件</v>
          </cell>
          <cell r="G23">
            <v>0.1265</v>
          </cell>
        </row>
        <row r="24">
          <cell r="B24" t="str">
            <v>TSY0000794</v>
          </cell>
          <cell r="C24" t="str">
            <v>110mm板条</v>
          </cell>
          <cell r="D24" t="str">
            <v>KT-16-210</v>
          </cell>
          <cell r="E24" t="str">
            <v>件</v>
          </cell>
          <cell r="G24">
            <v>0.24529999999999999</v>
          </cell>
        </row>
        <row r="25">
          <cell r="B25" t="str">
            <v>TSY0010188</v>
          </cell>
          <cell r="C25" t="str">
            <v>拉型布</v>
          </cell>
          <cell r="D25" t="str">
            <v>针刺无纺布245*34</v>
          </cell>
          <cell r="E25" t="str">
            <v>件</v>
          </cell>
          <cell r="G25">
            <v>0.32</v>
          </cell>
        </row>
      </sheetData>
      <sheetData sheetId="1"/>
      <sheetData sheetId="2"/>
      <sheetData sheetId="3"/>
      <sheetData sheetId="4">
        <row r="9">
          <cell r="B9" t="str">
            <v>TSY0010154</v>
          </cell>
          <cell r="C9" t="str">
            <v>260*27吊紧带</v>
          </cell>
          <cell r="D9" t="str">
            <v>02.12.01.634</v>
          </cell>
          <cell r="E9" t="str">
            <v>EA</v>
          </cell>
          <cell r="G9">
            <v>0.15332999999999999</v>
          </cell>
        </row>
        <row r="10">
          <cell r="B10" t="str">
            <v>TSY0010155</v>
          </cell>
          <cell r="C10" t="str">
            <v>415*27吊紧带</v>
          </cell>
          <cell r="D10" t="str">
            <v>02.12.01.635</v>
          </cell>
          <cell r="E10" t="str">
            <v>EA</v>
          </cell>
          <cell r="G10">
            <v>0.2447</v>
          </cell>
        </row>
        <row r="11">
          <cell r="B11" t="str">
            <v>SHT0000065</v>
          </cell>
          <cell r="C11" t="str">
            <v>270*27吊紧带</v>
          </cell>
          <cell r="E11" t="str">
            <v>EA</v>
          </cell>
          <cell r="G11">
            <v>0.15919615384615399</v>
          </cell>
        </row>
        <row r="12">
          <cell r="B12" t="str">
            <v>SHT0000066</v>
          </cell>
          <cell r="C12" t="str">
            <v>720*27吊紧带</v>
          </cell>
          <cell r="E12" t="str">
            <v>EA</v>
          </cell>
          <cell r="G12">
            <v>0.42453975903614499</v>
          </cell>
        </row>
        <row r="13">
          <cell r="B13" t="str">
            <v>SHT0000067</v>
          </cell>
          <cell r="C13" t="str">
            <v>230*27吊紧带</v>
          </cell>
          <cell r="E13" t="str">
            <v>EA</v>
          </cell>
          <cell r="G13">
            <v>0.13561686746988</v>
          </cell>
        </row>
        <row r="14">
          <cell r="B14" t="str">
            <v>SHT0000071</v>
          </cell>
          <cell r="C14" t="str">
            <v>370*27吊紧带</v>
          </cell>
          <cell r="E14" t="str">
            <v>EA</v>
          </cell>
          <cell r="G14">
            <v>0.218166265060241</v>
          </cell>
        </row>
        <row r="15">
          <cell r="B15" t="str">
            <v>TSY0010097</v>
          </cell>
          <cell r="C15" t="str">
            <v>箭型条290</v>
          </cell>
          <cell r="D15" t="str">
            <v>02.12.01.639</v>
          </cell>
          <cell r="E15" t="str">
            <v>EA</v>
          </cell>
          <cell r="G15">
            <v>0.23653709677419399</v>
          </cell>
        </row>
        <row r="16">
          <cell r="B16" t="str">
            <v>TSY0010146</v>
          </cell>
          <cell r="C16" t="str">
            <v>箭型条400</v>
          </cell>
          <cell r="D16" t="str">
            <v>02.12.01.640</v>
          </cell>
          <cell r="E16" t="str">
            <v>EA</v>
          </cell>
          <cell r="G16">
            <v>0.32625806451612899</v>
          </cell>
        </row>
        <row r="17">
          <cell r="B17" t="str">
            <v>TSY0010147</v>
          </cell>
          <cell r="C17" t="str">
            <v>箭型条95</v>
          </cell>
          <cell r="D17" t="str">
            <v>02.12.01.641</v>
          </cell>
          <cell r="E17" t="str">
            <v>EA</v>
          </cell>
          <cell r="G17">
            <v>7.74862903225806E-2</v>
          </cell>
        </row>
        <row r="18">
          <cell r="B18" t="str">
            <v>TSY0010099</v>
          </cell>
          <cell r="C18" t="str">
            <v>箭型条65</v>
          </cell>
          <cell r="D18" t="str">
            <v>02.12.01.642</v>
          </cell>
          <cell r="E18" t="str">
            <v>EA</v>
          </cell>
          <cell r="G18">
            <v>5.3016935483871E-2</v>
          </cell>
        </row>
        <row r="19">
          <cell r="B19" t="str">
            <v>TSY0010330</v>
          </cell>
          <cell r="C19" t="str">
            <v>吊紧带（PP+无纺布）360*30</v>
          </cell>
          <cell r="E19" t="str">
            <v>EA</v>
          </cell>
          <cell r="G19">
            <v>0.21229999999999999</v>
          </cell>
        </row>
        <row r="20">
          <cell r="B20" t="str">
            <v>TSY0010331</v>
          </cell>
          <cell r="C20" t="str">
            <v>吊紧带（PP+无纺布）220*30</v>
          </cell>
          <cell r="E20" t="str">
            <v>EA</v>
          </cell>
          <cell r="G20">
            <v>0.12970000000000001</v>
          </cell>
        </row>
        <row r="21">
          <cell r="B21" t="str">
            <v>TSY0000790</v>
          </cell>
          <cell r="C21" t="str">
            <v>140mm勾条</v>
          </cell>
          <cell r="E21" t="str">
            <v>EA</v>
          </cell>
          <cell r="G21">
            <v>0.161</v>
          </cell>
        </row>
        <row r="22">
          <cell r="B22" t="str">
            <v>TSY0010328</v>
          </cell>
          <cell r="C22" t="str">
            <v>305mm板条</v>
          </cell>
          <cell r="E22" t="str">
            <v>EA</v>
          </cell>
          <cell r="G22">
            <v>0.68015000000000003</v>
          </cell>
        </row>
        <row r="23">
          <cell r="B23" t="str">
            <v>TSY0010258</v>
          </cell>
          <cell r="C23" t="str">
            <v>570*27吊紧带</v>
          </cell>
          <cell r="E23" t="str">
            <v>EA</v>
          </cell>
          <cell r="G23">
            <v>0.336198214285714</v>
          </cell>
        </row>
        <row r="24">
          <cell r="B24" t="str">
            <v>TSY0010295</v>
          </cell>
          <cell r="C24" t="str">
            <v>385*27吊紧带</v>
          </cell>
          <cell r="E24" t="str">
            <v>EA</v>
          </cell>
          <cell r="G24">
            <v>0.22700000000000001</v>
          </cell>
        </row>
        <row r="25">
          <cell r="B25" t="str">
            <v>TSY0010297</v>
          </cell>
          <cell r="C25" t="str">
            <v>185*27吊紧带</v>
          </cell>
          <cell r="E25" t="str">
            <v>EA</v>
          </cell>
          <cell r="G25">
            <v>0.1091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규DEP"/>
      <sheetName val="Business Case(ABC)"/>
      <sheetName val="Product Cost Summary(A)"/>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GMAR Data"/>
      <sheetName val="Input Sheet"/>
      <sheetName val="Plants"/>
      <sheetName val="FIN5"/>
      <sheetName val="VTooling"/>
    </sheetNames>
    <sheetDataSet>
      <sheetData sheetId="0" refreshError="1">
        <row r="4">
          <cell r="B4" t="str">
            <v>VARCHAR2</v>
          </cell>
          <cell r="C4" t="str">
            <v>NUMBER</v>
          </cell>
          <cell r="D4" t="str">
            <v>VARCHAR2</v>
          </cell>
          <cell r="E4" t="str">
            <v>VARCHAR2</v>
          </cell>
          <cell r="F4" t="str">
            <v>VARCHAR2</v>
          </cell>
          <cell r="G4" t="str">
            <v>NUMBER</v>
          </cell>
          <cell r="H4" t="str">
            <v>VARCHAR2</v>
          </cell>
          <cell r="I4" t="str">
            <v>VARCHAR2</v>
          </cell>
          <cell r="J4" t="str">
            <v>VARCHAR2</v>
          </cell>
          <cell r="K4" t="str">
            <v>VARCHAR2</v>
          </cell>
          <cell r="L4" t="str">
            <v>DATE</v>
          </cell>
          <cell r="M4" t="str">
            <v>NUMBER</v>
          </cell>
          <cell r="N4" t="str">
            <v>DATE</v>
          </cell>
          <cell r="O4" t="str">
            <v>NUMBER</v>
          </cell>
          <cell r="P4" t="str">
            <v>NUMBER</v>
          </cell>
          <cell r="Q4" t="str">
            <v>NUMBER</v>
          </cell>
          <cell r="R4" t="str">
            <v>NUMBER</v>
          </cell>
          <cell r="S4" t="str">
            <v>NUMBER</v>
          </cell>
          <cell r="T4" t="str">
            <v>NUMBER</v>
          </cell>
          <cell r="U4" t="str">
            <v>NUMBER</v>
          </cell>
          <cell r="V4" t="str">
            <v>NUMBER</v>
          </cell>
          <cell r="W4" t="str">
            <v>NUMBER</v>
          </cell>
          <cell r="X4" t="str">
            <v>DATE</v>
          </cell>
          <cell r="Y4" t="str">
            <v>DATE</v>
          </cell>
          <cell r="Z4" t="str">
            <v>VARCHAR2</v>
          </cell>
          <cell r="AA4" t="str">
            <v>NUMBER</v>
          </cell>
          <cell r="AB4" t="str">
            <v>NUMBER</v>
          </cell>
          <cell r="AC4" t="str">
            <v>VARCHAR2</v>
          </cell>
          <cell r="AD4" t="str">
            <v>VARCHAR2</v>
          </cell>
          <cell r="AE4" t="str">
            <v>NUMBER</v>
          </cell>
          <cell r="AF4" t="str">
            <v>VARCHAR2</v>
          </cell>
          <cell r="AG4" t="str">
            <v>VARCHAR2</v>
          </cell>
          <cell r="AH4" t="str">
            <v>VARCHAR2</v>
          </cell>
          <cell r="AI4" t="str">
            <v>NUMBER</v>
          </cell>
          <cell r="AJ4" t="str">
            <v>NUMBER</v>
          </cell>
          <cell r="AK4" t="str">
            <v>VARCHAR2</v>
          </cell>
          <cell r="AL4" t="str">
            <v>NUMBER</v>
          </cell>
          <cell r="AM4" t="str">
            <v>NUMBER</v>
          </cell>
          <cell r="AN4" t="str">
            <v>NUMBER</v>
          </cell>
        </row>
        <row r="5">
          <cell r="B5">
            <v>39</v>
          </cell>
        </row>
        <row r="6">
          <cell r="B6" t="str">
            <v>F VW 02 37469</v>
          </cell>
          <cell r="C6">
            <v>1</v>
          </cell>
          <cell r="D6" t="str">
            <v>ZSB Stellelement</v>
          </cell>
          <cell r="E6" t="str">
            <v>ASS throttle control element</v>
          </cell>
          <cell r="F6" t="str">
            <v xml:space="preserve"> 1Z0 810 773</v>
          </cell>
          <cell r="G6">
            <v>1</v>
          </cell>
          <cell r="H6" t="str">
            <v>Winkler/Sack</v>
          </cell>
          <cell r="I6">
            <v>332</v>
          </cell>
          <cell r="J6" t="str">
            <v>Delau</v>
          </cell>
          <cell r="K6" t="str">
            <v>B?r</v>
          </cell>
          <cell r="L6">
            <v>38018</v>
          </cell>
          <cell r="M6">
            <v>7</v>
          </cell>
          <cell r="N6">
            <v>37459</v>
          </cell>
          <cell r="O6">
            <v>2</v>
          </cell>
          <cell r="T6">
            <v>0</v>
          </cell>
          <cell r="W6">
            <v>0.1</v>
          </cell>
          <cell r="X6">
            <v>37558</v>
          </cell>
          <cell r="Y6">
            <v>37561</v>
          </cell>
          <cell r="Z6" t="str">
            <v>EUR</v>
          </cell>
          <cell r="AA6">
            <v>201000</v>
          </cell>
          <cell r="AB6">
            <v>201000</v>
          </cell>
          <cell r="AD6" t="str">
            <v>E</v>
          </cell>
          <cell r="AG6" t="str">
            <v>Octavia NF Limousine, ..</v>
          </cell>
          <cell r="AH6" t="str">
            <v>s. Zeichnung</v>
          </cell>
          <cell r="AI6">
            <v>500</v>
          </cell>
          <cell r="AJ6">
            <v>184857.142857142</v>
          </cell>
          <cell r="AM6">
            <v>1</v>
          </cell>
          <cell r="AN6">
            <v>0</v>
          </cell>
        </row>
        <row r="7">
          <cell r="B7" t="str">
            <v>F VW 02 37469</v>
          </cell>
          <cell r="C7">
            <v>2</v>
          </cell>
          <cell r="D7" t="str">
            <v>ZSB Stellelement</v>
          </cell>
          <cell r="E7" t="str">
            <v>ASS throttle control element</v>
          </cell>
          <cell r="F7" t="str">
            <v xml:space="preserve"> 3C5 810 773</v>
          </cell>
          <cell r="G7">
            <v>1</v>
          </cell>
          <cell r="H7" t="str">
            <v>Winkler/Sack</v>
          </cell>
          <cell r="I7">
            <v>332</v>
          </cell>
          <cell r="J7" t="str">
            <v>Delau</v>
          </cell>
          <cell r="K7" t="str">
            <v>B?r</v>
          </cell>
          <cell r="L7">
            <v>38261</v>
          </cell>
          <cell r="M7">
            <v>7</v>
          </cell>
          <cell r="N7">
            <v>37459</v>
          </cell>
          <cell r="O7">
            <v>2.0699999999999998</v>
          </cell>
          <cell r="Q7">
            <v>2.0299999999999998</v>
          </cell>
          <cell r="S7">
            <v>0</v>
          </cell>
          <cell r="T7">
            <v>0</v>
          </cell>
          <cell r="W7">
            <v>0.105</v>
          </cell>
          <cell r="X7">
            <v>37558</v>
          </cell>
          <cell r="Y7">
            <v>37561</v>
          </cell>
          <cell r="Z7" t="str">
            <v>EUR</v>
          </cell>
          <cell r="AA7">
            <v>284700</v>
          </cell>
          <cell r="AB7">
            <v>284700</v>
          </cell>
          <cell r="AD7" t="str">
            <v>E</v>
          </cell>
          <cell r="AG7" t="str">
            <v>Passat (B6) Limousine</v>
          </cell>
          <cell r="AH7" t="str">
            <v>s. Zeichnung</v>
          </cell>
          <cell r="AI7">
            <v>500</v>
          </cell>
          <cell r="AJ7">
            <v>232200</v>
          </cell>
          <cell r="AM7">
            <v>1</v>
          </cell>
          <cell r="AN7">
            <v>0</v>
          </cell>
        </row>
        <row r="8">
          <cell r="B8" t="str">
            <v>F VW 02 37469</v>
          </cell>
          <cell r="C8">
            <v>3</v>
          </cell>
          <cell r="D8" t="str">
            <v>ZSB Stellelement</v>
          </cell>
          <cell r="E8" t="str">
            <v>ASS throttle control element</v>
          </cell>
          <cell r="F8" t="str">
            <v xml:space="preserve"> 3C9 810 773</v>
          </cell>
          <cell r="G8">
            <v>1</v>
          </cell>
          <cell r="H8" t="str">
            <v>Winkler/Sack</v>
          </cell>
          <cell r="I8">
            <v>332</v>
          </cell>
          <cell r="J8" t="str">
            <v>Delau</v>
          </cell>
          <cell r="K8" t="str">
            <v>B?r</v>
          </cell>
          <cell r="L8">
            <v>38443</v>
          </cell>
          <cell r="M8">
            <v>7</v>
          </cell>
          <cell r="N8">
            <v>37326</v>
          </cell>
          <cell r="O8">
            <v>2.0699999999999998</v>
          </cell>
          <cell r="Q8">
            <v>2.0299999999999998</v>
          </cell>
          <cell r="S8">
            <v>0</v>
          </cell>
          <cell r="T8">
            <v>0</v>
          </cell>
          <cell r="W8">
            <v>0.105</v>
          </cell>
          <cell r="X8">
            <v>37558</v>
          </cell>
          <cell r="Y8">
            <v>37561</v>
          </cell>
          <cell r="Z8" t="str">
            <v>EUR</v>
          </cell>
          <cell r="AA8">
            <v>216300</v>
          </cell>
          <cell r="AB8">
            <v>216300</v>
          </cell>
          <cell r="AD8" t="str">
            <v>E</v>
          </cell>
          <cell r="AG8" t="str">
            <v>Passat (B6) Variant</v>
          </cell>
          <cell r="AH8" t="str">
            <v>s. Zeichnung</v>
          </cell>
          <cell r="AI8">
            <v>500</v>
          </cell>
          <cell r="AJ8">
            <v>165257.142857142</v>
          </cell>
          <cell r="AM8">
            <v>1</v>
          </cell>
          <cell r="AN8">
            <v>0</v>
          </cell>
        </row>
        <row r="9">
          <cell r="B9" t="str">
            <v>F VW 02 37469</v>
          </cell>
          <cell r="C9">
            <v>4</v>
          </cell>
          <cell r="D9" t="str">
            <v>ZSB Stellelement</v>
          </cell>
          <cell r="E9" t="str">
            <v>ASS throttle control element</v>
          </cell>
          <cell r="F9" t="str">
            <v xml:space="preserve"> 1K5 810 773</v>
          </cell>
          <cell r="G9">
            <v>1</v>
          </cell>
          <cell r="H9" t="str">
            <v>Winkler/Sack</v>
          </cell>
          <cell r="I9">
            <v>332</v>
          </cell>
          <cell r="J9" t="str">
            <v>Delau</v>
          </cell>
          <cell r="K9" t="str">
            <v>B?r</v>
          </cell>
          <cell r="L9">
            <v>38292</v>
          </cell>
          <cell r="M9">
            <v>7</v>
          </cell>
          <cell r="N9">
            <v>37326</v>
          </cell>
          <cell r="O9">
            <v>2.15</v>
          </cell>
          <cell r="T9">
            <v>40000</v>
          </cell>
          <cell r="W9">
            <v>0.105</v>
          </cell>
          <cell r="X9">
            <v>37558</v>
          </cell>
          <cell r="Y9">
            <v>37561</v>
          </cell>
          <cell r="Z9" t="str">
            <v>EUR</v>
          </cell>
          <cell r="AA9">
            <v>217000</v>
          </cell>
          <cell r="AB9">
            <v>217000</v>
          </cell>
          <cell r="AD9" t="str">
            <v>E</v>
          </cell>
          <cell r="AG9" t="str">
            <v>Nachfolger Jetta</v>
          </cell>
          <cell r="AH9" t="str">
            <v>s. Zeichnung</v>
          </cell>
          <cell r="AI9">
            <v>500</v>
          </cell>
          <cell r="AJ9">
            <v>189857.142857142</v>
          </cell>
          <cell r="AM9">
            <v>1</v>
          </cell>
          <cell r="AN9">
            <v>0</v>
          </cell>
        </row>
        <row r="10">
          <cell r="B10" t="str">
            <v>F VW 02 37469</v>
          </cell>
          <cell r="C10">
            <v>5</v>
          </cell>
          <cell r="D10" t="str">
            <v>ZSB Stellelement</v>
          </cell>
          <cell r="E10" t="str">
            <v>ASS throttle control element</v>
          </cell>
          <cell r="F10" t="str">
            <v xml:space="preserve"> 5M0 810 773</v>
          </cell>
          <cell r="G10">
            <v>1</v>
          </cell>
          <cell r="H10" t="str">
            <v>Winkler/Sack</v>
          </cell>
          <cell r="I10">
            <v>332</v>
          </cell>
          <cell r="J10" t="str">
            <v>Delau</v>
          </cell>
          <cell r="K10" t="str">
            <v>B?r</v>
          </cell>
          <cell r="L10">
            <v>38292</v>
          </cell>
          <cell r="M10">
            <v>7</v>
          </cell>
          <cell r="N10">
            <v>37326</v>
          </cell>
          <cell r="O10">
            <v>2.0699999999999998</v>
          </cell>
          <cell r="Q10">
            <v>2.0299999999999998</v>
          </cell>
          <cell r="S10">
            <v>0</v>
          </cell>
          <cell r="T10">
            <v>0</v>
          </cell>
          <cell r="W10">
            <v>0.105</v>
          </cell>
          <cell r="X10">
            <v>37558</v>
          </cell>
          <cell r="Y10">
            <v>37561</v>
          </cell>
          <cell r="Z10" t="str">
            <v>EUR</v>
          </cell>
          <cell r="AA10">
            <v>328700</v>
          </cell>
          <cell r="AB10">
            <v>328700</v>
          </cell>
          <cell r="AD10" t="str">
            <v>E</v>
          </cell>
          <cell r="AG10" t="str">
            <v>Golf Plus</v>
          </cell>
          <cell r="AH10" t="str">
            <v>s. Zeichnung</v>
          </cell>
          <cell r="AI10">
            <v>500</v>
          </cell>
          <cell r="AJ10">
            <v>273885.71428571403</v>
          </cell>
          <cell r="AM10">
            <v>1</v>
          </cell>
          <cell r="AN10">
            <v>0</v>
          </cell>
        </row>
        <row r="14">
          <cell r="B14" t="str">
            <v>NUMBER</v>
          </cell>
          <cell r="C14" t="str">
            <v>VARCHAR2</v>
          </cell>
          <cell r="D14" t="str">
            <v>NUMBER</v>
          </cell>
          <cell r="E14" t="str">
            <v>NUMBER</v>
          </cell>
          <cell r="F14" t="str">
            <v>NUMBER</v>
          </cell>
          <cell r="G14" t="str">
            <v>NUMBER</v>
          </cell>
          <cell r="H14" t="str">
            <v>VARCHAR2</v>
          </cell>
          <cell r="I14" t="str">
            <v>DATE</v>
          </cell>
          <cell r="J14" t="str">
            <v>VARCHAR2</v>
          </cell>
          <cell r="K14" t="str">
            <v>NUMBER</v>
          </cell>
          <cell r="L14" t="str">
            <v>VARCHAR2</v>
          </cell>
        </row>
        <row r="15">
          <cell r="B15">
            <v>11</v>
          </cell>
        </row>
        <row r="16">
          <cell r="B16">
            <v>1</v>
          </cell>
          <cell r="C16">
            <v>31</v>
          </cell>
          <cell r="D16">
            <v>261</v>
          </cell>
          <cell r="E16">
            <v>2.14</v>
          </cell>
          <cell r="F16">
            <v>2.14</v>
          </cell>
          <cell r="G16">
            <v>121000</v>
          </cell>
          <cell r="H16" t="str">
            <v>MLADA BOLESLAV</v>
          </cell>
          <cell r="I16">
            <v>38018</v>
          </cell>
          <cell r="J16" t="str">
            <v>Pardubice</v>
          </cell>
          <cell r="L16" t="str">
            <v>VW</v>
          </cell>
        </row>
        <row r="17">
          <cell r="B17">
            <v>1</v>
          </cell>
          <cell r="C17">
            <v>31</v>
          </cell>
          <cell r="D17">
            <v>6231</v>
          </cell>
          <cell r="E17">
            <v>1.8</v>
          </cell>
          <cell r="F17">
            <v>1.8047</v>
          </cell>
          <cell r="G17">
            <v>121000</v>
          </cell>
          <cell r="H17" t="str">
            <v>MLADA BOLESLAV</v>
          </cell>
          <cell r="I17">
            <v>38018</v>
          </cell>
          <cell r="J17" t="str">
            <v>Bremen</v>
          </cell>
          <cell r="L17" t="str">
            <v>VW</v>
          </cell>
        </row>
        <row r="18">
          <cell r="B18">
            <v>1</v>
          </cell>
          <cell r="C18">
            <v>31</v>
          </cell>
          <cell r="D18">
            <v>20505</v>
          </cell>
          <cell r="E18">
            <v>1.8</v>
          </cell>
          <cell r="F18">
            <v>1.8089</v>
          </cell>
          <cell r="G18">
            <v>121000</v>
          </cell>
          <cell r="H18" t="str">
            <v>MLADA BOLESLAV</v>
          </cell>
          <cell r="I18">
            <v>38018</v>
          </cell>
          <cell r="J18" t="str">
            <v>Osimo</v>
          </cell>
          <cell r="L18" t="str">
            <v>VW</v>
          </cell>
        </row>
        <row r="19">
          <cell r="B19">
            <v>1</v>
          </cell>
          <cell r="C19">
            <v>32</v>
          </cell>
          <cell r="D19">
            <v>261</v>
          </cell>
          <cell r="E19">
            <v>2.14</v>
          </cell>
          <cell r="F19">
            <v>2.14</v>
          </cell>
          <cell r="G19">
            <v>80000</v>
          </cell>
          <cell r="H19" t="str">
            <v>VRCHLABI</v>
          </cell>
          <cell r="I19">
            <v>38018</v>
          </cell>
          <cell r="J19" t="str">
            <v>Pardubice</v>
          </cell>
          <cell r="L19" t="str">
            <v>VW</v>
          </cell>
        </row>
        <row r="20">
          <cell r="B20">
            <v>1</v>
          </cell>
          <cell r="C20">
            <v>32</v>
          </cell>
          <cell r="D20">
            <v>6231</v>
          </cell>
          <cell r="E20">
            <v>1.8</v>
          </cell>
          <cell r="F20">
            <v>1.8048999999999999</v>
          </cell>
          <cell r="G20">
            <v>80000</v>
          </cell>
          <cell r="H20" t="str">
            <v>VRCHLABI</v>
          </cell>
          <cell r="I20">
            <v>38018</v>
          </cell>
          <cell r="J20" t="str">
            <v>Bremen</v>
          </cell>
          <cell r="L20" t="str">
            <v>VW</v>
          </cell>
        </row>
        <row r="21">
          <cell r="B21">
            <v>1</v>
          </cell>
          <cell r="C21">
            <v>32</v>
          </cell>
          <cell r="D21">
            <v>20505</v>
          </cell>
          <cell r="E21">
            <v>1.8</v>
          </cell>
          <cell r="F21">
            <v>1.8089</v>
          </cell>
          <cell r="G21">
            <v>80000</v>
          </cell>
          <cell r="H21" t="str">
            <v>VRCHLABI</v>
          </cell>
          <cell r="I21">
            <v>38018</v>
          </cell>
          <cell r="J21" t="str">
            <v>Osimo</v>
          </cell>
          <cell r="L21" t="str">
            <v>VW</v>
          </cell>
        </row>
        <row r="22">
          <cell r="B22">
            <v>2</v>
          </cell>
          <cell r="C22">
            <v>15</v>
          </cell>
          <cell r="D22">
            <v>261</v>
          </cell>
          <cell r="E22">
            <v>2.66</v>
          </cell>
          <cell r="F22">
            <v>3.66</v>
          </cell>
          <cell r="G22">
            <v>66200</v>
          </cell>
          <cell r="H22" t="str">
            <v>EMDEN</v>
          </cell>
          <cell r="I22">
            <v>38261</v>
          </cell>
          <cell r="J22" t="str">
            <v>Deutschland</v>
          </cell>
          <cell r="L22" t="str">
            <v>VW</v>
          </cell>
        </row>
        <row r="23">
          <cell r="B23">
            <v>2</v>
          </cell>
          <cell r="C23">
            <v>15</v>
          </cell>
          <cell r="D23">
            <v>6231</v>
          </cell>
          <cell r="E23">
            <v>2.0499999999999998</v>
          </cell>
          <cell r="F23">
            <v>2.052</v>
          </cell>
          <cell r="G23">
            <v>66200</v>
          </cell>
          <cell r="H23" t="str">
            <v>EMDEN</v>
          </cell>
          <cell r="I23">
            <v>38261</v>
          </cell>
          <cell r="J23" t="str">
            <v>Bremen</v>
          </cell>
          <cell r="L23" t="str">
            <v>VW</v>
          </cell>
        </row>
        <row r="24">
          <cell r="B24">
            <v>2</v>
          </cell>
          <cell r="C24">
            <v>15</v>
          </cell>
          <cell r="D24">
            <v>20505</v>
          </cell>
          <cell r="E24">
            <v>2.0299999999999998</v>
          </cell>
          <cell r="F24">
            <v>2.0413000000000001</v>
          </cell>
          <cell r="G24">
            <v>66200</v>
          </cell>
          <cell r="H24" t="str">
            <v>EMDEN</v>
          </cell>
          <cell r="I24">
            <v>38261</v>
          </cell>
          <cell r="J24" t="str">
            <v>Osimo</v>
          </cell>
          <cell r="L24" t="str">
            <v>VW</v>
          </cell>
        </row>
        <row r="25">
          <cell r="B25">
            <v>2</v>
          </cell>
          <cell r="C25">
            <v>28</v>
          </cell>
          <cell r="D25">
            <v>261</v>
          </cell>
          <cell r="E25">
            <v>2.66</v>
          </cell>
          <cell r="F25">
            <v>3.66</v>
          </cell>
          <cell r="G25">
            <v>218500</v>
          </cell>
          <cell r="H25" t="str">
            <v>MOSEL</v>
          </cell>
          <cell r="I25">
            <v>38261</v>
          </cell>
          <cell r="J25" t="str">
            <v>Deutschland</v>
          </cell>
          <cell r="L25" t="str">
            <v>VW</v>
          </cell>
        </row>
        <row r="26">
          <cell r="B26">
            <v>2</v>
          </cell>
          <cell r="C26">
            <v>28</v>
          </cell>
          <cell r="D26">
            <v>6231</v>
          </cell>
          <cell r="E26">
            <v>2.0499999999999998</v>
          </cell>
          <cell r="F26">
            <v>2.0539999999999998</v>
          </cell>
          <cell r="G26">
            <v>218500</v>
          </cell>
          <cell r="H26" t="str">
            <v>MOSEL</v>
          </cell>
          <cell r="I26">
            <v>38261</v>
          </cell>
          <cell r="J26" t="str">
            <v>Bremen</v>
          </cell>
          <cell r="L26" t="str">
            <v>VW</v>
          </cell>
        </row>
        <row r="27">
          <cell r="B27">
            <v>2</v>
          </cell>
          <cell r="C27">
            <v>28</v>
          </cell>
          <cell r="D27">
            <v>20505</v>
          </cell>
          <cell r="E27">
            <v>2.0299999999999998</v>
          </cell>
          <cell r="F27">
            <v>2.0381</v>
          </cell>
          <cell r="G27">
            <v>218500</v>
          </cell>
          <cell r="H27" t="str">
            <v>MOSEL</v>
          </cell>
          <cell r="I27">
            <v>38261</v>
          </cell>
          <cell r="J27" t="str">
            <v>Osimo</v>
          </cell>
          <cell r="L27" t="str">
            <v>VW</v>
          </cell>
        </row>
        <row r="28">
          <cell r="B28">
            <v>3</v>
          </cell>
          <cell r="C28">
            <v>15</v>
          </cell>
          <cell r="D28">
            <v>261</v>
          </cell>
          <cell r="E28">
            <v>2.66</v>
          </cell>
          <cell r="F28">
            <v>3.66</v>
          </cell>
          <cell r="G28">
            <v>216300</v>
          </cell>
          <cell r="H28" t="str">
            <v>EMDEN</v>
          </cell>
          <cell r="I28">
            <v>38443</v>
          </cell>
          <cell r="J28" t="str">
            <v>Deutschland</v>
          </cell>
          <cell r="L28" t="str">
            <v>VW</v>
          </cell>
        </row>
        <row r="29">
          <cell r="B29">
            <v>3</v>
          </cell>
          <cell r="C29">
            <v>15</v>
          </cell>
          <cell r="D29">
            <v>6231</v>
          </cell>
          <cell r="E29">
            <v>2.0499999999999998</v>
          </cell>
          <cell r="F29">
            <v>2.052</v>
          </cell>
          <cell r="G29">
            <v>216300</v>
          </cell>
          <cell r="H29" t="str">
            <v>EMDEN</v>
          </cell>
          <cell r="I29">
            <v>38443</v>
          </cell>
          <cell r="J29" t="str">
            <v>Bremen</v>
          </cell>
          <cell r="L29" t="str">
            <v>VW</v>
          </cell>
        </row>
        <row r="30">
          <cell r="B30">
            <v>3</v>
          </cell>
          <cell r="C30">
            <v>15</v>
          </cell>
          <cell r="D30">
            <v>20505</v>
          </cell>
          <cell r="E30">
            <v>2.0299999999999998</v>
          </cell>
          <cell r="F30">
            <v>2.0413000000000001</v>
          </cell>
          <cell r="G30">
            <v>216300</v>
          </cell>
          <cell r="H30" t="str">
            <v>EMDEN</v>
          </cell>
          <cell r="I30">
            <v>38443</v>
          </cell>
          <cell r="J30" t="str">
            <v>Osimo</v>
          </cell>
          <cell r="L30" t="str">
            <v>VW</v>
          </cell>
        </row>
        <row r="31">
          <cell r="B31">
            <v>4</v>
          </cell>
          <cell r="C31">
            <v>66</v>
          </cell>
          <cell r="D31">
            <v>261</v>
          </cell>
          <cell r="E31">
            <v>2.66</v>
          </cell>
          <cell r="F31">
            <v>2.66</v>
          </cell>
          <cell r="G31">
            <v>217000</v>
          </cell>
          <cell r="H31" t="str">
            <v>PUEBLA</v>
          </cell>
          <cell r="I31">
            <v>38292</v>
          </cell>
          <cell r="J31" t="str">
            <v>Pardubice</v>
          </cell>
          <cell r="L31" t="str">
            <v>VW</v>
          </cell>
        </row>
        <row r="32">
          <cell r="B32">
            <v>4</v>
          </cell>
          <cell r="C32">
            <v>66</v>
          </cell>
          <cell r="D32">
            <v>6231</v>
          </cell>
          <cell r="E32">
            <v>2.3313999999999999</v>
          </cell>
          <cell r="F32">
            <v>2.3521000000000001</v>
          </cell>
          <cell r="G32">
            <v>217000</v>
          </cell>
          <cell r="H32" t="str">
            <v>PUEBLA</v>
          </cell>
          <cell r="I32">
            <v>38292</v>
          </cell>
          <cell r="J32" t="str">
            <v>Guadalajara</v>
          </cell>
          <cell r="L32" t="str">
            <v>VW</v>
          </cell>
        </row>
        <row r="33">
          <cell r="B33">
            <v>4</v>
          </cell>
          <cell r="C33">
            <v>66</v>
          </cell>
          <cell r="D33">
            <v>20505</v>
          </cell>
          <cell r="E33">
            <v>2.0299999999999998</v>
          </cell>
          <cell r="F33">
            <v>2.17</v>
          </cell>
          <cell r="G33">
            <v>217000</v>
          </cell>
          <cell r="H33" t="str">
            <v>PUEBLA</v>
          </cell>
          <cell r="I33">
            <v>38292</v>
          </cell>
          <cell r="J33" t="str">
            <v>Osimo</v>
          </cell>
          <cell r="L33" t="str">
            <v>VW</v>
          </cell>
        </row>
        <row r="34">
          <cell r="B34">
            <v>5</v>
          </cell>
          <cell r="C34">
            <v>11</v>
          </cell>
          <cell r="D34">
            <v>261</v>
          </cell>
          <cell r="E34">
            <v>2.66</v>
          </cell>
          <cell r="F34">
            <v>3.66</v>
          </cell>
          <cell r="G34">
            <v>328700</v>
          </cell>
          <cell r="H34" t="str">
            <v>WOLFSBURG</v>
          </cell>
          <cell r="I34">
            <v>38322</v>
          </cell>
          <cell r="J34" t="str">
            <v>Deutschland</v>
          </cell>
          <cell r="L34" t="str">
            <v>VW</v>
          </cell>
        </row>
        <row r="35">
          <cell r="B35">
            <v>5</v>
          </cell>
          <cell r="C35">
            <v>11</v>
          </cell>
          <cell r="D35">
            <v>6231</v>
          </cell>
          <cell r="E35">
            <v>2.0299999999999998</v>
          </cell>
          <cell r="F35">
            <v>2.0323000000000002</v>
          </cell>
          <cell r="G35">
            <v>328700</v>
          </cell>
          <cell r="H35" t="str">
            <v>WOLFSBURG</v>
          </cell>
          <cell r="I35">
            <v>38322</v>
          </cell>
          <cell r="J35" t="str">
            <v>Bremen</v>
          </cell>
          <cell r="L35" t="str">
            <v>VW</v>
          </cell>
        </row>
        <row r="36">
          <cell r="B36">
            <v>5</v>
          </cell>
          <cell r="C36">
            <v>11</v>
          </cell>
          <cell r="D36">
            <v>20505</v>
          </cell>
          <cell r="E36">
            <v>2.0299999999999998</v>
          </cell>
          <cell r="F36">
            <v>2.04</v>
          </cell>
          <cell r="G36">
            <v>328700</v>
          </cell>
          <cell r="H36" t="str">
            <v>WOLFSBURG</v>
          </cell>
          <cell r="I36">
            <v>38322</v>
          </cell>
          <cell r="J36" t="str">
            <v>Osimo</v>
          </cell>
          <cell r="L36" t="str">
            <v>VW</v>
          </cell>
        </row>
        <row r="40">
          <cell r="B40" t="str">
            <v>NUMBER</v>
          </cell>
          <cell r="C40" t="str">
            <v>VARCHAR2</v>
          </cell>
          <cell r="D40" t="str">
            <v>VARCHAR2</v>
          </cell>
          <cell r="E40" t="str">
            <v>NUMBER</v>
          </cell>
        </row>
        <row r="41">
          <cell r="B41">
            <v>4</v>
          </cell>
        </row>
        <row r="42">
          <cell r="B42">
            <v>1</v>
          </cell>
          <cell r="C42">
            <v>31</v>
          </cell>
          <cell r="D42" t="str">
            <v>MLADA BOLESLAV</v>
          </cell>
          <cell r="E42">
            <v>121000</v>
          </cell>
        </row>
        <row r="43">
          <cell r="B43">
            <v>1</v>
          </cell>
          <cell r="C43">
            <v>32</v>
          </cell>
          <cell r="D43" t="str">
            <v>VRCHLABI</v>
          </cell>
          <cell r="E43">
            <v>80000</v>
          </cell>
        </row>
        <row r="44">
          <cell r="B44">
            <v>2</v>
          </cell>
          <cell r="C44">
            <v>15</v>
          </cell>
          <cell r="D44" t="str">
            <v>EMDEN</v>
          </cell>
          <cell r="E44">
            <v>66200</v>
          </cell>
        </row>
        <row r="45">
          <cell r="B45">
            <v>2</v>
          </cell>
          <cell r="C45">
            <v>28</v>
          </cell>
          <cell r="D45" t="str">
            <v>MOSEL</v>
          </cell>
          <cell r="E45">
            <v>218500</v>
          </cell>
        </row>
        <row r="46">
          <cell r="B46">
            <v>3</v>
          </cell>
          <cell r="C46">
            <v>15</v>
          </cell>
          <cell r="D46" t="str">
            <v>EMDEN</v>
          </cell>
          <cell r="E46">
            <v>216300</v>
          </cell>
        </row>
        <row r="47">
          <cell r="B47">
            <v>4</v>
          </cell>
          <cell r="C47">
            <v>66</v>
          </cell>
          <cell r="D47" t="str">
            <v>PUEBLA</v>
          </cell>
          <cell r="E47">
            <v>217000</v>
          </cell>
        </row>
        <row r="48">
          <cell r="B48">
            <v>5</v>
          </cell>
          <cell r="C48">
            <v>11</v>
          </cell>
          <cell r="D48" t="str">
            <v>WOLFSBURG</v>
          </cell>
          <cell r="E48">
            <v>328700</v>
          </cell>
        </row>
        <row r="52">
          <cell r="B52" t="str">
            <v>VARCHAR2</v>
          </cell>
          <cell r="C52" t="str">
            <v>NUMBER</v>
          </cell>
          <cell r="D52" t="str">
            <v>NUMBER</v>
          </cell>
        </row>
        <row r="53">
          <cell r="B53">
            <v>3</v>
          </cell>
        </row>
        <row r="54">
          <cell r="B54" t="str">
            <v>F VW 02 37469</v>
          </cell>
          <cell r="C54">
            <v>1</v>
          </cell>
          <cell r="D54">
            <v>0</v>
          </cell>
        </row>
        <row r="55">
          <cell r="B55" t="str">
            <v>F VW 02 37469</v>
          </cell>
          <cell r="C55">
            <v>2</v>
          </cell>
          <cell r="D55">
            <v>0</v>
          </cell>
        </row>
        <row r="56">
          <cell r="B56" t="str">
            <v>F VW 02 37469</v>
          </cell>
          <cell r="C56">
            <v>3</v>
          </cell>
          <cell r="D56">
            <v>0</v>
          </cell>
        </row>
        <row r="57">
          <cell r="B57" t="str">
            <v>F VW 02 37469</v>
          </cell>
          <cell r="C57">
            <v>4</v>
          </cell>
          <cell r="D57">
            <v>0</v>
          </cell>
        </row>
        <row r="58">
          <cell r="B58" t="str">
            <v>F VW 02 37469</v>
          </cell>
          <cell r="C58">
            <v>5</v>
          </cell>
          <cell r="D58">
            <v>0</v>
          </cell>
        </row>
        <row r="62">
          <cell r="B62" t="str">
            <v>NUMBER</v>
          </cell>
          <cell r="C62" t="str">
            <v>NUMBER</v>
          </cell>
          <cell r="D62" t="str">
            <v>VARCHAR2</v>
          </cell>
        </row>
        <row r="63">
          <cell r="B63">
            <v>3</v>
          </cell>
        </row>
        <row r="64">
          <cell r="B64">
            <v>1</v>
          </cell>
          <cell r="C64">
            <v>20505</v>
          </cell>
          <cell r="D64" t="str">
            <v>CEBI Deutschland Vertriebs-GmbH</v>
          </cell>
        </row>
        <row r="65">
          <cell r="B65">
            <v>1</v>
          </cell>
          <cell r="C65">
            <v>6231</v>
          </cell>
          <cell r="D65" t="str">
            <v>Hella KG Hueck &amp; Co.</v>
          </cell>
        </row>
        <row r="66">
          <cell r="B66">
            <v>1</v>
          </cell>
          <cell r="C66">
            <v>261</v>
          </cell>
          <cell r="D66" t="str">
            <v>Kiekert AG</v>
          </cell>
        </row>
        <row r="67">
          <cell r="B67">
            <v>1</v>
          </cell>
          <cell r="C67">
            <v>5083</v>
          </cell>
          <cell r="D67" t="str">
            <v>SO.GE.MI. Spa</v>
          </cell>
        </row>
        <row r="68">
          <cell r="B68">
            <v>2</v>
          </cell>
          <cell r="C68">
            <v>20505</v>
          </cell>
          <cell r="D68" t="str">
            <v>CEBI Deutschland Vertriebs-GmbH</v>
          </cell>
        </row>
        <row r="69">
          <cell r="B69">
            <v>2</v>
          </cell>
          <cell r="C69">
            <v>6231</v>
          </cell>
          <cell r="D69" t="str">
            <v>Hella KG Hueck &amp; Co.</v>
          </cell>
        </row>
        <row r="70">
          <cell r="B70">
            <v>2</v>
          </cell>
          <cell r="C70">
            <v>261</v>
          </cell>
          <cell r="D70" t="str">
            <v>Kiekert AG</v>
          </cell>
        </row>
        <row r="71">
          <cell r="B71">
            <v>2</v>
          </cell>
          <cell r="C71">
            <v>5083</v>
          </cell>
          <cell r="D71" t="str">
            <v>SO.GE.MI. Spa</v>
          </cell>
        </row>
        <row r="72">
          <cell r="B72">
            <v>3</v>
          </cell>
          <cell r="C72">
            <v>20505</v>
          </cell>
          <cell r="D72" t="str">
            <v>CEBI Deutschland Vertriebs-GmbH</v>
          </cell>
        </row>
        <row r="73">
          <cell r="B73">
            <v>3</v>
          </cell>
          <cell r="C73">
            <v>6231</v>
          </cell>
          <cell r="D73" t="str">
            <v>Hella KG Hueck &amp; Co.</v>
          </cell>
        </row>
        <row r="74">
          <cell r="B74">
            <v>3</v>
          </cell>
          <cell r="C74">
            <v>261</v>
          </cell>
          <cell r="D74" t="str">
            <v>Kiekert AG</v>
          </cell>
        </row>
        <row r="75">
          <cell r="B75">
            <v>3</v>
          </cell>
          <cell r="C75">
            <v>5083</v>
          </cell>
          <cell r="D75" t="str">
            <v>SO.GE.MI. Spa</v>
          </cell>
        </row>
        <row r="76">
          <cell r="B76">
            <v>4</v>
          </cell>
          <cell r="C76">
            <v>20505</v>
          </cell>
          <cell r="D76" t="str">
            <v>CEBI Deutschland Vertriebs-GmbH</v>
          </cell>
        </row>
        <row r="77">
          <cell r="B77">
            <v>4</v>
          </cell>
          <cell r="C77">
            <v>6231</v>
          </cell>
          <cell r="D77" t="str">
            <v>Hella KG Hueck &amp; Co.</v>
          </cell>
        </row>
        <row r="78">
          <cell r="B78">
            <v>4</v>
          </cell>
          <cell r="C78">
            <v>261</v>
          </cell>
          <cell r="D78" t="str">
            <v>Kiekert AG</v>
          </cell>
        </row>
        <row r="79">
          <cell r="B79">
            <v>4</v>
          </cell>
          <cell r="C79">
            <v>5083</v>
          </cell>
          <cell r="D79" t="str">
            <v>SO.GE.MI. Spa</v>
          </cell>
        </row>
        <row r="80">
          <cell r="B80">
            <v>5</v>
          </cell>
          <cell r="C80">
            <v>20505</v>
          </cell>
          <cell r="D80" t="str">
            <v>CEBI Deutschland Vertriebs-GmbH</v>
          </cell>
        </row>
        <row r="81">
          <cell r="B81">
            <v>5</v>
          </cell>
          <cell r="C81">
            <v>6231</v>
          </cell>
          <cell r="D81" t="str">
            <v>Hella KG Hueck &amp; Co.</v>
          </cell>
        </row>
        <row r="82">
          <cell r="B82">
            <v>5</v>
          </cell>
          <cell r="C82">
            <v>261</v>
          </cell>
          <cell r="D82" t="str">
            <v>Kiekert AG</v>
          </cell>
        </row>
        <row r="83">
          <cell r="B83">
            <v>5</v>
          </cell>
          <cell r="C83">
            <v>5083</v>
          </cell>
          <cell r="D83" t="str">
            <v>SO.GE.MI. Spa</v>
          </cell>
        </row>
        <row r="87">
          <cell r="B87" t="str">
            <v>NUMBER</v>
          </cell>
          <cell r="C87" t="str">
            <v>NUMBER</v>
          </cell>
          <cell r="D87" t="str">
            <v>NUMBER</v>
          </cell>
          <cell r="E87" t="str">
            <v>NUMBER</v>
          </cell>
          <cell r="F87" t="str">
            <v>VARCHAR2</v>
          </cell>
        </row>
        <row r="88">
          <cell r="B88">
            <v>5</v>
          </cell>
        </row>
        <row r="89">
          <cell r="B89">
            <v>1</v>
          </cell>
          <cell r="C89">
            <v>261</v>
          </cell>
          <cell r="D89">
            <v>2.14</v>
          </cell>
          <cell r="E89">
            <v>2.14</v>
          </cell>
          <cell r="F89" t="str">
            <v>VW</v>
          </cell>
        </row>
        <row r="90">
          <cell r="B90">
            <v>1</v>
          </cell>
          <cell r="C90">
            <v>5083</v>
          </cell>
          <cell r="F90" t="str">
            <v>IT</v>
          </cell>
        </row>
        <row r="91">
          <cell r="B91">
            <v>1</v>
          </cell>
          <cell r="C91">
            <v>6231</v>
          </cell>
          <cell r="D91">
            <v>1.8</v>
          </cell>
          <cell r="E91">
            <v>1.80477960199004</v>
          </cell>
          <cell r="F91" t="str">
            <v>VW</v>
          </cell>
        </row>
        <row r="92">
          <cell r="B92">
            <v>1</v>
          </cell>
          <cell r="C92">
            <v>20505</v>
          </cell>
          <cell r="D92">
            <v>1.8</v>
          </cell>
          <cell r="E92">
            <v>1.8089</v>
          </cell>
          <cell r="F92" t="str">
            <v>VW</v>
          </cell>
        </row>
        <row r="93">
          <cell r="B93">
            <v>2</v>
          </cell>
          <cell r="C93">
            <v>261</v>
          </cell>
          <cell r="D93">
            <v>2.66</v>
          </cell>
          <cell r="E93">
            <v>3.66</v>
          </cell>
          <cell r="F93" t="str">
            <v>VW</v>
          </cell>
        </row>
        <row r="94">
          <cell r="B94">
            <v>2</v>
          </cell>
          <cell r="C94">
            <v>5083</v>
          </cell>
          <cell r="F94" t="str">
            <v>IT</v>
          </cell>
        </row>
        <row r="95">
          <cell r="B95">
            <v>2</v>
          </cell>
          <cell r="C95">
            <v>6231</v>
          </cell>
          <cell r="D95">
            <v>2.0499999999999998</v>
          </cell>
          <cell r="E95">
            <v>2.0535349490691899</v>
          </cell>
          <cell r="F95" t="str">
            <v>VW</v>
          </cell>
        </row>
        <row r="96">
          <cell r="B96">
            <v>2</v>
          </cell>
          <cell r="C96">
            <v>20505</v>
          </cell>
          <cell r="D96">
            <v>2.0299999999999998</v>
          </cell>
          <cell r="E96">
            <v>2.0388440814892799</v>
          </cell>
          <cell r="F96" t="str">
            <v>VW</v>
          </cell>
        </row>
        <row r="97">
          <cell r="B97">
            <v>3</v>
          </cell>
          <cell r="C97">
            <v>261</v>
          </cell>
          <cell r="D97">
            <v>2.66</v>
          </cell>
          <cell r="E97">
            <v>3.66</v>
          </cell>
          <cell r="F97" t="str">
            <v>VW</v>
          </cell>
        </row>
        <row r="98">
          <cell r="B98">
            <v>3</v>
          </cell>
          <cell r="C98">
            <v>5083</v>
          </cell>
          <cell r="F98" t="str">
            <v>IT</v>
          </cell>
        </row>
        <row r="99">
          <cell r="B99">
            <v>3</v>
          </cell>
          <cell r="C99">
            <v>6231</v>
          </cell>
          <cell r="D99">
            <v>2.0499999999999998</v>
          </cell>
          <cell r="E99">
            <v>2.052</v>
          </cell>
          <cell r="F99" t="str">
            <v>VW</v>
          </cell>
        </row>
        <row r="100">
          <cell r="B100">
            <v>3</v>
          </cell>
          <cell r="C100">
            <v>20505</v>
          </cell>
          <cell r="D100">
            <v>2.0299999999999998</v>
          </cell>
          <cell r="E100">
            <v>2.0413000000000001</v>
          </cell>
          <cell r="F100" t="str">
            <v>VW</v>
          </cell>
        </row>
        <row r="101">
          <cell r="B101">
            <v>4</v>
          </cell>
          <cell r="C101">
            <v>261</v>
          </cell>
          <cell r="D101">
            <v>2.66</v>
          </cell>
          <cell r="E101">
            <v>2.66</v>
          </cell>
          <cell r="F101" t="str">
            <v>VW</v>
          </cell>
        </row>
        <row r="102">
          <cell r="B102">
            <v>4</v>
          </cell>
          <cell r="C102">
            <v>5083</v>
          </cell>
          <cell r="F102" t="str">
            <v>IT</v>
          </cell>
        </row>
        <row r="103">
          <cell r="B103">
            <v>4</v>
          </cell>
          <cell r="C103">
            <v>6231</v>
          </cell>
          <cell r="D103">
            <v>2.3313999999999999</v>
          </cell>
          <cell r="E103">
            <v>2.3521000000000001</v>
          </cell>
          <cell r="F103" t="str">
            <v>VW</v>
          </cell>
        </row>
        <row r="104">
          <cell r="B104">
            <v>4</v>
          </cell>
          <cell r="C104">
            <v>20505</v>
          </cell>
          <cell r="D104">
            <v>2.0299999999999998</v>
          </cell>
          <cell r="E104">
            <v>2.17</v>
          </cell>
          <cell r="F104" t="str">
            <v>VW</v>
          </cell>
        </row>
        <row r="105">
          <cell r="B105">
            <v>5</v>
          </cell>
          <cell r="C105">
            <v>261</v>
          </cell>
          <cell r="D105">
            <v>2.66</v>
          </cell>
          <cell r="E105">
            <v>3.66</v>
          </cell>
          <cell r="F105" t="str">
            <v>VW</v>
          </cell>
        </row>
        <row r="106">
          <cell r="B106">
            <v>5</v>
          </cell>
          <cell r="C106">
            <v>5083</v>
          </cell>
          <cell r="F106" t="str">
            <v>IT</v>
          </cell>
        </row>
        <row r="107">
          <cell r="B107">
            <v>5</v>
          </cell>
          <cell r="C107">
            <v>6231</v>
          </cell>
          <cell r="D107">
            <v>2.0299999999999998</v>
          </cell>
          <cell r="E107">
            <v>2.0323000000000002</v>
          </cell>
          <cell r="F107" t="str">
            <v>VW</v>
          </cell>
        </row>
        <row r="108">
          <cell r="B108">
            <v>5</v>
          </cell>
          <cell r="C108">
            <v>20505</v>
          </cell>
          <cell r="D108">
            <v>2.0299999999999998</v>
          </cell>
          <cell r="E108">
            <v>2.04</v>
          </cell>
          <cell r="F108" t="str">
            <v>VW</v>
          </cell>
        </row>
        <row r="112">
          <cell r="B112" t="str">
            <v>NUMBER</v>
          </cell>
          <cell r="C112" t="str">
            <v>NUMBER</v>
          </cell>
          <cell r="D112" t="str">
            <v>NUMBER</v>
          </cell>
          <cell r="E112" t="str">
            <v>NUMBER</v>
          </cell>
        </row>
        <row r="113">
          <cell r="B113">
            <v>4</v>
          </cell>
        </row>
        <row r="117">
          <cell r="B117" t="str">
            <v>NUMBER</v>
          </cell>
          <cell r="C117" t="str">
            <v>NUMBER</v>
          </cell>
          <cell r="D117" t="str">
            <v>NUMBER</v>
          </cell>
        </row>
        <row r="118">
          <cell r="B118">
            <v>3</v>
          </cell>
        </row>
        <row r="122">
          <cell r="B122" t="str">
            <v>NUMBER</v>
          </cell>
          <cell r="C122" t="str">
            <v>NUMBER</v>
          </cell>
          <cell r="D122" t="str">
            <v>NUMBER</v>
          </cell>
          <cell r="E122" t="str">
            <v>NUMBER</v>
          </cell>
        </row>
        <row r="123">
          <cell r="B123">
            <v>4</v>
          </cell>
        </row>
        <row r="127">
          <cell r="B127" t="str">
            <v>NUMBER</v>
          </cell>
          <cell r="C127" t="str">
            <v>VARCHAR2</v>
          </cell>
          <cell r="D127" t="str">
            <v>VARCHAR2</v>
          </cell>
          <cell r="E127" t="str">
            <v>VARCHAR2</v>
          </cell>
          <cell r="F127" t="str">
            <v>VARCHAR2</v>
          </cell>
          <cell r="G127" t="str">
            <v>NUMBER</v>
          </cell>
          <cell r="H127" t="str">
            <v>NUMBER</v>
          </cell>
          <cell r="I127" t="str">
            <v>NUMBER</v>
          </cell>
          <cell r="J127" t="str">
            <v>NUMBER</v>
          </cell>
          <cell r="K127" t="str">
            <v>VARCHAR2</v>
          </cell>
          <cell r="L127" t="str">
            <v>NUMBER</v>
          </cell>
          <cell r="M127" t="str">
            <v>NUMBER</v>
          </cell>
          <cell r="N127" t="str">
            <v>NUMBER</v>
          </cell>
          <cell r="O127" t="str">
            <v>NUMBER</v>
          </cell>
          <cell r="P127" t="str">
            <v>NUMBER</v>
          </cell>
          <cell r="Q127" t="str">
            <v>VARCHAR2</v>
          </cell>
          <cell r="R127" t="str">
            <v>NUMBER</v>
          </cell>
          <cell r="S127" t="str">
            <v>NUMBER</v>
          </cell>
        </row>
        <row r="128">
          <cell r="B128">
            <v>18</v>
          </cell>
        </row>
        <row r="129">
          <cell r="B129">
            <v>1</v>
          </cell>
          <cell r="C129" t="str">
            <v>Kiekert AG/</v>
          </cell>
          <cell r="D129" t="str">
            <v>-</v>
          </cell>
          <cell r="F129" t="str">
            <v>B</v>
          </cell>
          <cell r="K129" t="str">
            <v>D</v>
          </cell>
          <cell r="L129">
            <v>100</v>
          </cell>
          <cell r="M129">
            <v>2.14</v>
          </cell>
          <cell r="N129">
            <v>2.14</v>
          </cell>
          <cell r="Q129" t="str">
            <v>VW</v>
          </cell>
          <cell r="R129">
            <v>261</v>
          </cell>
        </row>
        <row r="130">
          <cell r="B130">
            <v>1</v>
          </cell>
          <cell r="C130" t="str">
            <v>Hella KG Hueck &amp; Co./Bremen</v>
          </cell>
          <cell r="D130" t="str">
            <v>B</v>
          </cell>
          <cell r="E130" t="str">
            <v>B</v>
          </cell>
          <cell r="F130" t="str">
            <v>-</v>
          </cell>
          <cell r="G130">
            <v>0</v>
          </cell>
          <cell r="K130" t="str">
            <v>D</v>
          </cell>
          <cell r="L130">
            <v>100</v>
          </cell>
          <cell r="M130">
            <v>1.8</v>
          </cell>
          <cell r="N130">
            <v>1.8048</v>
          </cell>
          <cell r="Q130" t="str">
            <v>VW</v>
          </cell>
          <cell r="R130">
            <v>6231</v>
          </cell>
        </row>
        <row r="131">
          <cell r="B131">
            <v>1</v>
          </cell>
          <cell r="C131" t="str">
            <v>CEBI Deutschland Vertriebs-GmbH/Osimo</v>
          </cell>
          <cell r="E131" t="str">
            <v>B</v>
          </cell>
          <cell r="G131">
            <v>0</v>
          </cell>
          <cell r="H131">
            <v>0</v>
          </cell>
          <cell r="I131">
            <v>0</v>
          </cell>
          <cell r="J131">
            <v>0</v>
          </cell>
          <cell r="K131" t="str">
            <v>D</v>
          </cell>
          <cell r="L131">
            <v>100</v>
          </cell>
          <cell r="M131">
            <v>1.8</v>
          </cell>
          <cell r="N131">
            <v>1.8089</v>
          </cell>
          <cell r="Q131" t="str">
            <v>VW</v>
          </cell>
          <cell r="R131">
            <v>20505</v>
          </cell>
          <cell r="S131">
            <v>0</v>
          </cell>
        </row>
        <row r="132">
          <cell r="B132">
            <v>2</v>
          </cell>
          <cell r="C132" t="str">
            <v>Kiekert AG/</v>
          </cell>
          <cell r="D132" t="str">
            <v>-</v>
          </cell>
          <cell r="F132" t="str">
            <v>B</v>
          </cell>
          <cell r="G132">
            <v>65000</v>
          </cell>
          <cell r="K132" t="str">
            <v>D</v>
          </cell>
          <cell r="L132">
            <v>100</v>
          </cell>
          <cell r="M132">
            <v>2.66</v>
          </cell>
          <cell r="N132">
            <v>3.66</v>
          </cell>
          <cell r="Q132" t="str">
            <v>VW</v>
          </cell>
          <cell r="R132">
            <v>261</v>
          </cell>
        </row>
        <row r="133">
          <cell r="B133">
            <v>2</v>
          </cell>
          <cell r="C133" t="str">
            <v>Hella KG Hueck &amp; Co./Bremen</v>
          </cell>
          <cell r="D133" t="str">
            <v>B</v>
          </cell>
          <cell r="E133" t="str">
            <v>B</v>
          </cell>
          <cell r="F133" t="str">
            <v>-</v>
          </cell>
          <cell r="G133">
            <v>7000</v>
          </cell>
          <cell r="K133" t="str">
            <v>D</v>
          </cell>
          <cell r="L133">
            <v>100</v>
          </cell>
          <cell r="M133">
            <v>2.0499999999999998</v>
          </cell>
          <cell r="N133">
            <v>2.0535000000000001</v>
          </cell>
          <cell r="Q133" t="str">
            <v>VW</v>
          </cell>
          <cell r="R133">
            <v>6231</v>
          </cell>
        </row>
        <row r="134">
          <cell r="B134">
            <v>2</v>
          </cell>
          <cell r="C134" t="str">
            <v>CEBI Deutschland Vertriebs-GmbH/Osimo</v>
          </cell>
          <cell r="E134" t="str">
            <v>B</v>
          </cell>
          <cell r="G134">
            <v>0</v>
          </cell>
          <cell r="H134">
            <v>0</v>
          </cell>
          <cell r="I134">
            <v>0</v>
          </cell>
          <cell r="J134">
            <v>0</v>
          </cell>
          <cell r="K134" t="str">
            <v>D</v>
          </cell>
          <cell r="L134">
            <v>100</v>
          </cell>
          <cell r="M134">
            <v>2.0299999999999998</v>
          </cell>
          <cell r="N134">
            <v>2.0388000000000002</v>
          </cell>
          <cell r="Q134" t="str">
            <v>VW</v>
          </cell>
          <cell r="R134">
            <v>20505</v>
          </cell>
          <cell r="S134">
            <v>0</v>
          </cell>
        </row>
        <row r="135">
          <cell r="B135">
            <v>3</v>
          </cell>
          <cell r="C135" t="str">
            <v>Kiekert AG/</v>
          </cell>
          <cell r="D135" t="str">
            <v>-</v>
          </cell>
          <cell r="F135" t="str">
            <v>B</v>
          </cell>
          <cell r="G135">
            <v>0</v>
          </cell>
          <cell r="K135" t="str">
            <v>D</v>
          </cell>
          <cell r="L135">
            <v>100</v>
          </cell>
          <cell r="M135">
            <v>2.66</v>
          </cell>
          <cell r="N135">
            <v>3.66</v>
          </cell>
          <cell r="Q135" t="str">
            <v>VW</v>
          </cell>
          <cell r="R135">
            <v>261</v>
          </cell>
        </row>
        <row r="136">
          <cell r="B136">
            <v>3</v>
          </cell>
          <cell r="C136" t="str">
            <v>Hella KG Hueck &amp; Co./Bremen</v>
          </cell>
          <cell r="D136" t="str">
            <v>B</v>
          </cell>
          <cell r="E136" t="str">
            <v>B</v>
          </cell>
          <cell r="F136" t="str">
            <v>-</v>
          </cell>
          <cell r="G136">
            <v>7000</v>
          </cell>
          <cell r="K136" t="str">
            <v>D</v>
          </cell>
          <cell r="L136">
            <v>100</v>
          </cell>
          <cell r="M136">
            <v>2.0499999999999998</v>
          </cell>
          <cell r="N136">
            <v>2.052</v>
          </cell>
          <cell r="Q136" t="str">
            <v>VW</v>
          </cell>
          <cell r="R136">
            <v>6231</v>
          </cell>
        </row>
        <row r="137">
          <cell r="B137">
            <v>3</v>
          </cell>
          <cell r="C137" t="str">
            <v>CEBI Deutschland Vertriebs-GmbH/Osimo</v>
          </cell>
          <cell r="E137" t="str">
            <v>B</v>
          </cell>
          <cell r="G137">
            <v>0</v>
          </cell>
          <cell r="H137">
            <v>0</v>
          </cell>
          <cell r="I137">
            <v>0</v>
          </cell>
          <cell r="J137">
            <v>0</v>
          </cell>
          <cell r="K137" t="str">
            <v>D</v>
          </cell>
          <cell r="L137">
            <v>100</v>
          </cell>
          <cell r="M137">
            <v>2.0299999999999998</v>
          </cell>
          <cell r="N137">
            <v>2.0413000000000001</v>
          </cell>
          <cell r="Q137" t="str">
            <v>VW</v>
          </cell>
          <cell r="R137">
            <v>20505</v>
          </cell>
          <cell r="S137">
            <v>0</v>
          </cell>
        </row>
        <row r="138">
          <cell r="B138">
            <v>4</v>
          </cell>
          <cell r="C138" t="str">
            <v>Kiekert AG/</v>
          </cell>
          <cell r="D138" t="str">
            <v>-</v>
          </cell>
          <cell r="F138" t="str">
            <v>B</v>
          </cell>
          <cell r="K138" t="str">
            <v>D</v>
          </cell>
          <cell r="L138">
            <v>100</v>
          </cell>
          <cell r="M138">
            <v>2.66</v>
          </cell>
          <cell r="N138">
            <v>2.66</v>
          </cell>
          <cell r="Q138" t="str">
            <v>VW</v>
          </cell>
          <cell r="R138">
            <v>261</v>
          </cell>
        </row>
        <row r="139">
          <cell r="B139">
            <v>4</v>
          </cell>
          <cell r="C139" t="str">
            <v>Hella KG Hueck &amp; Co./</v>
          </cell>
          <cell r="D139" t="str">
            <v>B</v>
          </cell>
          <cell r="E139" t="str">
            <v>B</v>
          </cell>
          <cell r="F139" t="str">
            <v>-</v>
          </cell>
          <cell r="G139">
            <v>0</v>
          </cell>
          <cell r="K139" t="str">
            <v>D</v>
          </cell>
          <cell r="L139">
            <v>100</v>
          </cell>
          <cell r="M139">
            <v>2.3313999999999999</v>
          </cell>
          <cell r="N139">
            <v>2.3521000000000001</v>
          </cell>
          <cell r="Q139" t="str">
            <v>VW</v>
          </cell>
          <cell r="R139">
            <v>6231</v>
          </cell>
        </row>
        <row r="140">
          <cell r="B140">
            <v>4</v>
          </cell>
          <cell r="C140" t="str">
            <v>CEBI Deutschland Vertriebs-GmbH/Osimo</v>
          </cell>
          <cell r="E140" t="str">
            <v>B</v>
          </cell>
          <cell r="G140">
            <v>0</v>
          </cell>
          <cell r="H140">
            <v>0</v>
          </cell>
          <cell r="I140">
            <v>0</v>
          </cell>
          <cell r="J140">
            <v>0</v>
          </cell>
          <cell r="K140" t="str">
            <v>D</v>
          </cell>
          <cell r="L140">
            <v>100</v>
          </cell>
          <cell r="M140">
            <v>2.0299999999999998</v>
          </cell>
          <cell r="N140">
            <v>2.17</v>
          </cell>
          <cell r="Q140" t="str">
            <v>VW</v>
          </cell>
          <cell r="R140">
            <v>20505</v>
          </cell>
          <cell r="S140">
            <v>0</v>
          </cell>
        </row>
        <row r="141">
          <cell r="B141">
            <v>5</v>
          </cell>
          <cell r="C141" t="str">
            <v>Kiekert AG/</v>
          </cell>
          <cell r="D141" t="str">
            <v>-</v>
          </cell>
          <cell r="F141" t="str">
            <v>B</v>
          </cell>
          <cell r="G141">
            <v>0</v>
          </cell>
          <cell r="K141" t="str">
            <v>D</v>
          </cell>
          <cell r="L141">
            <v>100</v>
          </cell>
          <cell r="M141">
            <v>2.66</v>
          </cell>
          <cell r="N141">
            <v>3.66</v>
          </cell>
          <cell r="Q141" t="str">
            <v>VW</v>
          </cell>
          <cell r="R141">
            <v>261</v>
          </cell>
        </row>
        <row r="142">
          <cell r="B142">
            <v>5</v>
          </cell>
          <cell r="C142" t="str">
            <v>Hella KG Hueck &amp; Co./Bremen</v>
          </cell>
          <cell r="D142" t="str">
            <v>B</v>
          </cell>
          <cell r="E142" t="str">
            <v>B</v>
          </cell>
          <cell r="F142" t="str">
            <v>-</v>
          </cell>
          <cell r="G142">
            <v>0</v>
          </cell>
          <cell r="K142" t="str">
            <v>D</v>
          </cell>
          <cell r="L142">
            <v>100</v>
          </cell>
          <cell r="M142">
            <v>2.0299999999999998</v>
          </cell>
          <cell r="N142">
            <v>2.0323000000000002</v>
          </cell>
          <cell r="Q142" t="str">
            <v>VW</v>
          </cell>
          <cell r="R142">
            <v>6231</v>
          </cell>
        </row>
        <row r="143">
          <cell r="B143">
            <v>5</v>
          </cell>
          <cell r="C143" t="str">
            <v>CEBI Deutschland Vertriebs-GmbH/Osimo</v>
          </cell>
          <cell r="E143" t="str">
            <v>B</v>
          </cell>
          <cell r="G143">
            <v>0</v>
          </cell>
          <cell r="H143">
            <v>0</v>
          </cell>
          <cell r="I143">
            <v>0</v>
          </cell>
          <cell r="J143">
            <v>0</v>
          </cell>
          <cell r="K143" t="str">
            <v>D</v>
          </cell>
          <cell r="L143">
            <v>100</v>
          </cell>
          <cell r="M143">
            <v>2.0299999999999998</v>
          </cell>
          <cell r="N143">
            <v>2.04</v>
          </cell>
          <cell r="Q143" t="str">
            <v>VW</v>
          </cell>
          <cell r="R143">
            <v>20505</v>
          </cell>
          <cell r="S143">
            <v>0</v>
          </cell>
        </row>
        <row r="147">
          <cell r="B147" t="str">
            <v>NUMBER</v>
          </cell>
          <cell r="C147" t="str">
            <v>NUMBER</v>
          </cell>
          <cell r="D147" t="str">
            <v>VARCHAR2</v>
          </cell>
          <cell r="E147" t="str">
            <v>NUMBER</v>
          </cell>
          <cell r="F147" t="str">
            <v>NUMBER</v>
          </cell>
          <cell r="G147" t="str">
            <v>NUMBER</v>
          </cell>
          <cell r="H147" t="str">
            <v>NUMBER</v>
          </cell>
          <cell r="I147" t="str">
            <v>NUMBER</v>
          </cell>
          <cell r="J147" t="str">
            <v>NUMBER</v>
          </cell>
          <cell r="K147" t="str">
            <v>NUMBER</v>
          </cell>
          <cell r="L147" t="str">
            <v>NUMBER</v>
          </cell>
          <cell r="M147" t="str">
            <v>NUMBER</v>
          </cell>
          <cell r="N147" t="str">
            <v>NUMBER</v>
          </cell>
          <cell r="O147" t="str">
            <v>NUMBER</v>
          </cell>
          <cell r="P147" t="str">
            <v>NUMBER</v>
          </cell>
          <cell r="Q147" t="str">
            <v>NUMBER</v>
          </cell>
          <cell r="R147" t="str">
            <v>NUMBER</v>
          </cell>
          <cell r="S147" t="str">
            <v>NUMBER</v>
          </cell>
          <cell r="T147" t="str">
            <v>NUMBER</v>
          </cell>
          <cell r="U147" t="str">
            <v>NUMBER</v>
          </cell>
          <cell r="V147" t="str">
            <v>NUMBER</v>
          </cell>
          <cell r="W147" t="str">
            <v>NUMBER</v>
          </cell>
          <cell r="X147" t="str">
            <v>NUMBER</v>
          </cell>
        </row>
        <row r="148">
          <cell r="B148">
            <v>23</v>
          </cell>
        </row>
        <row r="149">
          <cell r="B149">
            <v>1</v>
          </cell>
          <cell r="C149">
            <v>261</v>
          </cell>
          <cell r="D149" t="str">
            <v>Kiekert AG/</v>
          </cell>
          <cell r="E149">
            <v>2005</v>
          </cell>
          <cell r="G149">
            <v>2006</v>
          </cell>
          <cell r="I149">
            <v>2007</v>
          </cell>
          <cell r="K149">
            <v>2008</v>
          </cell>
          <cell r="M149">
            <v>2009</v>
          </cell>
          <cell r="O149">
            <v>2010</v>
          </cell>
          <cell r="Q149">
            <v>2011</v>
          </cell>
          <cell r="S149">
            <v>2012</v>
          </cell>
          <cell r="V149">
            <v>2028493.1288582699</v>
          </cell>
        </row>
        <row r="150">
          <cell r="B150">
            <v>1</v>
          </cell>
          <cell r="C150">
            <v>6231</v>
          </cell>
          <cell r="D150" t="str">
            <v>Hella KG Hueck &amp; Co./Bremen</v>
          </cell>
          <cell r="E150">
            <v>2005</v>
          </cell>
          <cell r="G150">
            <v>2006</v>
          </cell>
          <cell r="H150">
            <v>3</v>
          </cell>
          <cell r="I150">
            <v>2007</v>
          </cell>
          <cell r="J150">
            <v>3</v>
          </cell>
          <cell r="K150">
            <v>2008</v>
          </cell>
          <cell r="L150">
            <v>3</v>
          </cell>
          <cell r="M150">
            <v>2009</v>
          </cell>
          <cell r="O150">
            <v>2010</v>
          </cell>
          <cell r="Q150">
            <v>2011</v>
          </cell>
          <cell r="S150">
            <v>2012</v>
          </cell>
          <cell r="U150">
            <v>0</v>
          </cell>
          <cell r="V150">
            <v>1631993.16838857</v>
          </cell>
        </row>
        <row r="151">
          <cell r="B151">
            <v>1</v>
          </cell>
          <cell r="C151">
            <v>20505</v>
          </cell>
          <cell r="D151" t="str">
            <v>CEBI Deutschland Vertriebs-GmbH/Osimo</v>
          </cell>
          <cell r="E151">
            <v>2005</v>
          </cell>
          <cell r="G151">
            <v>2006</v>
          </cell>
          <cell r="H151">
            <v>3</v>
          </cell>
          <cell r="I151">
            <v>2007</v>
          </cell>
          <cell r="J151">
            <v>3</v>
          </cell>
          <cell r="K151">
            <v>2008</v>
          </cell>
          <cell r="L151">
            <v>3</v>
          </cell>
          <cell r="M151">
            <v>2009</v>
          </cell>
          <cell r="O151">
            <v>2010</v>
          </cell>
          <cell r="Q151">
            <v>2011</v>
          </cell>
          <cell r="S151">
            <v>2012</v>
          </cell>
          <cell r="U151">
            <v>0</v>
          </cell>
          <cell r="V151">
            <v>1635898.86887986</v>
          </cell>
          <cell r="X151">
            <v>0</v>
          </cell>
        </row>
        <row r="152">
          <cell r="B152">
            <v>2</v>
          </cell>
          <cell r="C152">
            <v>261</v>
          </cell>
          <cell r="D152" t="str">
            <v>Kiekert AG/</v>
          </cell>
          <cell r="E152">
            <v>2005</v>
          </cell>
          <cell r="G152">
            <v>2006</v>
          </cell>
          <cell r="I152">
            <v>2007</v>
          </cell>
          <cell r="K152">
            <v>2008</v>
          </cell>
          <cell r="M152">
            <v>2009</v>
          </cell>
          <cell r="O152">
            <v>2010</v>
          </cell>
          <cell r="Q152">
            <v>2011</v>
          </cell>
          <cell r="S152">
            <v>2012</v>
          </cell>
          <cell r="U152">
            <v>65000</v>
          </cell>
          <cell r="V152">
            <v>4311603.7461250899</v>
          </cell>
        </row>
        <row r="153">
          <cell r="B153">
            <v>2</v>
          </cell>
          <cell r="C153">
            <v>6231</v>
          </cell>
          <cell r="D153" t="str">
            <v>Hella KG Hueck &amp; Co./Bremen</v>
          </cell>
          <cell r="E153">
            <v>2005</v>
          </cell>
          <cell r="G153">
            <v>2006</v>
          </cell>
          <cell r="H153">
            <v>2.5</v>
          </cell>
          <cell r="I153">
            <v>2007</v>
          </cell>
          <cell r="J153">
            <v>2.5</v>
          </cell>
          <cell r="K153">
            <v>2008</v>
          </cell>
          <cell r="L153">
            <v>2.5</v>
          </cell>
          <cell r="M153">
            <v>2009</v>
          </cell>
          <cell r="O153">
            <v>2010</v>
          </cell>
          <cell r="Q153">
            <v>2011</v>
          </cell>
          <cell r="S153">
            <v>2012</v>
          </cell>
          <cell r="U153">
            <v>7000</v>
          </cell>
          <cell r="V153">
            <v>2285112.8310230598</v>
          </cell>
        </row>
        <row r="154">
          <cell r="B154">
            <v>2</v>
          </cell>
          <cell r="C154">
            <v>20505</v>
          </cell>
          <cell r="D154" t="str">
            <v>CEBI Deutschland Vertriebs-GmbH/Osimo</v>
          </cell>
          <cell r="E154">
            <v>2005</v>
          </cell>
          <cell r="G154">
            <v>2006</v>
          </cell>
          <cell r="H154">
            <v>3</v>
          </cell>
          <cell r="I154">
            <v>2007</v>
          </cell>
          <cell r="J154">
            <v>3</v>
          </cell>
          <cell r="K154">
            <v>2008</v>
          </cell>
          <cell r="L154">
            <v>3</v>
          </cell>
          <cell r="M154">
            <v>2009</v>
          </cell>
          <cell r="O154">
            <v>2010</v>
          </cell>
          <cell r="Q154">
            <v>2011</v>
          </cell>
          <cell r="S154">
            <v>2012</v>
          </cell>
          <cell r="U154">
            <v>0</v>
          </cell>
          <cell r="V154">
            <v>2241724.98848888</v>
          </cell>
          <cell r="X154">
            <v>0</v>
          </cell>
        </row>
        <row r="155">
          <cell r="B155">
            <v>3</v>
          </cell>
          <cell r="C155">
            <v>261</v>
          </cell>
          <cell r="D155" t="str">
            <v>Kiekert AG/</v>
          </cell>
          <cell r="E155">
            <v>2006</v>
          </cell>
          <cell r="G155">
            <v>2007</v>
          </cell>
          <cell r="I155">
            <v>2008</v>
          </cell>
          <cell r="K155">
            <v>2009</v>
          </cell>
          <cell r="M155">
            <v>2010</v>
          </cell>
          <cell r="O155">
            <v>2011</v>
          </cell>
          <cell r="Q155">
            <v>2012</v>
          </cell>
          <cell r="S155">
            <v>2013</v>
          </cell>
          <cell r="U155">
            <v>0</v>
          </cell>
          <cell r="V155">
            <v>3120436.7680330798</v>
          </cell>
        </row>
        <row r="156">
          <cell r="B156">
            <v>3</v>
          </cell>
          <cell r="C156">
            <v>6231</v>
          </cell>
          <cell r="D156" t="str">
            <v>Hella KG Hueck &amp; Co./Bremen</v>
          </cell>
          <cell r="E156">
            <v>2006</v>
          </cell>
          <cell r="F156">
            <v>2.5</v>
          </cell>
          <cell r="G156">
            <v>2007</v>
          </cell>
          <cell r="H156">
            <v>2.5</v>
          </cell>
          <cell r="I156">
            <v>2008</v>
          </cell>
          <cell r="J156">
            <v>2.5</v>
          </cell>
          <cell r="K156">
            <v>2009</v>
          </cell>
          <cell r="M156">
            <v>2010</v>
          </cell>
          <cell r="O156">
            <v>2011</v>
          </cell>
          <cell r="Q156">
            <v>2012</v>
          </cell>
          <cell r="S156">
            <v>2013</v>
          </cell>
          <cell r="U156">
            <v>7000</v>
          </cell>
          <cell r="V156">
            <v>1668898.99694834</v>
          </cell>
        </row>
        <row r="157">
          <cell r="B157">
            <v>3</v>
          </cell>
          <cell r="C157">
            <v>20505</v>
          </cell>
          <cell r="D157" t="str">
            <v>CEBI Deutschland Vertriebs-GmbH/Osimo</v>
          </cell>
          <cell r="E157">
            <v>2006</v>
          </cell>
          <cell r="G157">
            <v>2007</v>
          </cell>
          <cell r="H157">
            <v>3</v>
          </cell>
          <cell r="I157">
            <v>2008</v>
          </cell>
          <cell r="J157">
            <v>3</v>
          </cell>
          <cell r="K157">
            <v>2009</v>
          </cell>
          <cell r="L157">
            <v>3</v>
          </cell>
          <cell r="M157">
            <v>2010</v>
          </cell>
          <cell r="O157">
            <v>2011</v>
          </cell>
          <cell r="Q157">
            <v>2012</v>
          </cell>
          <cell r="S157">
            <v>2013</v>
          </cell>
          <cell r="U157">
            <v>0</v>
          </cell>
          <cell r="V157">
            <v>1662699.34515836</v>
          </cell>
          <cell r="X157">
            <v>0</v>
          </cell>
        </row>
        <row r="158">
          <cell r="B158">
            <v>4</v>
          </cell>
          <cell r="C158">
            <v>261</v>
          </cell>
          <cell r="D158" t="str">
            <v>Kiekert AG/</v>
          </cell>
          <cell r="E158">
            <v>2005</v>
          </cell>
          <cell r="G158">
            <v>2006</v>
          </cell>
          <cell r="I158">
            <v>2007</v>
          </cell>
          <cell r="K158">
            <v>2008</v>
          </cell>
          <cell r="M158">
            <v>2009</v>
          </cell>
          <cell r="O158">
            <v>2010</v>
          </cell>
          <cell r="Q158">
            <v>2011</v>
          </cell>
          <cell r="S158">
            <v>2012</v>
          </cell>
          <cell r="V158">
            <v>2748963.5813755202</v>
          </cell>
        </row>
        <row r="159">
          <cell r="B159">
            <v>4</v>
          </cell>
          <cell r="C159">
            <v>6231</v>
          </cell>
          <cell r="D159" t="str">
            <v>Hella KG Hueck &amp; Co./</v>
          </cell>
          <cell r="E159">
            <v>2005</v>
          </cell>
          <cell r="G159">
            <v>2006</v>
          </cell>
          <cell r="H159">
            <v>3</v>
          </cell>
          <cell r="I159">
            <v>2007</v>
          </cell>
          <cell r="J159">
            <v>3</v>
          </cell>
          <cell r="K159">
            <v>2008</v>
          </cell>
          <cell r="L159">
            <v>3</v>
          </cell>
          <cell r="M159">
            <v>2009</v>
          </cell>
          <cell r="O159">
            <v>2010</v>
          </cell>
          <cell r="Q159">
            <v>2011</v>
          </cell>
          <cell r="S159">
            <v>2012</v>
          </cell>
          <cell r="U159">
            <v>0</v>
          </cell>
          <cell r="V159">
            <v>2338325.0137416902</v>
          </cell>
        </row>
        <row r="160">
          <cell r="B160">
            <v>4</v>
          </cell>
          <cell r="C160">
            <v>20505</v>
          </cell>
          <cell r="D160" t="str">
            <v>CEBI Deutschland Vertriebs-GmbH/Osimo</v>
          </cell>
          <cell r="E160">
            <v>2005</v>
          </cell>
          <cell r="G160">
            <v>2006</v>
          </cell>
          <cell r="H160">
            <v>3</v>
          </cell>
          <cell r="I160">
            <v>2007</v>
          </cell>
          <cell r="J160">
            <v>3</v>
          </cell>
          <cell r="K160">
            <v>2008</v>
          </cell>
          <cell r="L160">
            <v>3</v>
          </cell>
          <cell r="M160">
            <v>2009</v>
          </cell>
          <cell r="O160">
            <v>2010</v>
          </cell>
          <cell r="Q160">
            <v>2011</v>
          </cell>
          <cell r="S160">
            <v>2012</v>
          </cell>
          <cell r="U160">
            <v>0</v>
          </cell>
          <cell r="V160">
            <v>2162085.3080075202</v>
          </cell>
          <cell r="X160">
            <v>0</v>
          </cell>
        </row>
        <row r="161">
          <cell r="B161">
            <v>5</v>
          </cell>
          <cell r="C161">
            <v>261</v>
          </cell>
          <cell r="D161" t="str">
            <v>Kiekert AG/</v>
          </cell>
          <cell r="E161">
            <v>2005</v>
          </cell>
          <cell r="G161">
            <v>2006</v>
          </cell>
          <cell r="I161">
            <v>2007</v>
          </cell>
          <cell r="K161">
            <v>2008</v>
          </cell>
          <cell r="M161">
            <v>2009</v>
          </cell>
          <cell r="O161">
            <v>2010</v>
          </cell>
          <cell r="Q161">
            <v>2011</v>
          </cell>
          <cell r="S161">
            <v>2012</v>
          </cell>
          <cell r="U161">
            <v>0</v>
          </cell>
          <cell r="V161">
            <v>4973804.1231735898</v>
          </cell>
        </row>
        <row r="162">
          <cell r="B162">
            <v>5</v>
          </cell>
          <cell r="C162">
            <v>6231</v>
          </cell>
          <cell r="D162" t="str">
            <v>Hella KG Hueck &amp; Co./Bremen</v>
          </cell>
          <cell r="E162">
            <v>2005</v>
          </cell>
          <cell r="G162">
            <v>2006</v>
          </cell>
          <cell r="H162">
            <v>3</v>
          </cell>
          <cell r="I162">
            <v>2007</v>
          </cell>
          <cell r="J162">
            <v>3</v>
          </cell>
          <cell r="K162">
            <v>2008</v>
          </cell>
          <cell r="L162">
            <v>3</v>
          </cell>
          <cell r="M162">
            <v>2009</v>
          </cell>
          <cell r="O162">
            <v>2010</v>
          </cell>
          <cell r="Q162">
            <v>2011</v>
          </cell>
          <cell r="S162">
            <v>2012</v>
          </cell>
          <cell r="U162">
            <v>0</v>
          </cell>
          <cell r="V162">
            <v>2618975.4114113101</v>
          </cell>
        </row>
        <row r="163">
          <cell r="B163">
            <v>5</v>
          </cell>
          <cell r="C163">
            <v>20505</v>
          </cell>
          <cell r="D163" t="str">
            <v>CEBI Deutschland Vertriebs-GmbH/Osimo</v>
          </cell>
          <cell r="E163">
            <v>2005</v>
          </cell>
          <cell r="G163">
            <v>2006</v>
          </cell>
          <cell r="H163">
            <v>3</v>
          </cell>
          <cell r="I163">
            <v>2007</v>
          </cell>
          <cell r="J163">
            <v>3</v>
          </cell>
          <cell r="K163">
            <v>2008</v>
          </cell>
          <cell r="L163">
            <v>3</v>
          </cell>
          <cell r="M163">
            <v>2009</v>
          </cell>
          <cell r="O163">
            <v>2010</v>
          </cell>
          <cell r="Q163">
            <v>2011</v>
          </cell>
          <cell r="S163">
            <v>2012</v>
          </cell>
          <cell r="U163">
            <v>0</v>
          </cell>
          <cell r="V163">
            <v>2629439.4255502201</v>
          </cell>
          <cell r="X163">
            <v>0</v>
          </cell>
        </row>
        <row r="167">
          <cell r="B167" t="str">
            <v>NUMBER</v>
          </cell>
          <cell r="C167" t="str">
            <v>NUMBER</v>
          </cell>
          <cell r="D167" t="str">
            <v>NUMBER</v>
          </cell>
          <cell r="E167" t="str">
            <v>VARCHAR2</v>
          </cell>
          <cell r="F167" t="str">
            <v>NUMBER</v>
          </cell>
          <cell r="G167" t="str">
            <v>NUMBER</v>
          </cell>
          <cell r="H167" t="str">
            <v>NUMBER</v>
          </cell>
          <cell r="I167" t="str">
            <v>NUMBER</v>
          </cell>
          <cell r="J167" t="str">
            <v>CHAR</v>
          </cell>
          <cell r="K167" t="str">
            <v>NUMBER</v>
          </cell>
          <cell r="L167" t="str">
            <v>NUMBER</v>
          </cell>
          <cell r="M167" t="str">
            <v>NUMBER</v>
          </cell>
          <cell r="N167" t="str">
            <v>NUMBER</v>
          </cell>
          <cell r="O167" t="str">
            <v>NUMBER</v>
          </cell>
          <cell r="P167" t="str">
            <v>NUMBER</v>
          </cell>
          <cell r="Q167" t="str">
            <v>NUMBER</v>
          </cell>
          <cell r="R167" t="str">
            <v>NUMBER</v>
          </cell>
          <cell r="S167" t="str">
            <v>NUMBER</v>
          </cell>
          <cell r="T167" t="str">
            <v>NUMBER</v>
          </cell>
          <cell r="U167" t="str">
            <v>NUMBER</v>
          </cell>
          <cell r="V167" t="str">
            <v>NUMBER</v>
          </cell>
          <cell r="W167" t="str">
            <v>NUMBER</v>
          </cell>
          <cell r="X167" t="str">
            <v>NUMBER</v>
          </cell>
          <cell r="Y167" t="str">
            <v>NUMBER</v>
          </cell>
          <cell r="Z167" t="str">
            <v>NUMBER</v>
          </cell>
          <cell r="AA167" t="str">
            <v>NUMBER</v>
          </cell>
          <cell r="AB167" t="str">
            <v>NUMBER</v>
          </cell>
          <cell r="AC167" t="str">
            <v>NUMBER</v>
          </cell>
          <cell r="AD167" t="str">
            <v>NUMBER</v>
          </cell>
          <cell r="AE167" t="str">
            <v>NUMBER</v>
          </cell>
          <cell r="AF167" t="str">
            <v>NUMBER</v>
          </cell>
          <cell r="AG167" t="str">
            <v>NUMBER</v>
          </cell>
          <cell r="AH167" t="str">
            <v>NUMBER</v>
          </cell>
        </row>
        <row r="168">
          <cell r="B168">
            <v>33</v>
          </cell>
        </row>
        <row r="169">
          <cell r="B169">
            <v>1</v>
          </cell>
          <cell r="C169">
            <v>261</v>
          </cell>
          <cell r="D169">
            <v>2004</v>
          </cell>
          <cell r="E169" t="str">
            <v>Kiekert AG</v>
          </cell>
          <cell r="F169">
            <v>2</v>
          </cell>
          <cell r="H169">
            <v>2.14</v>
          </cell>
          <cell r="I169">
            <v>0</v>
          </cell>
          <cell r="J169" t="str">
            <v>#</v>
          </cell>
          <cell r="K169">
            <v>0</v>
          </cell>
          <cell r="W169">
            <v>2028493.1288999999</v>
          </cell>
          <cell r="X169">
            <v>0</v>
          </cell>
          <cell r="Y169">
            <v>-16618</v>
          </cell>
          <cell r="Z169">
            <v>-38724</v>
          </cell>
          <cell r="AA169">
            <v>-28140</v>
          </cell>
          <cell r="AB169">
            <v>-27300</v>
          </cell>
          <cell r="AC169">
            <v>-27300</v>
          </cell>
          <cell r="AD169">
            <v>-27300</v>
          </cell>
          <cell r="AE169">
            <v>-27300</v>
          </cell>
          <cell r="AF169">
            <v>0</v>
          </cell>
          <cell r="AG169">
            <v>-192682</v>
          </cell>
        </row>
        <row r="170">
          <cell r="B170">
            <v>1</v>
          </cell>
          <cell r="C170">
            <v>6231</v>
          </cell>
          <cell r="D170">
            <v>2004</v>
          </cell>
          <cell r="E170" t="str">
            <v>Hella KG Hueck &amp; Co.</v>
          </cell>
          <cell r="F170">
            <v>2</v>
          </cell>
          <cell r="H170">
            <v>1.8</v>
          </cell>
          <cell r="I170">
            <v>4.7999999999999996E-3</v>
          </cell>
          <cell r="J170" t="str">
            <v>#</v>
          </cell>
          <cell r="K170">
            <v>0</v>
          </cell>
          <cell r="M170">
            <v>0</v>
          </cell>
          <cell r="P170">
            <v>3</v>
          </cell>
          <cell r="Q170">
            <v>3</v>
          </cell>
          <cell r="R170">
            <v>3</v>
          </cell>
          <cell r="W170">
            <v>1631993.1684000001</v>
          </cell>
          <cell r="X170">
            <v>0</v>
          </cell>
          <cell r="Y170">
            <v>23740</v>
          </cell>
          <cell r="Z170">
            <v>16460</v>
          </cell>
          <cell r="AA170">
            <v>10854</v>
          </cell>
          <cell r="AB170">
            <v>10214.1</v>
          </cell>
          <cell r="AC170">
            <v>9907.6769999999997</v>
          </cell>
          <cell r="AD170">
            <v>0</v>
          </cell>
          <cell r="AE170">
            <v>0</v>
          </cell>
          <cell r="AF170">
            <v>0</v>
          </cell>
          <cell r="AG170">
            <v>71175.777000000002</v>
          </cell>
        </row>
        <row r="171">
          <cell r="B171">
            <v>1</v>
          </cell>
          <cell r="C171">
            <v>20505</v>
          </cell>
          <cell r="D171">
            <v>2004</v>
          </cell>
          <cell r="E171" t="str">
            <v>CEBI Deutschland Vertriebs-GmbH</v>
          </cell>
          <cell r="F171">
            <v>2</v>
          </cell>
          <cell r="H171">
            <v>1.8</v>
          </cell>
          <cell r="I171">
            <v>8.8999999999999999E-3</v>
          </cell>
          <cell r="J171" t="str">
            <v>#</v>
          </cell>
          <cell r="K171">
            <v>0</v>
          </cell>
          <cell r="M171">
            <v>0</v>
          </cell>
          <cell r="P171">
            <v>3</v>
          </cell>
          <cell r="Q171">
            <v>3</v>
          </cell>
          <cell r="R171">
            <v>3</v>
          </cell>
          <cell r="W171">
            <v>1635898.8688999999</v>
          </cell>
          <cell r="X171">
            <v>0</v>
          </cell>
          <cell r="Y171">
            <v>23740</v>
          </cell>
          <cell r="Z171">
            <v>16460</v>
          </cell>
          <cell r="AA171">
            <v>10854</v>
          </cell>
          <cell r="AB171">
            <v>10214.1</v>
          </cell>
          <cell r="AC171">
            <v>9907.6769999999997</v>
          </cell>
          <cell r="AD171">
            <v>0</v>
          </cell>
          <cell r="AE171">
            <v>0</v>
          </cell>
          <cell r="AF171">
            <v>0</v>
          </cell>
          <cell r="AG171">
            <v>71175.777000000002</v>
          </cell>
          <cell r="AH171">
            <v>0</v>
          </cell>
        </row>
        <row r="172">
          <cell r="B172">
            <v>2</v>
          </cell>
          <cell r="C172">
            <v>261</v>
          </cell>
          <cell r="D172">
            <v>2004</v>
          </cell>
          <cell r="E172" t="str">
            <v>Kiekert AG</v>
          </cell>
          <cell r="F172">
            <v>2.0699999999999998</v>
          </cell>
          <cell r="H172">
            <v>2.66</v>
          </cell>
          <cell r="I172">
            <v>1</v>
          </cell>
          <cell r="J172" t="str">
            <v>#</v>
          </cell>
          <cell r="K172">
            <v>0</v>
          </cell>
          <cell r="M172">
            <v>65000</v>
          </cell>
          <cell r="W172">
            <v>4311603.7461000001</v>
          </cell>
          <cell r="X172">
            <v>-65000</v>
          </cell>
          <cell r="Y172">
            <v>-15576</v>
          </cell>
          <cell r="Z172">
            <v>-308865</v>
          </cell>
          <cell r="AA172">
            <v>-167973</v>
          </cell>
          <cell r="AB172">
            <v>-162014</v>
          </cell>
          <cell r="AC172">
            <v>-149860</v>
          </cell>
          <cell r="AD172">
            <v>-155996</v>
          </cell>
          <cell r="AE172">
            <v>-151099</v>
          </cell>
          <cell r="AF172">
            <v>0</v>
          </cell>
          <cell r="AG172">
            <v>-1176383</v>
          </cell>
        </row>
        <row r="173">
          <cell r="B173">
            <v>2</v>
          </cell>
          <cell r="C173">
            <v>6231</v>
          </cell>
          <cell r="D173">
            <v>2004</v>
          </cell>
          <cell r="E173" t="str">
            <v>Hella KG Hueck &amp; Co.</v>
          </cell>
          <cell r="F173">
            <v>2.0699999999999998</v>
          </cell>
          <cell r="H173">
            <v>2.0499999999999998</v>
          </cell>
          <cell r="I173">
            <v>3.5000000000000001E-3</v>
          </cell>
          <cell r="J173" t="str">
            <v>#</v>
          </cell>
          <cell r="K173">
            <v>0</v>
          </cell>
          <cell r="M173">
            <v>7000</v>
          </cell>
          <cell r="P173">
            <v>2.5</v>
          </cell>
          <cell r="Q173">
            <v>2.5</v>
          </cell>
          <cell r="R173">
            <v>2.5</v>
          </cell>
          <cell r="W173">
            <v>2285112.8309999998</v>
          </cell>
          <cell r="X173">
            <v>-7000</v>
          </cell>
          <cell r="Y173">
            <v>528</v>
          </cell>
          <cell r="Z173">
            <v>5166</v>
          </cell>
          <cell r="AA173">
            <v>14590.875</v>
          </cell>
          <cell r="AB173">
            <v>13721.418750000001</v>
          </cell>
          <cell r="AC173">
            <v>12374.760937499999</v>
          </cell>
          <cell r="AD173">
            <v>0</v>
          </cell>
          <cell r="AE173">
            <v>0</v>
          </cell>
          <cell r="AF173">
            <v>0</v>
          </cell>
          <cell r="AG173">
            <v>39381.0546875</v>
          </cell>
        </row>
        <row r="174">
          <cell r="B174">
            <v>2</v>
          </cell>
          <cell r="C174">
            <v>20505</v>
          </cell>
          <cell r="D174">
            <v>2004</v>
          </cell>
          <cell r="E174" t="str">
            <v>CEBI Deutschland Vertriebs-GmbH</v>
          </cell>
          <cell r="F174">
            <v>2.0699999999999998</v>
          </cell>
          <cell r="H174">
            <v>2.0299999999999998</v>
          </cell>
          <cell r="I174">
            <v>8.8000000000000005E-3</v>
          </cell>
          <cell r="J174" t="str">
            <v>#</v>
          </cell>
          <cell r="K174">
            <v>0</v>
          </cell>
          <cell r="M174">
            <v>0</v>
          </cell>
          <cell r="P174">
            <v>3</v>
          </cell>
          <cell r="Q174">
            <v>3</v>
          </cell>
          <cell r="R174">
            <v>3</v>
          </cell>
          <cell r="W174">
            <v>2241724.9885</v>
          </cell>
          <cell r="X174">
            <v>0</v>
          </cell>
          <cell r="Y174">
            <v>1056</v>
          </cell>
          <cell r="Z174">
            <v>10332</v>
          </cell>
          <cell r="AA174">
            <v>17338.23</v>
          </cell>
          <cell r="AB174">
            <v>16221.4458</v>
          </cell>
          <cell r="AC174">
            <v>14554.40574</v>
          </cell>
          <cell r="AD174">
            <v>0</v>
          </cell>
          <cell r="AE174">
            <v>0</v>
          </cell>
          <cell r="AF174">
            <v>0</v>
          </cell>
          <cell r="AG174">
            <v>59502.081539999999</v>
          </cell>
          <cell r="AH174">
            <v>0</v>
          </cell>
        </row>
        <row r="175">
          <cell r="B175">
            <v>3</v>
          </cell>
          <cell r="C175">
            <v>261</v>
          </cell>
          <cell r="D175">
            <v>2005</v>
          </cell>
          <cell r="E175" t="str">
            <v>Kiekert AG</v>
          </cell>
          <cell r="F175">
            <v>2.0699999999999998</v>
          </cell>
          <cell r="H175">
            <v>2.66</v>
          </cell>
          <cell r="I175">
            <v>1</v>
          </cell>
          <cell r="J175" t="str">
            <v>#</v>
          </cell>
          <cell r="K175">
            <v>0</v>
          </cell>
          <cell r="M175">
            <v>0</v>
          </cell>
          <cell r="W175">
            <v>3120436.7680000002</v>
          </cell>
          <cell r="X175">
            <v>0</v>
          </cell>
          <cell r="Y175">
            <v>-55283</v>
          </cell>
          <cell r="Z175">
            <v>-164728</v>
          </cell>
          <cell r="AA175">
            <v>-92394</v>
          </cell>
          <cell r="AB175">
            <v>-105964</v>
          </cell>
          <cell r="AC175">
            <v>-106672</v>
          </cell>
          <cell r="AD175">
            <v>-102011</v>
          </cell>
          <cell r="AE175">
            <v>-92571</v>
          </cell>
          <cell r="AF175">
            <v>0</v>
          </cell>
          <cell r="AG175">
            <v>-719623</v>
          </cell>
        </row>
        <row r="176">
          <cell r="B176">
            <v>3</v>
          </cell>
          <cell r="C176">
            <v>6231</v>
          </cell>
          <cell r="D176">
            <v>2005</v>
          </cell>
          <cell r="E176" t="str">
            <v>Hella KG Hueck &amp; Co.</v>
          </cell>
          <cell r="F176">
            <v>2.0699999999999998</v>
          </cell>
          <cell r="H176">
            <v>2.0499999999999998</v>
          </cell>
          <cell r="I176">
            <v>2E-3</v>
          </cell>
          <cell r="J176" t="str">
            <v>#</v>
          </cell>
          <cell r="K176">
            <v>0</v>
          </cell>
          <cell r="M176">
            <v>7000</v>
          </cell>
          <cell r="O176">
            <v>2.5</v>
          </cell>
          <cell r="P176">
            <v>2.5</v>
          </cell>
          <cell r="Q176">
            <v>2.5</v>
          </cell>
          <cell r="W176">
            <v>1668898.9968999999</v>
          </cell>
          <cell r="X176">
            <v>-7000</v>
          </cell>
          <cell r="Y176">
            <v>1874</v>
          </cell>
          <cell r="Z176">
            <v>12343.375</v>
          </cell>
          <cell r="AA176">
            <v>7825.1062499999998</v>
          </cell>
          <cell r="AB176">
            <v>8750.0278125000004</v>
          </cell>
          <cell r="AC176">
            <v>0</v>
          </cell>
          <cell r="AD176">
            <v>0</v>
          </cell>
          <cell r="AE176">
            <v>0</v>
          </cell>
          <cell r="AF176">
            <v>0</v>
          </cell>
          <cell r="AG176">
            <v>23792.509062500001</v>
          </cell>
        </row>
        <row r="177">
          <cell r="B177">
            <v>3</v>
          </cell>
          <cell r="C177">
            <v>20505</v>
          </cell>
          <cell r="D177">
            <v>2005</v>
          </cell>
          <cell r="E177" t="str">
            <v>CEBI Deutschland Vertriebs-GmbH</v>
          </cell>
          <cell r="F177">
            <v>2.0699999999999998</v>
          </cell>
          <cell r="H177">
            <v>2.0299999999999998</v>
          </cell>
          <cell r="I177">
            <v>1.1299999999999999E-2</v>
          </cell>
          <cell r="J177" t="str">
            <v>#</v>
          </cell>
          <cell r="K177">
            <v>0</v>
          </cell>
          <cell r="M177">
            <v>0</v>
          </cell>
          <cell r="P177">
            <v>3</v>
          </cell>
          <cell r="Q177">
            <v>3</v>
          </cell>
          <cell r="R177">
            <v>3</v>
          </cell>
          <cell r="W177">
            <v>1662699.3452000001</v>
          </cell>
          <cell r="X177">
            <v>0</v>
          </cell>
          <cell r="Y177">
            <v>3748</v>
          </cell>
          <cell r="Z177">
            <v>2516</v>
          </cell>
          <cell r="AA177">
            <v>9536.94</v>
          </cell>
          <cell r="AB177">
            <v>10609.5108</v>
          </cell>
          <cell r="AC177">
            <v>10359.986448</v>
          </cell>
          <cell r="AD177">
            <v>0</v>
          </cell>
          <cell r="AE177">
            <v>0</v>
          </cell>
          <cell r="AF177">
            <v>0</v>
          </cell>
          <cell r="AG177">
            <v>36770.437248000002</v>
          </cell>
          <cell r="AH177">
            <v>0</v>
          </cell>
        </row>
        <row r="178">
          <cell r="B178">
            <v>4</v>
          </cell>
          <cell r="C178">
            <v>261</v>
          </cell>
          <cell r="D178">
            <v>2004</v>
          </cell>
          <cell r="E178" t="str">
            <v>Kiekert AG</v>
          </cell>
          <cell r="F178">
            <v>2.15</v>
          </cell>
          <cell r="H178">
            <v>2.66</v>
          </cell>
          <cell r="I178">
            <v>0</v>
          </cell>
          <cell r="J178" t="str">
            <v>#</v>
          </cell>
          <cell r="K178">
            <v>40000</v>
          </cell>
          <cell r="W178">
            <v>2748963.5814</v>
          </cell>
          <cell r="X178">
            <v>40000</v>
          </cell>
          <cell r="Y178">
            <v>-110670</v>
          </cell>
          <cell r="Z178">
            <v>-110670</v>
          </cell>
          <cell r="AA178">
            <v>-110670</v>
          </cell>
          <cell r="AB178">
            <v>-110670</v>
          </cell>
          <cell r="AC178">
            <v>-110670</v>
          </cell>
          <cell r="AD178">
            <v>-110670</v>
          </cell>
          <cell r="AE178">
            <v>-13770</v>
          </cell>
          <cell r="AF178">
            <v>0</v>
          </cell>
          <cell r="AG178">
            <v>-637790</v>
          </cell>
        </row>
        <row r="179">
          <cell r="B179">
            <v>4</v>
          </cell>
          <cell r="C179">
            <v>6231</v>
          </cell>
          <cell r="D179">
            <v>2004</v>
          </cell>
          <cell r="E179" t="str">
            <v>Hella KG Hueck &amp; Co.</v>
          </cell>
          <cell r="F179">
            <v>2.15</v>
          </cell>
          <cell r="H179">
            <v>2.3313999999999999</v>
          </cell>
          <cell r="I179">
            <v>2.07E-2</v>
          </cell>
          <cell r="J179" t="str">
            <v>#</v>
          </cell>
          <cell r="K179">
            <v>40000</v>
          </cell>
          <cell r="M179">
            <v>0</v>
          </cell>
          <cell r="P179">
            <v>3</v>
          </cell>
          <cell r="Q179">
            <v>3</v>
          </cell>
          <cell r="R179">
            <v>3</v>
          </cell>
          <cell r="W179">
            <v>2338325.0137</v>
          </cell>
          <cell r="X179">
            <v>40000</v>
          </cell>
          <cell r="Y179">
            <v>-39363.800000000003</v>
          </cell>
          <cell r="Z179">
            <v>-39363.800000000003</v>
          </cell>
          <cell r="AA179">
            <v>-24186.385999999999</v>
          </cell>
          <cell r="AB179">
            <v>-9464.2944200000002</v>
          </cell>
          <cell r="AC179">
            <v>4816.1344126000004</v>
          </cell>
          <cell r="AD179">
            <v>0</v>
          </cell>
          <cell r="AE179">
            <v>0</v>
          </cell>
          <cell r="AF179">
            <v>0</v>
          </cell>
          <cell r="AG179">
            <v>-67562.146007400006</v>
          </cell>
        </row>
        <row r="180">
          <cell r="B180">
            <v>4</v>
          </cell>
          <cell r="C180">
            <v>20505</v>
          </cell>
          <cell r="D180">
            <v>2004</v>
          </cell>
          <cell r="E180" t="str">
            <v>CEBI Deutschland Vertriebs-GmbH</v>
          </cell>
          <cell r="F180">
            <v>2.15</v>
          </cell>
          <cell r="H180">
            <v>2.0299999999999998</v>
          </cell>
          <cell r="I180">
            <v>0.14000000000000001</v>
          </cell>
          <cell r="J180" t="str">
            <v>#</v>
          </cell>
          <cell r="K180">
            <v>40000</v>
          </cell>
          <cell r="M180">
            <v>0</v>
          </cell>
          <cell r="P180">
            <v>3</v>
          </cell>
          <cell r="Q180">
            <v>3</v>
          </cell>
          <cell r="R180">
            <v>3</v>
          </cell>
          <cell r="W180">
            <v>2162085.3080000002</v>
          </cell>
          <cell r="X180">
            <v>40000</v>
          </cell>
          <cell r="Y180">
            <v>26040</v>
          </cell>
          <cell r="Z180">
            <v>0</v>
          </cell>
          <cell r="AA180">
            <v>13215.3</v>
          </cell>
          <cell r="AB180">
            <v>12818.841</v>
          </cell>
          <cell r="AC180">
            <v>12434.27577</v>
          </cell>
          <cell r="AD180">
            <v>0</v>
          </cell>
          <cell r="AE180">
            <v>0</v>
          </cell>
          <cell r="AF180">
            <v>0</v>
          </cell>
          <cell r="AG180">
            <v>104508.41677</v>
          </cell>
          <cell r="AH180">
            <v>0</v>
          </cell>
        </row>
        <row r="181">
          <cell r="B181">
            <v>5</v>
          </cell>
          <cell r="C181">
            <v>261</v>
          </cell>
          <cell r="D181">
            <v>2004</v>
          </cell>
          <cell r="E181" t="str">
            <v>Kiekert AG</v>
          </cell>
          <cell r="F181">
            <v>2.0699999999999998</v>
          </cell>
          <cell r="H181">
            <v>2.66</v>
          </cell>
          <cell r="I181">
            <v>1</v>
          </cell>
          <cell r="J181" t="str">
            <v>#</v>
          </cell>
          <cell r="K181">
            <v>0</v>
          </cell>
          <cell r="M181">
            <v>0</v>
          </cell>
          <cell r="W181">
            <v>4973804.1232000003</v>
          </cell>
          <cell r="X181">
            <v>0</v>
          </cell>
          <cell r="Y181">
            <v>-8850</v>
          </cell>
          <cell r="Z181">
            <v>-370756</v>
          </cell>
          <cell r="AA181">
            <v>-185673</v>
          </cell>
          <cell r="AB181">
            <v>-185673</v>
          </cell>
          <cell r="AC181">
            <v>-185673</v>
          </cell>
          <cell r="AD181">
            <v>-185673</v>
          </cell>
          <cell r="AE181">
            <v>-185673</v>
          </cell>
          <cell r="AF181">
            <v>0</v>
          </cell>
          <cell r="AG181">
            <v>-1307971</v>
          </cell>
        </row>
        <row r="182">
          <cell r="B182">
            <v>5</v>
          </cell>
          <cell r="C182">
            <v>6231</v>
          </cell>
          <cell r="D182">
            <v>2004</v>
          </cell>
          <cell r="E182" t="str">
            <v>Hella KG Hueck &amp; Co.</v>
          </cell>
          <cell r="F182">
            <v>2.0699999999999998</v>
          </cell>
          <cell r="H182">
            <v>2.0299999999999998</v>
          </cell>
          <cell r="I182">
            <v>2.3E-3</v>
          </cell>
          <cell r="J182" t="str">
            <v>#</v>
          </cell>
          <cell r="K182">
            <v>0</v>
          </cell>
          <cell r="M182">
            <v>0</v>
          </cell>
          <cell r="P182">
            <v>3</v>
          </cell>
          <cell r="Q182">
            <v>3</v>
          </cell>
          <cell r="R182">
            <v>3</v>
          </cell>
          <cell r="W182">
            <v>2618975.4114000001</v>
          </cell>
          <cell r="X182">
            <v>0</v>
          </cell>
          <cell r="Y182">
            <v>600</v>
          </cell>
          <cell r="Z182">
            <v>11988</v>
          </cell>
          <cell r="AA182">
            <v>19165.23</v>
          </cell>
          <cell r="AB182">
            <v>18590.273099999999</v>
          </cell>
          <cell r="AC182">
            <v>18032.564907</v>
          </cell>
          <cell r="AD182">
            <v>0</v>
          </cell>
          <cell r="AE182">
            <v>0</v>
          </cell>
          <cell r="AF182">
            <v>0</v>
          </cell>
          <cell r="AG182">
            <v>68376.068006999994</v>
          </cell>
        </row>
        <row r="183">
          <cell r="B183">
            <v>5</v>
          </cell>
          <cell r="C183">
            <v>20505</v>
          </cell>
          <cell r="D183">
            <v>2004</v>
          </cell>
          <cell r="E183" t="str">
            <v>CEBI Deutschland Vertriebs-GmbH</v>
          </cell>
          <cell r="F183">
            <v>2.0699999999999998</v>
          </cell>
          <cell r="H183">
            <v>2.0299999999999998</v>
          </cell>
          <cell r="I183">
            <v>0.01</v>
          </cell>
          <cell r="J183" t="str">
            <v>#</v>
          </cell>
          <cell r="K183">
            <v>0</v>
          </cell>
          <cell r="M183">
            <v>0</v>
          </cell>
          <cell r="P183">
            <v>3</v>
          </cell>
          <cell r="Q183">
            <v>3</v>
          </cell>
          <cell r="R183">
            <v>3</v>
          </cell>
          <cell r="W183">
            <v>2629439.4256000002</v>
          </cell>
          <cell r="X183">
            <v>0</v>
          </cell>
          <cell r="Y183">
            <v>600</v>
          </cell>
          <cell r="Z183">
            <v>11988</v>
          </cell>
          <cell r="AA183">
            <v>19165.23</v>
          </cell>
          <cell r="AB183">
            <v>18590.273099999999</v>
          </cell>
          <cell r="AC183">
            <v>18032.564907</v>
          </cell>
          <cell r="AD183">
            <v>0</v>
          </cell>
          <cell r="AE183">
            <v>0</v>
          </cell>
          <cell r="AF183">
            <v>0</v>
          </cell>
          <cell r="AG183">
            <v>68376.068006999994</v>
          </cell>
          <cell r="AH183">
            <v>0</v>
          </cell>
        </row>
        <row r="187">
          <cell r="B187" t="str">
            <v>NUMBER</v>
          </cell>
          <cell r="C187" t="str">
            <v>VARCHAR2</v>
          </cell>
          <cell r="D187" t="str">
            <v>NUMBER</v>
          </cell>
          <cell r="E187" t="str">
            <v>DATE</v>
          </cell>
          <cell r="F187" t="str">
            <v>NUMBER</v>
          </cell>
        </row>
        <row r="188">
          <cell r="B188">
            <v>5</v>
          </cell>
        </row>
        <row r="189">
          <cell r="B189">
            <v>1</v>
          </cell>
          <cell r="C189" t="str">
            <v>EUR</v>
          </cell>
          <cell r="D189">
            <v>1</v>
          </cell>
          <cell r="E189">
            <v>36161</v>
          </cell>
          <cell r="F189">
            <v>190</v>
          </cell>
        </row>
        <row r="190">
          <cell r="B190">
            <v>1</v>
          </cell>
          <cell r="C190" t="str">
            <v>EUR</v>
          </cell>
          <cell r="D190">
            <v>1</v>
          </cell>
          <cell r="E190">
            <v>36161</v>
          </cell>
          <cell r="F190">
            <v>41464</v>
          </cell>
        </row>
        <row r="191">
          <cell r="B191">
            <v>1</v>
          </cell>
          <cell r="C191" t="str">
            <v>EUR</v>
          </cell>
          <cell r="D191">
            <v>1</v>
          </cell>
          <cell r="E191">
            <v>36161</v>
          </cell>
          <cell r="F191">
            <v>5083</v>
          </cell>
        </row>
        <row r="192">
          <cell r="B192">
            <v>1</v>
          </cell>
          <cell r="C192" t="str">
            <v>EUR</v>
          </cell>
          <cell r="D192">
            <v>1</v>
          </cell>
          <cell r="E192">
            <v>36161</v>
          </cell>
          <cell r="F192">
            <v>17631</v>
          </cell>
        </row>
        <row r="193">
          <cell r="B193">
            <v>1</v>
          </cell>
          <cell r="C193" t="str">
            <v>EUR</v>
          </cell>
          <cell r="D193">
            <v>1</v>
          </cell>
          <cell r="E193">
            <v>36161</v>
          </cell>
          <cell r="F193">
            <v>6820</v>
          </cell>
        </row>
        <row r="194">
          <cell r="B194">
            <v>1</v>
          </cell>
          <cell r="C194" t="str">
            <v>EUR</v>
          </cell>
          <cell r="D194">
            <v>1</v>
          </cell>
          <cell r="E194">
            <v>36161</v>
          </cell>
          <cell r="F194">
            <v>13362</v>
          </cell>
        </row>
        <row r="195">
          <cell r="B195">
            <v>1</v>
          </cell>
          <cell r="C195" t="str">
            <v>EUR</v>
          </cell>
          <cell r="D195">
            <v>1</v>
          </cell>
          <cell r="E195">
            <v>36161</v>
          </cell>
          <cell r="F195">
            <v>51506</v>
          </cell>
        </row>
        <row r="196">
          <cell r="B196">
            <v>1</v>
          </cell>
          <cell r="C196" t="str">
            <v>EUR</v>
          </cell>
          <cell r="D196">
            <v>1</v>
          </cell>
          <cell r="E196">
            <v>36161</v>
          </cell>
          <cell r="F196">
            <v>359</v>
          </cell>
        </row>
        <row r="197">
          <cell r="B197">
            <v>1</v>
          </cell>
          <cell r="C197" t="str">
            <v>EUR</v>
          </cell>
          <cell r="D197">
            <v>1</v>
          </cell>
          <cell r="E197">
            <v>36161</v>
          </cell>
          <cell r="F197">
            <v>6270</v>
          </cell>
        </row>
        <row r="198">
          <cell r="B198">
            <v>1</v>
          </cell>
          <cell r="C198" t="str">
            <v>EUR</v>
          </cell>
          <cell r="D198">
            <v>1</v>
          </cell>
          <cell r="E198">
            <v>36161</v>
          </cell>
          <cell r="F198">
            <v>261</v>
          </cell>
        </row>
        <row r="199">
          <cell r="B199">
            <v>1</v>
          </cell>
          <cell r="C199" t="str">
            <v>EUR</v>
          </cell>
          <cell r="D199">
            <v>1</v>
          </cell>
          <cell r="E199">
            <v>36161</v>
          </cell>
          <cell r="F199">
            <v>845</v>
          </cell>
        </row>
        <row r="200">
          <cell r="B200">
            <v>1</v>
          </cell>
          <cell r="C200" t="str">
            <v>EUR</v>
          </cell>
          <cell r="D200">
            <v>1</v>
          </cell>
          <cell r="E200">
            <v>36161</v>
          </cell>
          <cell r="F200">
            <v>6231</v>
          </cell>
        </row>
        <row r="201">
          <cell r="B201">
            <v>1</v>
          </cell>
          <cell r="C201" t="str">
            <v>EUR</v>
          </cell>
          <cell r="D201">
            <v>1</v>
          </cell>
          <cell r="E201">
            <v>36161</v>
          </cell>
          <cell r="F201">
            <v>6238</v>
          </cell>
        </row>
        <row r="202">
          <cell r="B202">
            <v>1</v>
          </cell>
          <cell r="C202" t="str">
            <v>EUR</v>
          </cell>
          <cell r="D202">
            <v>1</v>
          </cell>
          <cell r="E202">
            <v>36161</v>
          </cell>
          <cell r="F202">
            <v>7767</v>
          </cell>
        </row>
        <row r="203">
          <cell r="B203">
            <v>1</v>
          </cell>
          <cell r="C203" t="str">
            <v>EUR</v>
          </cell>
          <cell r="D203">
            <v>1</v>
          </cell>
          <cell r="E203">
            <v>36161</v>
          </cell>
          <cell r="F203">
            <v>12686</v>
          </cell>
        </row>
        <row r="204">
          <cell r="B204">
            <v>1</v>
          </cell>
          <cell r="C204" t="str">
            <v>EUR</v>
          </cell>
          <cell r="D204">
            <v>1</v>
          </cell>
          <cell r="E204">
            <v>36161</v>
          </cell>
          <cell r="F204">
            <v>20505</v>
          </cell>
        </row>
        <row r="205">
          <cell r="B205">
            <v>1</v>
          </cell>
          <cell r="C205" t="str">
            <v>EUR</v>
          </cell>
          <cell r="D205">
            <v>1</v>
          </cell>
          <cell r="E205">
            <v>36161</v>
          </cell>
          <cell r="F205">
            <v>26946</v>
          </cell>
        </row>
        <row r="206">
          <cell r="B206">
            <v>1</v>
          </cell>
          <cell r="C206" t="str">
            <v>EUR</v>
          </cell>
          <cell r="D206">
            <v>1</v>
          </cell>
          <cell r="E206">
            <v>36161</v>
          </cell>
          <cell r="F206">
            <v>37525</v>
          </cell>
        </row>
        <row r="207">
          <cell r="B207">
            <v>1</v>
          </cell>
          <cell r="C207" t="str">
            <v>EUR</v>
          </cell>
          <cell r="D207">
            <v>1</v>
          </cell>
          <cell r="E207">
            <v>36161</v>
          </cell>
          <cell r="F207">
            <v>54824</v>
          </cell>
        </row>
        <row r="208">
          <cell r="B208">
            <v>2</v>
          </cell>
          <cell r="C208" t="str">
            <v>EUR</v>
          </cell>
          <cell r="D208">
            <v>1</v>
          </cell>
          <cell r="E208">
            <v>36161</v>
          </cell>
          <cell r="F208">
            <v>190</v>
          </cell>
        </row>
        <row r="209">
          <cell r="B209">
            <v>2</v>
          </cell>
          <cell r="C209" t="str">
            <v>EUR</v>
          </cell>
          <cell r="D209">
            <v>1</v>
          </cell>
          <cell r="E209">
            <v>36161</v>
          </cell>
          <cell r="F209">
            <v>41464</v>
          </cell>
        </row>
        <row r="210">
          <cell r="B210">
            <v>2</v>
          </cell>
          <cell r="C210" t="str">
            <v>EUR</v>
          </cell>
          <cell r="D210">
            <v>1</v>
          </cell>
          <cell r="E210">
            <v>36161</v>
          </cell>
          <cell r="F210">
            <v>5083</v>
          </cell>
        </row>
        <row r="211">
          <cell r="B211">
            <v>2</v>
          </cell>
          <cell r="C211" t="str">
            <v>EUR</v>
          </cell>
          <cell r="D211">
            <v>1</v>
          </cell>
          <cell r="E211">
            <v>36161</v>
          </cell>
          <cell r="F211">
            <v>17631</v>
          </cell>
        </row>
        <row r="212">
          <cell r="B212">
            <v>2</v>
          </cell>
          <cell r="C212" t="str">
            <v>EUR</v>
          </cell>
          <cell r="D212">
            <v>1</v>
          </cell>
          <cell r="E212">
            <v>36161</v>
          </cell>
          <cell r="F212">
            <v>6820</v>
          </cell>
        </row>
        <row r="213">
          <cell r="B213">
            <v>2</v>
          </cell>
          <cell r="C213" t="str">
            <v>EUR</v>
          </cell>
          <cell r="D213">
            <v>1</v>
          </cell>
          <cell r="E213">
            <v>36161</v>
          </cell>
          <cell r="F213">
            <v>13362</v>
          </cell>
        </row>
        <row r="214">
          <cell r="B214">
            <v>2</v>
          </cell>
          <cell r="C214" t="str">
            <v>EUR</v>
          </cell>
          <cell r="D214">
            <v>1</v>
          </cell>
          <cell r="E214">
            <v>36161</v>
          </cell>
          <cell r="F214">
            <v>51506</v>
          </cell>
        </row>
        <row r="215">
          <cell r="B215">
            <v>2</v>
          </cell>
          <cell r="C215" t="str">
            <v>EUR</v>
          </cell>
          <cell r="D215">
            <v>1</v>
          </cell>
          <cell r="E215">
            <v>36161</v>
          </cell>
          <cell r="F215">
            <v>359</v>
          </cell>
        </row>
        <row r="216">
          <cell r="B216">
            <v>2</v>
          </cell>
          <cell r="C216" t="str">
            <v>EUR</v>
          </cell>
          <cell r="D216">
            <v>1</v>
          </cell>
          <cell r="E216">
            <v>36161</v>
          </cell>
          <cell r="F216">
            <v>6270</v>
          </cell>
        </row>
        <row r="217">
          <cell r="B217">
            <v>2</v>
          </cell>
          <cell r="C217" t="str">
            <v>EUR</v>
          </cell>
          <cell r="D217">
            <v>1</v>
          </cell>
          <cell r="E217">
            <v>36161</v>
          </cell>
          <cell r="F217">
            <v>261</v>
          </cell>
        </row>
        <row r="218">
          <cell r="B218">
            <v>2</v>
          </cell>
          <cell r="C218" t="str">
            <v>EUR</v>
          </cell>
          <cell r="D218">
            <v>1</v>
          </cell>
          <cell r="E218">
            <v>36161</v>
          </cell>
          <cell r="F218">
            <v>845</v>
          </cell>
        </row>
        <row r="219">
          <cell r="B219">
            <v>2</v>
          </cell>
          <cell r="C219" t="str">
            <v>EUR</v>
          </cell>
          <cell r="D219">
            <v>1</v>
          </cell>
          <cell r="E219">
            <v>36161</v>
          </cell>
          <cell r="F219">
            <v>6231</v>
          </cell>
        </row>
        <row r="220">
          <cell r="B220">
            <v>2</v>
          </cell>
          <cell r="C220" t="str">
            <v>EUR</v>
          </cell>
          <cell r="D220">
            <v>1</v>
          </cell>
          <cell r="E220">
            <v>36161</v>
          </cell>
          <cell r="F220">
            <v>6238</v>
          </cell>
        </row>
        <row r="221">
          <cell r="B221">
            <v>2</v>
          </cell>
          <cell r="C221" t="str">
            <v>EUR</v>
          </cell>
          <cell r="D221">
            <v>1</v>
          </cell>
          <cell r="E221">
            <v>36161</v>
          </cell>
          <cell r="F221">
            <v>7767</v>
          </cell>
        </row>
        <row r="222">
          <cell r="B222">
            <v>2</v>
          </cell>
          <cell r="C222" t="str">
            <v>EUR</v>
          </cell>
          <cell r="D222">
            <v>1</v>
          </cell>
          <cell r="E222">
            <v>36161</v>
          </cell>
          <cell r="F222">
            <v>12686</v>
          </cell>
        </row>
        <row r="223">
          <cell r="B223">
            <v>2</v>
          </cell>
          <cell r="C223" t="str">
            <v>EUR</v>
          </cell>
          <cell r="D223">
            <v>1</v>
          </cell>
          <cell r="E223">
            <v>36161</v>
          </cell>
          <cell r="F223">
            <v>20505</v>
          </cell>
        </row>
        <row r="224">
          <cell r="B224">
            <v>2</v>
          </cell>
          <cell r="C224" t="str">
            <v>EUR</v>
          </cell>
          <cell r="D224">
            <v>1</v>
          </cell>
          <cell r="E224">
            <v>36161</v>
          </cell>
          <cell r="F224">
            <v>26946</v>
          </cell>
        </row>
        <row r="225">
          <cell r="B225">
            <v>2</v>
          </cell>
          <cell r="C225" t="str">
            <v>EUR</v>
          </cell>
          <cell r="D225">
            <v>1</v>
          </cell>
          <cell r="E225">
            <v>36161</v>
          </cell>
          <cell r="F225">
            <v>37525</v>
          </cell>
        </row>
        <row r="226">
          <cell r="B226">
            <v>2</v>
          </cell>
          <cell r="C226" t="str">
            <v>EUR</v>
          </cell>
          <cell r="D226">
            <v>1</v>
          </cell>
          <cell r="E226">
            <v>36161</v>
          </cell>
          <cell r="F226">
            <v>54824</v>
          </cell>
        </row>
        <row r="227">
          <cell r="B227">
            <v>3</v>
          </cell>
          <cell r="C227" t="str">
            <v>EUR</v>
          </cell>
          <cell r="D227">
            <v>1</v>
          </cell>
          <cell r="E227">
            <v>36161</v>
          </cell>
          <cell r="F227">
            <v>190</v>
          </cell>
        </row>
        <row r="228">
          <cell r="B228">
            <v>3</v>
          </cell>
          <cell r="C228" t="str">
            <v>EUR</v>
          </cell>
          <cell r="D228">
            <v>1</v>
          </cell>
          <cell r="E228">
            <v>36161</v>
          </cell>
          <cell r="F228">
            <v>41464</v>
          </cell>
        </row>
        <row r="229">
          <cell r="B229">
            <v>3</v>
          </cell>
          <cell r="C229" t="str">
            <v>EUR</v>
          </cell>
          <cell r="D229">
            <v>1</v>
          </cell>
          <cell r="E229">
            <v>36161</v>
          </cell>
          <cell r="F229">
            <v>5083</v>
          </cell>
        </row>
        <row r="230">
          <cell r="B230">
            <v>3</v>
          </cell>
          <cell r="C230" t="str">
            <v>EUR</v>
          </cell>
          <cell r="D230">
            <v>1</v>
          </cell>
          <cell r="E230">
            <v>36161</v>
          </cell>
          <cell r="F230">
            <v>17631</v>
          </cell>
        </row>
        <row r="231">
          <cell r="B231">
            <v>3</v>
          </cell>
          <cell r="C231" t="str">
            <v>EUR</v>
          </cell>
          <cell r="D231">
            <v>1</v>
          </cell>
          <cell r="E231">
            <v>36161</v>
          </cell>
          <cell r="F231">
            <v>6820</v>
          </cell>
        </row>
        <row r="232">
          <cell r="B232">
            <v>3</v>
          </cell>
          <cell r="C232" t="str">
            <v>EUR</v>
          </cell>
          <cell r="D232">
            <v>1</v>
          </cell>
          <cell r="E232">
            <v>36161</v>
          </cell>
          <cell r="F232">
            <v>13362</v>
          </cell>
        </row>
        <row r="233">
          <cell r="B233">
            <v>3</v>
          </cell>
          <cell r="C233" t="str">
            <v>EUR</v>
          </cell>
          <cell r="D233">
            <v>1</v>
          </cell>
          <cell r="E233">
            <v>36161</v>
          </cell>
          <cell r="F233">
            <v>51506</v>
          </cell>
        </row>
        <row r="234">
          <cell r="B234">
            <v>3</v>
          </cell>
          <cell r="C234" t="str">
            <v>EUR</v>
          </cell>
          <cell r="D234">
            <v>1</v>
          </cell>
          <cell r="E234">
            <v>36161</v>
          </cell>
          <cell r="F234">
            <v>359</v>
          </cell>
        </row>
        <row r="235">
          <cell r="B235">
            <v>3</v>
          </cell>
          <cell r="C235" t="str">
            <v>EUR</v>
          </cell>
          <cell r="D235">
            <v>1</v>
          </cell>
          <cell r="E235">
            <v>36161</v>
          </cell>
          <cell r="F235">
            <v>6270</v>
          </cell>
        </row>
        <row r="236">
          <cell r="B236">
            <v>3</v>
          </cell>
          <cell r="C236" t="str">
            <v>EUR</v>
          </cell>
          <cell r="D236">
            <v>1</v>
          </cell>
          <cell r="E236">
            <v>36161</v>
          </cell>
          <cell r="F236">
            <v>261</v>
          </cell>
        </row>
        <row r="237">
          <cell r="B237">
            <v>3</v>
          </cell>
          <cell r="C237" t="str">
            <v>EUR</v>
          </cell>
          <cell r="D237">
            <v>1</v>
          </cell>
          <cell r="E237">
            <v>36161</v>
          </cell>
          <cell r="F237">
            <v>845</v>
          </cell>
        </row>
        <row r="238">
          <cell r="B238">
            <v>3</v>
          </cell>
          <cell r="C238" t="str">
            <v>EUR</v>
          </cell>
          <cell r="D238">
            <v>1</v>
          </cell>
          <cell r="E238">
            <v>36161</v>
          </cell>
          <cell r="F238">
            <v>6231</v>
          </cell>
        </row>
        <row r="239">
          <cell r="B239">
            <v>3</v>
          </cell>
          <cell r="C239" t="str">
            <v>EUR</v>
          </cell>
          <cell r="D239">
            <v>1</v>
          </cell>
          <cell r="E239">
            <v>36161</v>
          </cell>
          <cell r="F239">
            <v>6238</v>
          </cell>
        </row>
        <row r="240">
          <cell r="B240">
            <v>3</v>
          </cell>
          <cell r="C240" t="str">
            <v>EUR</v>
          </cell>
          <cell r="D240">
            <v>1</v>
          </cell>
          <cell r="E240">
            <v>36161</v>
          </cell>
          <cell r="F240">
            <v>7767</v>
          </cell>
        </row>
        <row r="241">
          <cell r="B241">
            <v>3</v>
          </cell>
          <cell r="C241" t="str">
            <v>EUR</v>
          </cell>
          <cell r="D241">
            <v>1</v>
          </cell>
          <cell r="E241">
            <v>36161</v>
          </cell>
          <cell r="F241">
            <v>12686</v>
          </cell>
        </row>
        <row r="242">
          <cell r="B242">
            <v>3</v>
          </cell>
          <cell r="C242" t="str">
            <v>EUR</v>
          </cell>
          <cell r="D242">
            <v>1</v>
          </cell>
          <cell r="E242">
            <v>36161</v>
          </cell>
          <cell r="F242">
            <v>20505</v>
          </cell>
        </row>
        <row r="243">
          <cell r="B243">
            <v>3</v>
          </cell>
          <cell r="C243" t="str">
            <v>EUR</v>
          </cell>
          <cell r="D243">
            <v>1</v>
          </cell>
          <cell r="E243">
            <v>36161</v>
          </cell>
          <cell r="F243">
            <v>26946</v>
          </cell>
        </row>
        <row r="244">
          <cell r="B244">
            <v>3</v>
          </cell>
          <cell r="C244" t="str">
            <v>EUR</v>
          </cell>
          <cell r="D244">
            <v>1</v>
          </cell>
          <cell r="E244">
            <v>36161</v>
          </cell>
          <cell r="F244">
            <v>37525</v>
          </cell>
        </row>
        <row r="245">
          <cell r="B245">
            <v>3</v>
          </cell>
          <cell r="C245" t="str">
            <v>EUR</v>
          </cell>
          <cell r="D245">
            <v>1</v>
          </cell>
          <cell r="E245">
            <v>36161</v>
          </cell>
          <cell r="F245">
            <v>54824</v>
          </cell>
        </row>
        <row r="246">
          <cell r="B246">
            <v>4</v>
          </cell>
          <cell r="C246" t="str">
            <v>EUR</v>
          </cell>
          <cell r="D246">
            <v>1</v>
          </cell>
          <cell r="E246">
            <v>36161</v>
          </cell>
          <cell r="F246">
            <v>190</v>
          </cell>
        </row>
        <row r="247">
          <cell r="B247">
            <v>4</v>
          </cell>
          <cell r="C247" t="str">
            <v>EUR</v>
          </cell>
          <cell r="D247">
            <v>1</v>
          </cell>
          <cell r="E247">
            <v>36161</v>
          </cell>
          <cell r="F247">
            <v>41464</v>
          </cell>
        </row>
        <row r="248">
          <cell r="B248">
            <v>4</v>
          </cell>
          <cell r="C248" t="str">
            <v>EUR</v>
          </cell>
          <cell r="D248">
            <v>1</v>
          </cell>
          <cell r="E248">
            <v>36161</v>
          </cell>
          <cell r="F248">
            <v>5083</v>
          </cell>
        </row>
        <row r="249">
          <cell r="B249">
            <v>4</v>
          </cell>
          <cell r="C249" t="str">
            <v>EUR</v>
          </cell>
          <cell r="D249">
            <v>1</v>
          </cell>
          <cell r="E249">
            <v>36161</v>
          </cell>
          <cell r="F249">
            <v>17631</v>
          </cell>
        </row>
        <row r="250">
          <cell r="B250">
            <v>4</v>
          </cell>
          <cell r="C250" t="str">
            <v>EUR</v>
          </cell>
          <cell r="D250">
            <v>1</v>
          </cell>
          <cell r="E250">
            <v>36161</v>
          </cell>
          <cell r="F250">
            <v>6820</v>
          </cell>
        </row>
        <row r="251">
          <cell r="B251">
            <v>4</v>
          </cell>
          <cell r="C251" t="str">
            <v>EUR</v>
          </cell>
          <cell r="D251">
            <v>1</v>
          </cell>
          <cell r="E251">
            <v>36161</v>
          </cell>
          <cell r="F251">
            <v>13362</v>
          </cell>
        </row>
        <row r="252">
          <cell r="B252">
            <v>4</v>
          </cell>
          <cell r="C252" t="str">
            <v>EUR</v>
          </cell>
          <cell r="D252">
            <v>1</v>
          </cell>
          <cell r="E252">
            <v>36161</v>
          </cell>
          <cell r="F252">
            <v>51506</v>
          </cell>
        </row>
        <row r="253">
          <cell r="B253">
            <v>4</v>
          </cell>
          <cell r="C253" t="str">
            <v>EUR</v>
          </cell>
          <cell r="D253">
            <v>1</v>
          </cell>
          <cell r="E253">
            <v>36161</v>
          </cell>
          <cell r="F253">
            <v>359</v>
          </cell>
        </row>
        <row r="254">
          <cell r="B254">
            <v>4</v>
          </cell>
          <cell r="C254" t="str">
            <v>EUR</v>
          </cell>
          <cell r="D254">
            <v>1</v>
          </cell>
          <cell r="E254">
            <v>36161</v>
          </cell>
          <cell r="F254">
            <v>6270</v>
          </cell>
        </row>
        <row r="255">
          <cell r="B255">
            <v>4</v>
          </cell>
          <cell r="C255" t="str">
            <v>EUR</v>
          </cell>
          <cell r="D255">
            <v>1</v>
          </cell>
          <cell r="E255">
            <v>36161</v>
          </cell>
          <cell r="F255">
            <v>261</v>
          </cell>
        </row>
        <row r="256">
          <cell r="B256">
            <v>4</v>
          </cell>
          <cell r="C256" t="str">
            <v>EUR</v>
          </cell>
          <cell r="D256">
            <v>1</v>
          </cell>
          <cell r="E256">
            <v>36161</v>
          </cell>
          <cell r="F256">
            <v>845</v>
          </cell>
        </row>
        <row r="257">
          <cell r="B257">
            <v>4</v>
          </cell>
          <cell r="C257" t="str">
            <v>EUR</v>
          </cell>
          <cell r="D257">
            <v>1</v>
          </cell>
          <cell r="E257">
            <v>36161</v>
          </cell>
          <cell r="F257">
            <v>6231</v>
          </cell>
        </row>
        <row r="258">
          <cell r="B258">
            <v>4</v>
          </cell>
          <cell r="C258" t="str">
            <v>USD</v>
          </cell>
          <cell r="D258">
            <v>0.98340000000000005</v>
          </cell>
          <cell r="E258">
            <v>37543</v>
          </cell>
          <cell r="F258">
            <v>6231</v>
          </cell>
        </row>
        <row r="259">
          <cell r="B259">
            <v>4</v>
          </cell>
          <cell r="C259" t="str">
            <v>EUR</v>
          </cell>
          <cell r="D259">
            <v>1</v>
          </cell>
          <cell r="E259">
            <v>36161</v>
          </cell>
          <cell r="F259">
            <v>6238</v>
          </cell>
        </row>
        <row r="260">
          <cell r="B260">
            <v>4</v>
          </cell>
          <cell r="C260" t="str">
            <v>EUR</v>
          </cell>
          <cell r="D260">
            <v>1</v>
          </cell>
          <cell r="E260">
            <v>36161</v>
          </cell>
          <cell r="F260">
            <v>7767</v>
          </cell>
        </row>
        <row r="261">
          <cell r="B261">
            <v>4</v>
          </cell>
          <cell r="C261" t="str">
            <v>EUR</v>
          </cell>
          <cell r="D261">
            <v>1</v>
          </cell>
          <cell r="E261">
            <v>36161</v>
          </cell>
          <cell r="F261">
            <v>12686</v>
          </cell>
        </row>
        <row r="262">
          <cell r="B262">
            <v>4</v>
          </cell>
          <cell r="C262" t="str">
            <v>EUR</v>
          </cell>
          <cell r="D262">
            <v>1</v>
          </cell>
          <cell r="E262">
            <v>36161</v>
          </cell>
          <cell r="F262">
            <v>20505</v>
          </cell>
        </row>
        <row r="263">
          <cell r="B263">
            <v>4</v>
          </cell>
          <cell r="C263" t="str">
            <v>EUR</v>
          </cell>
          <cell r="D263">
            <v>1</v>
          </cell>
          <cell r="E263">
            <v>36161</v>
          </cell>
          <cell r="F263">
            <v>26946</v>
          </cell>
        </row>
        <row r="264">
          <cell r="B264">
            <v>4</v>
          </cell>
          <cell r="C264" t="str">
            <v>EUR</v>
          </cell>
          <cell r="D264">
            <v>1</v>
          </cell>
          <cell r="E264">
            <v>36161</v>
          </cell>
          <cell r="F264">
            <v>37525</v>
          </cell>
        </row>
        <row r="265">
          <cell r="B265">
            <v>4</v>
          </cell>
          <cell r="C265" t="str">
            <v>EUR</v>
          </cell>
          <cell r="D265">
            <v>1</v>
          </cell>
          <cell r="E265">
            <v>36161</v>
          </cell>
          <cell r="F265">
            <v>54824</v>
          </cell>
        </row>
        <row r="266">
          <cell r="B266">
            <v>5</v>
          </cell>
          <cell r="C266" t="str">
            <v>EUR</v>
          </cell>
          <cell r="D266">
            <v>1</v>
          </cell>
          <cell r="E266">
            <v>36161</v>
          </cell>
          <cell r="F266">
            <v>190</v>
          </cell>
        </row>
        <row r="267">
          <cell r="B267">
            <v>5</v>
          </cell>
          <cell r="C267" t="str">
            <v>EUR</v>
          </cell>
          <cell r="D267">
            <v>1</v>
          </cell>
          <cell r="E267">
            <v>36161</v>
          </cell>
          <cell r="F267">
            <v>41464</v>
          </cell>
        </row>
        <row r="268">
          <cell r="B268">
            <v>5</v>
          </cell>
          <cell r="C268" t="str">
            <v>EUR</v>
          </cell>
          <cell r="D268">
            <v>1</v>
          </cell>
          <cell r="E268">
            <v>36161</v>
          </cell>
          <cell r="F268">
            <v>5083</v>
          </cell>
        </row>
        <row r="269">
          <cell r="B269">
            <v>5</v>
          </cell>
          <cell r="C269" t="str">
            <v>EUR</v>
          </cell>
          <cell r="D269">
            <v>1</v>
          </cell>
          <cell r="E269">
            <v>36161</v>
          </cell>
          <cell r="F269">
            <v>17631</v>
          </cell>
        </row>
        <row r="270">
          <cell r="B270">
            <v>5</v>
          </cell>
          <cell r="C270" t="str">
            <v>EUR</v>
          </cell>
          <cell r="D270">
            <v>1</v>
          </cell>
          <cell r="E270">
            <v>36161</v>
          </cell>
          <cell r="F270">
            <v>6820</v>
          </cell>
        </row>
        <row r="271">
          <cell r="B271">
            <v>5</v>
          </cell>
          <cell r="C271" t="str">
            <v>EUR</v>
          </cell>
          <cell r="D271">
            <v>1</v>
          </cell>
          <cell r="E271">
            <v>36161</v>
          </cell>
          <cell r="F271">
            <v>13362</v>
          </cell>
        </row>
        <row r="272">
          <cell r="B272">
            <v>5</v>
          </cell>
          <cell r="C272" t="str">
            <v>EUR</v>
          </cell>
          <cell r="D272">
            <v>1</v>
          </cell>
          <cell r="E272">
            <v>36161</v>
          </cell>
          <cell r="F272">
            <v>51506</v>
          </cell>
        </row>
        <row r="273">
          <cell r="B273">
            <v>5</v>
          </cell>
          <cell r="C273" t="str">
            <v>EUR</v>
          </cell>
          <cell r="D273">
            <v>1</v>
          </cell>
          <cell r="E273">
            <v>36161</v>
          </cell>
          <cell r="F273">
            <v>359</v>
          </cell>
        </row>
        <row r="274">
          <cell r="B274">
            <v>5</v>
          </cell>
          <cell r="C274" t="str">
            <v>EUR</v>
          </cell>
          <cell r="D274">
            <v>1</v>
          </cell>
          <cell r="E274">
            <v>36161</v>
          </cell>
          <cell r="F274">
            <v>6270</v>
          </cell>
        </row>
        <row r="275">
          <cell r="B275">
            <v>5</v>
          </cell>
          <cell r="C275" t="str">
            <v>EUR</v>
          </cell>
          <cell r="D275">
            <v>1</v>
          </cell>
          <cell r="E275">
            <v>36161</v>
          </cell>
          <cell r="F275">
            <v>261</v>
          </cell>
        </row>
        <row r="276">
          <cell r="B276">
            <v>5</v>
          </cell>
          <cell r="C276" t="str">
            <v>EUR</v>
          </cell>
          <cell r="D276">
            <v>1</v>
          </cell>
          <cell r="E276">
            <v>36161</v>
          </cell>
          <cell r="F276">
            <v>845</v>
          </cell>
        </row>
        <row r="277">
          <cell r="B277">
            <v>5</v>
          </cell>
          <cell r="C277" t="str">
            <v>EUR</v>
          </cell>
          <cell r="D277">
            <v>1</v>
          </cell>
          <cell r="E277">
            <v>36161</v>
          </cell>
          <cell r="F277">
            <v>6231</v>
          </cell>
        </row>
        <row r="278">
          <cell r="B278">
            <v>5</v>
          </cell>
          <cell r="C278" t="str">
            <v>EUR</v>
          </cell>
          <cell r="D278">
            <v>1</v>
          </cell>
          <cell r="E278">
            <v>36161</v>
          </cell>
          <cell r="F278">
            <v>6238</v>
          </cell>
        </row>
        <row r="279">
          <cell r="B279">
            <v>5</v>
          </cell>
          <cell r="C279" t="str">
            <v>EUR</v>
          </cell>
          <cell r="D279">
            <v>1</v>
          </cell>
          <cell r="E279">
            <v>36161</v>
          </cell>
          <cell r="F279">
            <v>7767</v>
          </cell>
        </row>
        <row r="280">
          <cell r="B280">
            <v>5</v>
          </cell>
          <cell r="C280" t="str">
            <v>EUR</v>
          </cell>
          <cell r="D280">
            <v>1</v>
          </cell>
          <cell r="E280">
            <v>36161</v>
          </cell>
          <cell r="F280">
            <v>12686</v>
          </cell>
        </row>
        <row r="281">
          <cell r="B281">
            <v>5</v>
          </cell>
          <cell r="C281" t="str">
            <v>EUR</v>
          </cell>
          <cell r="D281">
            <v>1</v>
          </cell>
          <cell r="E281">
            <v>36161</v>
          </cell>
          <cell r="F281">
            <v>20505</v>
          </cell>
        </row>
        <row r="282">
          <cell r="B282">
            <v>5</v>
          </cell>
          <cell r="C282" t="str">
            <v>EUR</v>
          </cell>
          <cell r="D282">
            <v>1</v>
          </cell>
          <cell r="E282">
            <v>36161</v>
          </cell>
          <cell r="F282">
            <v>26946</v>
          </cell>
        </row>
        <row r="283">
          <cell r="B283">
            <v>5</v>
          </cell>
          <cell r="C283" t="str">
            <v>EUR</v>
          </cell>
          <cell r="D283">
            <v>1</v>
          </cell>
          <cell r="E283">
            <v>36161</v>
          </cell>
          <cell r="F283">
            <v>37525</v>
          </cell>
        </row>
        <row r="284">
          <cell r="B284">
            <v>5</v>
          </cell>
          <cell r="C284" t="str">
            <v>EUR</v>
          </cell>
          <cell r="D284">
            <v>1</v>
          </cell>
          <cell r="E284">
            <v>36161</v>
          </cell>
          <cell r="F284">
            <v>54824</v>
          </cell>
        </row>
        <row r="288">
          <cell r="B288" t="str">
            <v>NUMBER</v>
          </cell>
          <cell r="C288" t="str">
            <v>NUMBER</v>
          </cell>
          <cell r="D288" t="str">
            <v>VARCHAR2</v>
          </cell>
          <cell r="E288" t="str">
            <v>NUMBER</v>
          </cell>
          <cell r="F288" t="str">
            <v>DATE</v>
          </cell>
        </row>
        <row r="289">
          <cell r="B289">
            <v>5</v>
          </cell>
        </row>
        <row r="290">
          <cell r="B290">
            <v>1</v>
          </cell>
          <cell r="C290">
            <v>190</v>
          </cell>
          <cell r="D290" t="str">
            <v>EUR</v>
          </cell>
          <cell r="E290">
            <v>1</v>
          </cell>
          <cell r="F290">
            <v>36161</v>
          </cell>
        </row>
        <row r="291">
          <cell r="B291">
            <v>1</v>
          </cell>
          <cell r="C291">
            <v>261</v>
          </cell>
          <cell r="D291" t="str">
            <v>EUR</v>
          </cell>
          <cell r="E291">
            <v>1</v>
          </cell>
          <cell r="F291">
            <v>36161</v>
          </cell>
        </row>
        <row r="292">
          <cell r="B292">
            <v>1</v>
          </cell>
          <cell r="C292">
            <v>359</v>
          </cell>
          <cell r="D292" t="str">
            <v>EUR</v>
          </cell>
          <cell r="E292">
            <v>1</v>
          </cell>
          <cell r="F292">
            <v>36161</v>
          </cell>
        </row>
        <row r="293">
          <cell r="B293">
            <v>1</v>
          </cell>
          <cell r="C293">
            <v>845</v>
          </cell>
          <cell r="D293" t="str">
            <v>EUR</v>
          </cell>
          <cell r="E293">
            <v>1</v>
          </cell>
          <cell r="F293">
            <v>36161</v>
          </cell>
        </row>
        <row r="294">
          <cell r="B294">
            <v>1</v>
          </cell>
          <cell r="C294">
            <v>5083</v>
          </cell>
          <cell r="D294" t="str">
            <v>EUR</v>
          </cell>
          <cell r="E294">
            <v>1</v>
          </cell>
          <cell r="F294">
            <v>36161</v>
          </cell>
        </row>
        <row r="295">
          <cell r="B295">
            <v>1</v>
          </cell>
          <cell r="C295">
            <v>6231</v>
          </cell>
          <cell r="D295" t="str">
            <v>EUR</v>
          </cell>
          <cell r="E295">
            <v>1</v>
          </cell>
          <cell r="F295">
            <v>36161</v>
          </cell>
        </row>
        <row r="296">
          <cell r="B296">
            <v>1</v>
          </cell>
          <cell r="C296">
            <v>6238</v>
          </cell>
          <cell r="D296" t="str">
            <v>EUR</v>
          </cell>
          <cell r="E296">
            <v>1</v>
          </cell>
          <cell r="F296">
            <v>36161</v>
          </cell>
        </row>
        <row r="297">
          <cell r="B297">
            <v>1</v>
          </cell>
          <cell r="C297">
            <v>6270</v>
          </cell>
          <cell r="D297" t="str">
            <v>EUR</v>
          </cell>
          <cell r="E297">
            <v>1</v>
          </cell>
          <cell r="F297">
            <v>36161</v>
          </cell>
        </row>
        <row r="298">
          <cell r="B298">
            <v>1</v>
          </cell>
          <cell r="C298">
            <v>6820</v>
          </cell>
          <cell r="D298" t="str">
            <v>EUR</v>
          </cell>
          <cell r="E298">
            <v>1</v>
          </cell>
          <cell r="F298">
            <v>36161</v>
          </cell>
        </row>
        <row r="299">
          <cell r="B299">
            <v>1</v>
          </cell>
          <cell r="C299">
            <v>7767</v>
          </cell>
          <cell r="D299" t="str">
            <v>EUR</v>
          </cell>
          <cell r="E299">
            <v>1</v>
          </cell>
          <cell r="F299">
            <v>36161</v>
          </cell>
        </row>
        <row r="300">
          <cell r="B300">
            <v>1</v>
          </cell>
          <cell r="C300">
            <v>12686</v>
          </cell>
          <cell r="D300" t="str">
            <v>EUR</v>
          </cell>
          <cell r="E300">
            <v>1</v>
          </cell>
          <cell r="F300">
            <v>36161</v>
          </cell>
        </row>
        <row r="301">
          <cell r="B301">
            <v>1</v>
          </cell>
          <cell r="C301">
            <v>13362</v>
          </cell>
          <cell r="D301" t="str">
            <v>EUR</v>
          </cell>
          <cell r="E301">
            <v>1</v>
          </cell>
          <cell r="F301">
            <v>36161</v>
          </cell>
        </row>
        <row r="302">
          <cell r="B302">
            <v>1</v>
          </cell>
          <cell r="C302">
            <v>17631</v>
          </cell>
          <cell r="D302" t="str">
            <v>EUR</v>
          </cell>
          <cell r="E302">
            <v>1</v>
          </cell>
          <cell r="F302">
            <v>36161</v>
          </cell>
        </row>
        <row r="303">
          <cell r="B303">
            <v>1</v>
          </cell>
          <cell r="C303">
            <v>20505</v>
          </cell>
          <cell r="D303" t="str">
            <v>EUR</v>
          </cell>
          <cell r="E303">
            <v>1</v>
          </cell>
          <cell r="F303">
            <v>36161</v>
          </cell>
        </row>
        <row r="304">
          <cell r="B304">
            <v>1</v>
          </cell>
          <cell r="C304">
            <v>26946</v>
          </cell>
          <cell r="D304" t="str">
            <v>EUR</v>
          </cell>
          <cell r="E304">
            <v>1</v>
          </cell>
          <cell r="F304">
            <v>36161</v>
          </cell>
        </row>
        <row r="305">
          <cell r="B305">
            <v>1</v>
          </cell>
          <cell r="C305">
            <v>37525</v>
          </cell>
          <cell r="D305" t="str">
            <v>EUR</v>
          </cell>
          <cell r="E305">
            <v>1</v>
          </cell>
          <cell r="F305">
            <v>36161</v>
          </cell>
        </row>
        <row r="306">
          <cell r="B306">
            <v>1</v>
          </cell>
          <cell r="C306">
            <v>41464</v>
          </cell>
          <cell r="D306" t="str">
            <v>EUR</v>
          </cell>
          <cell r="E306">
            <v>1</v>
          </cell>
          <cell r="F306">
            <v>36161</v>
          </cell>
        </row>
        <row r="307">
          <cell r="B307">
            <v>1</v>
          </cell>
          <cell r="C307">
            <v>51506</v>
          </cell>
          <cell r="D307" t="str">
            <v>EUR</v>
          </cell>
          <cell r="E307">
            <v>1</v>
          </cell>
          <cell r="F307">
            <v>36161</v>
          </cell>
        </row>
        <row r="308">
          <cell r="B308">
            <v>1</v>
          </cell>
          <cell r="C308">
            <v>54824</v>
          </cell>
          <cell r="D308" t="str">
            <v>EUR</v>
          </cell>
          <cell r="E308">
            <v>1</v>
          </cell>
          <cell r="F308">
            <v>36161</v>
          </cell>
        </row>
        <row r="309">
          <cell r="B309">
            <v>2</v>
          </cell>
          <cell r="C309">
            <v>190</v>
          </cell>
          <cell r="D309" t="str">
            <v>EUR</v>
          </cell>
          <cell r="E309">
            <v>1</v>
          </cell>
          <cell r="F309">
            <v>36161</v>
          </cell>
        </row>
        <row r="310">
          <cell r="B310">
            <v>2</v>
          </cell>
          <cell r="C310">
            <v>261</v>
          </cell>
          <cell r="D310" t="str">
            <v>EUR</v>
          </cell>
          <cell r="E310">
            <v>1</v>
          </cell>
          <cell r="F310">
            <v>36161</v>
          </cell>
        </row>
        <row r="311">
          <cell r="B311">
            <v>2</v>
          </cell>
          <cell r="C311">
            <v>359</v>
          </cell>
          <cell r="D311" t="str">
            <v>EUR</v>
          </cell>
          <cell r="E311">
            <v>1</v>
          </cell>
          <cell r="F311">
            <v>36161</v>
          </cell>
        </row>
        <row r="312">
          <cell r="B312">
            <v>2</v>
          </cell>
          <cell r="C312">
            <v>845</v>
          </cell>
          <cell r="D312" t="str">
            <v>EUR</v>
          </cell>
          <cell r="E312">
            <v>1</v>
          </cell>
          <cell r="F312">
            <v>36161</v>
          </cell>
        </row>
        <row r="313">
          <cell r="B313">
            <v>2</v>
          </cell>
          <cell r="C313">
            <v>5083</v>
          </cell>
          <cell r="D313" t="str">
            <v>EUR</v>
          </cell>
          <cell r="E313">
            <v>1</v>
          </cell>
          <cell r="F313">
            <v>36161</v>
          </cell>
        </row>
        <row r="314">
          <cell r="B314">
            <v>2</v>
          </cell>
          <cell r="C314">
            <v>6231</v>
          </cell>
          <cell r="D314" t="str">
            <v>EUR</v>
          </cell>
          <cell r="E314">
            <v>1</v>
          </cell>
          <cell r="F314">
            <v>36161</v>
          </cell>
        </row>
        <row r="315">
          <cell r="B315">
            <v>2</v>
          </cell>
          <cell r="C315">
            <v>6238</v>
          </cell>
          <cell r="D315" t="str">
            <v>EUR</v>
          </cell>
          <cell r="E315">
            <v>1</v>
          </cell>
          <cell r="F315">
            <v>36161</v>
          </cell>
        </row>
        <row r="316">
          <cell r="B316">
            <v>2</v>
          </cell>
          <cell r="C316">
            <v>6270</v>
          </cell>
          <cell r="D316" t="str">
            <v>EUR</v>
          </cell>
          <cell r="E316">
            <v>1</v>
          </cell>
          <cell r="F316">
            <v>36161</v>
          </cell>
        </row>
        <row r="317">
          <cell r="B317">
            <v>2</v>
          </cell>
          <cell r="C317">
            <v>6820</v>
          </cell>
          <cell r="D317" t="str">
            <v>EUR</v>
          </cell>
          <cell r="E317">
            <v>1</v>
          </cell>
          <cell r="F317">
            <v>36161</v>
          </cell>
        </row>
        <row r="318">
          <cell r="B318">
            <v>2</v>
          </cell>
          <cell r="C318">
            <v>7767</v>
          </cell>
          <cell r="D318" t="str">
            <v>EUR</v>
          </cell>
          <cell r="E318">
            <v>1</v>
          </cell>
          <cell r="F318">
            <v>36161</v>
          </cell>
        </row>
        <row r="319">
          <cell r="B319">
            <v>2</v>
          </cell>
          <cell r="C319">
            <v>12686</v>
          </cell>
          <cell r="D319" t="str">
            <v>EUR</v>
          </cell>
          <cell r="E319">
            <v>1</v>
          </cell>
          <cell r="F319">
            <v>36161</v>
          </cell>
        </row>
        <row r="320">
          <cell r="B320">
            <v>2</v>
          </cell>
          <cell r="C320">
            <v>13362</v>
          </cell>
          <cell r="D320" t="str">
            <v>EUR</v>
          </cell>
          <cell r="E320">
            <v>1</v>
          </cell>
          <cell r="F320">
            <v>36161</v>
          </cell>
        </row>
        <row r="321">
          <cell r="B321">
            <v>2</v>
          </cell>
          <cell r="C321">
            <v>17631</v>
          </cell>
          <cell r="D321" t="str">
            <v>EUR</v>
          </cell>
          <cell r="E321">
            <v>1</v>
          </cell>
          <cell r="F321">
            <v>36161</v>
          </cell>
        </row>
        <row r="322">
          <cell r="B322">
            <v>2</v>
          </cell>
          <cell r="C322">
            <v>20505</v>
          </cell>
          <cell r="D322" t="str">
            <v>EUR</v>
          </cell>
          <cell r="E322">
            <v>1</v>
          </cell>
          <cell r="F322">
            <v>36161</v>
          </cell>
        </row>
        <row r="323">
          <cell r="B323">
            <v>2</v>
          </cell>
          <cell r="C323">
            <v>26946</v>
          </cell>
          <cell r="D323" t="str">
            <v>EUR</v>
          </cell>
          <cell r="E323">
            <v>1</v>
          </cell>
          <cell r="F323">
            <v>36161</v>
          </cell>
        </row>
        <row r="324">
          <cell r="B324">
            <v>2</v>
          </cell>
          <cell r="C324">
            <v>37525</v>
          </cell>
          <cell r="D324" t="str">
            <v>EUR</v>
          </cell>
          <cell r="E324">
            <v>1</v>
          </cell>
          <cell r="F324">
            <v>36161</v>
          </cell>
        </row>
        <row r="325">
          <cell r="B325">
            <v>2</v>
          </cell>
          <cell r="C325">
            <v>41464</v>
          </cell>
          <cell r="D325" t="str">
            <v>EUR</v>
          </cell>
          <cell r="E325">
            <v>1</v>
          </cell>
          <cell r="F325">
            <v>36161</v>
          </cell>
        </row>
        <row r="326">
          <cell r="B326">
            <v>2</v>
          </cell>
          <cell r="C326">
            <v>51506</v>
          </cell>
          <cell r="D326" t="str">
            <v>EUR</v>
          </cell>
          <cell r="E326">
            <v>1</v>
          </cell>
          <cell r="F326">
            <v>36161</v>
          </cell>
        </row>
        <row r="327">
          <cell r="B327">
            <v>2</v>
          </cell>
          <cell r="C327">
            <v>54824</v>
          </cell>
          <cell r="D327" t="str">
            <v>EUR</v>
          </cell>
          <cell r="E327">
            <v>1</v>
          </cell>
          <cell r="F327">
            <v>36161</v>
          </cell>
        </row>
        <row r="328">
          <cell r="B328">
            <v>3</v>
          </cell>
          <cell r="C328">
            <v>190</v>
          </cell>
          <cell r="D328" t="str">
            <v>EUR</v>
          </cell>
          <cell r="E328">
            <v>1</v>
          </cell>
          <cell r="F328">
            <v>36161</v>
          </cell>
        </row>
        <row r="329">
          <cell r="B329">
            <v>3</v>
          </cell>
          <cell r="C329">
            <v>261</v>
          </cell>
          <cell r="D329" t="str">
            <v>EUR</v>
          </cell>
          <cell r="E329">
            <v>1</v>
          </cell>
          <cell r="F329">
            <v>36161</v>
          </cell>
        </row>
        <row r="330">
          <cell r="B330">
            <v>3</v>
          </cell>
          <cell r="C330">
            <v>359</v>
          </cell>
          <cell r="D330" t="str">
            <v>EUR</v>
          </cell>
          <cell r="E330">
            <v>1</v>
          </cell>
          <cell r="F330">
            <v>36161</v>
          </cell>
        </row>
        <row r="331">
          <cell r="B331">
            <v>3</v>
          </cell>
          <cell r="C331">
            <v>845</v>
          </cell>
          <cell r="D331" t="str">
            <v>EUR</v>
          </cell>
          <cell r="E331">
            <v>1</v>
          </cell>
          <cell r="F331">
            <v>36161</v>
          </cell>
        </row>
        <row r="332">
          <cell r="B332">
            <v>3</v>
          </cell>
          <cell r="C332">
            <v>5083</v>
          </cell>
          <cell r="D332" t="str">
            <v>EUR</v>
          </cell>
          <cell r="E332">
            <v>1</v>
          </cell>
          <cell r="F332">
            <v>36161</v>
          </cell>
        </row>
        <row r="333">
          <cell r="B333">
            <v>3</v>
          </cell>
          <cell r="C333">
            <v>6231</v>
          </cell>
          <cell r="D333" t="str">
            <v>EUR</v>
          </cell>
          <cell r="E333">
            <v>1</v>
          </cell>
          <cell r="F333">
            <v>36161</v>
          </cell>
        </row>
        <row r="334">
          <cell r="B334">
            <v>3</v>
          </cell>
          <cell r="C334">
            <v>6238</v>
          </cell>
          <cell r="D334" t="str">
            <v>EUR</v>
          </cell>
          <cell r="E334">
            <v>1</v>
          </cell>
          <cell r="F334">
            <v>36161</v>
          </cell>
        </row>
        <row r="335">
          <cell r="B335">
            <v>3</v>
          </cell>
          <cell r="C335">
            <v>6270</v>
          </cell>
          <cell r="D335" t="str">
            <v>EUR</v>
          </cell>
          <cell r="E335">
            <v>1</v>
          </cell>
          <cell r="F335">
            <v>36161</v>
          </cell>
        </row>
        <row r="336">
          <cell r="B336">
            <v>3</v>
          </cell>
          <cell r="C336">
            <v>6820</v>
          </cell>
          <cell r="D336" t="str">
            <v>EUR</v>
          </cell>
          <cell r="E336">
            <v>1</v>
          </cell>
          <cell r="F336">
            <v>36161</v>
          </cell>
        </row>
        <row r="337">
          <cell r="B337">
            <v>3</v>
          </cell>
          <cell r="C337">
            <v>7767</v>
          </cell>
          <cell r="D337" t="str">
            <v>EUR</v>
          </cell>
          <cell r="E337">
            <v>1</v>
          </cell>
          <cell r="F337">
            <v>36161</v>
          </cell>
        </row>
        <row r="338">
          <cell r="B338">
            <v>3</v>
          </cell>
          <cell r="C338">
            <v>12686</v>
          </cell>
          <cell r="D338" t="str">
            <v>EUR</v>
          </cell>
          <cell r="E338">
            <v>1</v>
          </cell>
          <cell r="F338">
            <v>36161</v>
          </cell>
        </row>
        <row r="339">
          <cell r="B339">
            <v>3</v>
          </cell>
          <cell r="C339">
            <v>13362</v>
          </cell>
          <cell r="D339" t="str">
            <v>EUR</v>
          </cell>
          <cell r="E339">
            <v>1</v>
          </cell>
          <cell r="F339">
            <v>36161</v>
          </cell>
        </row>
        <row r="340">
          <cell r="B340">
            <v>3</v>
          </cell>
          <cell r="C340">
            <v>17631</v>
          </cell>
          <cell r="D340" t="str">
            <v>EUR</v>
          </cell>
          <cell r="E340">
            <v>1</v>
          </cell>
          <cell r="F340">
            <v>36161</v>
          </cell>
        </row>
        <row r="341">
          <cell r="B341">
            <v>3</v>
          </cell>
          <cell r="C341">
            <v>20505</v>
          </cell>
          <cell r="D341" t="str">
            <v>EUR</v>
          </cell>
          <cell r="E341">
            <v>1</v>
          </cell>
          <cell r="F341">
            <v>36161</v>
          </cell>
        </row>
        <row r="342">
          <cell r="B342">
            <v>3</v>
          </cell>
          <cell r="C342">
            <v>26946</v>
          </cell>
          <cell r="D342" t="str">
            <v>EUR</v>
          </cell>
          <cell r="E342">
            <v>1</v>
          </cell>
          <cell r="F342">
            <v>36161</v>
          </cell>
        </row>
        <row r="343">
          <cell r="B343">
            <v>3</v>
          </cell>
          <cell r="C343">
            <v>37525</v>
          </cell>
          <cell r="D343" t="str">
            <v>EUR</v>
          </cell>
          <cell r="E343">
            <v>1</v>
          </cell>
          <cell r="F343">
            <v>36161</v>
          </cell>
        </row>
        <row r="344">
          <cell r="B344">
            <v>3</v>
          </cell>
          <cell r="C344">
            <v>41464</v>
          </cell>
          <cell r="D344" t="str">
            <v>EUR</v>
          </cell>
          <cell r="E344">
            <v>1</v>
          </cell>
          <cell r="F344">
            <v>36161</v>
          </cell>
        </row>
        <row r="345">
          <cell r="B345">
            <v>3</v>
          </cell>
          <cell r="C345">
            <v>51506</v>
          </cell>
          <cell r="D345" t="str">
            <v>EUR</v>
          </cell>
          <cell r="E345">
            <v>1</v>
          </cell>
          <cell r="F345">
            <v>36161</v>
          </cell>
        </row>
        <row r="346">
          <cell r="B346">
            <v>3</v>
          </cell>
          <cell r="C346">
            <v>54824</v>
          </cell>
          <cell r="D346" t="str">
            <v>EUR</v>
          </cell>
          <cell r="E346">
            <v>1</v>
          </cell>
          <cell r="F346">
            <v>36161</v>
          </cell>
        </row>
        <row r="347">
          <cell r="B347">
            <v>4</v>
          </cell>
          <cell r="C347">
            <v>190</v>
          </cell>
          <cell r="D347" t="str">
            <v>EUR</v>
          </cell>
          <cell r="E347">
            <v>1</v>
          </cell>
          <cell r="F347">
            <v>36161</v>
          </cell>
        </row>
        <row r="348">
          <cell r="B348">
            <v>4</v>
          </cell>
          <cell r="C348">
            <v>261</v>
          </cell>
          <cell r="D348" t="str">
            <v>EUR</v>
          </cell>
          <cell r="E348">
            <v>1</v>
          </cell>
          <cell r="F348">
            <v>36161</v>
          </cell>
        </row>
        <row r="349">
          <cell r="B349">
            <v>4</v>
          </cell>
          <cell r="C349">
            <v>359</v>
          </cell>
          <cell r="D349" t="str">
            <v>EUR</v>
          </cell>
          <cell r="E349">
            <v>1</v>
          </cell>
          <cell r="F349">
            <v>36161</v>
          </cell>
        </row>
        <row r="350">
          <cell r="B350">
            <v>4</v>
          </cell>
          <cell r="C350">
            <v>845</v>
          </cell>
          <cell r="D350" t="str">
            <v>EUR</v>
          </cell>
          <cell r="E350">
            <v>1</v>
          </cell>
          <cell r="F350">
            <v>36161</v>
          </cell>
        </row>
        <row r="351">
          <cell r="B351">
            <v>4</v>
          </cell>
          <cell r="C351">
            <v>5083</v>
          </cell>
          <cell r="D351" t="str">
            <v>EUR</v>
          </cell>
          <cell r="E351">
            <v>1</v>
          </cell>
          <cell r="F351">
            <v>36161</v>
          </cell>
        </row>
        <row r="352">
          <cell r="B352">
            <v>4</v>
          </cell>
          <cell r="C352">
            <v>6231</v>
          </cell>
          <cell r="D352" t="str">
            <v>EUR</v>
          </cell>
          <cell r="E352">
            <v>1</v>
          </cell>
          <cell r="F352">
            <v>36161</v>
          </cell>
        </row>
        <row r="353">
          <cell r="B353">
            <v>4</v>
          </cell>
          <cell r="C353">
            <v>6231</v>
          </cell>
          <cell r="D353" t="str">
            <v>USD</v>
          </cell>
          <cell r="E353">
            <v>0.98340000000000005</v>
          </cell>
          <cell r="F353">
            <v>37543</v>
          </cell>
        </row>
        <row r="354">
          <cell r="B354">
            <v>4</v>
          </cell>
          <cell r="C354">
            <v>6238</v>
          </cell>
          <cell r="D354" t="str">
            <v>EUR</v>
          </cell>
          <cell r="E354">
            <v>1</v>
          </cell>
          <cell r="F354">
            <v>36161</v>
          </cell>
        </row>
        <row r="355">
          <cell r="B355">
            <v>4</v>
          </cell>
          <cell r="C355">
            <v>6270</v>
          </cell>
          <cell r="D355" t="str">
            <v>EUR</v>
          </cell>
          <cell r="E355">
            <v>1</v>
          </cell>
          <cell r="F355">
            <v>36161</v>
          </cell>
        </row>
        <row r="356">
          <cell r="B356">
            <v>4</v>
          </cell>
          <cell r="C356">
            <v>6820</v>
          </cell>
          <cell r="D356" t="str">
            <v>EUR</v>
          </cell>
          <cell r="E356">
            <v>1</v>
          </cell>
          <cell r="F356">
            <v>36161</v>
          </cell>
        </row>
        <row r="357">
          <cell r="B357">
            <v>4</v>
          </cell>
          <cell r="C357">
            <v>7767</v>
          </cell>
          <cell r="D357" t="str">
            <v>EUR</v>
          </cell>
          <cell r="E357">
            <v>1</v>
          </cell>
          <cell r="F357">
            <v>36161</v>
          </cell>
        </row>
        <row r="358">
          <cell r="B358">
            <v>4</v>
          </cell>
          <cell r="C358">
            <v>12686</v>
          </cell>
          <cell r="D358" t="str">
            <v>EUR</v>
          </cell>
          <cell r="E358">
            <v>1</v>
          </cell>
          <cell r="F358">
            <v>36161</v>
          </cell>
        </row>
        <row r="359">
          <cell r="B359">
            <v>4</v>
          </cell>
          <cell r="C359">
            <v>13362</v>
          </cell>
          <cell r="D359" t="str">
            <v>EUR</v>
          </cell>
          <cell r="E359">
            <v>1</v>
          </cell>
          <cell r="F359">
            <v>36161</v>
          </cell>
        </row>
        <row r="360">
          <cell r="B360">
            <v>4</v>
          </cell>
          <cell r="C360">
            <v>17631</v>
          </cell>
          <cell r="D360" t="str">
            <v>EUR</v>
          </cell>
          <cell r="E360">
            <v>1</v>
          </cell>
          <cell r="F360">
            <v>36161</v>
          </cell>
        </row>
        <row r="361">
          <cell r="B361">
            <v>4</v>
          </cell>
          <cell r="C361">
            <v>20505</v>
          </cell>
          <cell r="D361" t="str">
            <v>EUR</v>
          </cell>
          <cell r="E361">
            <v>1</v>
          </cell>
          <cell r="F361">
            <v>36161</v>
          </cell>
        </row>
        <row r="362">
          <cell r="B362">
            <v>4</v>
          </cell>
          <cell r="C362">
            <v>26946</v>
          </cell>
          <cell r="D362" t="str">
            <v>EUR</v>
          </cell>
          <cell r="E362">
            <v>1</v>
          </cell>
          <cell r="F362">
            <v>36161</v>
          </cell>
        </row>
        <row r="363">
          <cell r="B363">
            <v>4</v>
          </cell>
          <cell r="C363">
            <v>37525</v>
          </cell>
          <cell r="D363" t="str">
            <v>EUR</v>
          </cell>
          <cell r="E363">
            <v>1</v>
          </cell>
          <cell r="F363">
            <v>36161</v>
          </cell>
        </row>
        <row r="364">
          <cell r="B364">
            <v>4</v>
          </cell>
          <cell r="C364">
            <v>41464</v>
          </cell>
          <cell r="D364" t="str">
            <v>EUR</v>
          </cell>
          <cell r="E364">
            <v>1</v>
          </cell>
          <cell r="F364">
            <v>36161</v>
          </cell>
        </row>
        <row r="365">
          <cell r="B365">
            <v>4</v>
          </cell>
          <cell r="C365">
            <v>51506</v>
          </cell>
          <cell r="D365" t="str">
            <v>EUR</v>
          </cell>
          <cell r="E365">
            <v>1</v>
          </cell>
          <cell r="F365">
            <v>36161</v>
          </cell>
        </row>
        <row r="366">
          <cell r="B366">
            <v>4</v>
          </cell>
          <cell r="C366">
            <v>54824</v>
          </cell>
          <cell r="D366" t="str">
            <v>EUR</v>
          </cell>
          <cell r="E366">
            <v>1</v>
          </cell>
          <cell r="F366">
            <v>36161</v>
          </cell>
        </row>
        <row r="367">
          <cell r="B367">
            <v>5</v>
          </cell>
          <cell r="C367">
            <v>190</v>
          </cell>
          <cell r="D367" t="str">
            <v>EUR</v>
          </cell>
          <cell r="E367">
            <v>1</v>
          </cell>
          <cell r="F367">
            <v>36161</v>
          </cell>
        </row>
        <row r="368">
          <cell r="B368">
            <v>5</v>
          </cell>
          <cell r="C368">
            <v>261</v>
          </cell>
          <cell r="D368" t="str">
            <v>EUR</v>
          </cell>
          <cell r="E368">
            <v>1</v>
          </cell>
          <cell r="F368">
            <v>36161</v>
          </cell>
        </row>
        <row r="369">
          <cell r="B369">
            <v>5</v>
          </cell>
          <cell r="C369">
            <v>359</v>
          </cell>
          <cell r="D369" t="str">
            <v>EUR</v>
          </cell>
          <cell r="E369">
            <v>1</v>
          </cell>
          <cell r="F369">
            <v>36161</v>
          </cell>
        </row>
        <row r="370">
          <cell r="B370">
            <v>5</v>
          </cell>
          <cell r="C370">
            <v>845</v>
          </cell>
          <cell r="D370" t="str">
            <v>EUR</v>
          </cell>
          <cell r="E370">
            <v>1</v>
          </cell>
          <cell r="F370">
            <v>36161</v>
          </cell>
        </row>
        <row r="371">
          <cell r="B371">
            <v>5</v>
          </cell>
          <cell r="C371">
            <v>5083</v>
          </cell>
          <cell r="D371" t="str">
            <v>EUR</v>
          </cell>
          <cell r="E371">
            <v>1</v>
          </cell>
          <cell r="F371">
            <v>36161</v>
          </cell>
        </row>
        <row r="372">
          <cell r="B372">
            <v>5</v>
          </cell>
          <cell r="C372">
            <v>6231</v>
          </cell>
          <cell r="D372" t="str">
            <v>EUR</v>
          </cell>
          <cell r="E372">
            <v>1</v>
          </cell>
          <cell r="F372">
            <v>36161</v>
          </cell>
        </row>
        <row r="373">
          <cell r="B373">
            <v>5</v>
          </cell>
          <cell r="C373">
            <v>6238</v>
          </cell>
          <cell r="D373" t="str">
            <v>EUR</v>
          </cell>
          <cell r="E373">
            <v>1</v>
          </cell>
          <cell r="F373">
            <v>36161</v>
          </cell>
        </row>
        <row r="374">
          <cell r="B374">
            <v>5</v>
          </cell>
          <cell r="C374">
            <v>6270</v>
          </cell>
          <cell r="D374" t="str">
            <v>EUR</v>
          </cell>
          <cell r="E374">
            <v>1</v>
          </cell>
          <cell r="F374">
            <v>36161</v>
          </cell>
        </row>
        <row r="375">
          <cell r="B375">
            <v>5</v>
          </cell>
          <cell r="C375">
            <v>6820</v>
          </cell>
          <cell r="D375" t="str">
            <v>EUR</v>
          </cell>
          <cell r="E375">
            <v>1</v>
          </cell>
          <cell r="F375">
            <v>36161</v>
          </cell>
        </row>
        <row r="376">
          <cell r="B376">
            <v>5</v>
          </cell>
          <cell r="C376">
            <v>7767</v>
          </cell>
          <cell r="D376" t="str">
            <v>EUR</v>
          </cell>
          <cell r="E376">
            <v>1</v>
          </cell>
          <cell r="F376">
            <v>36161</v>
          </cell>
        </row>
        <row r="377">
          <cell r="B377">
            <v>5</v>
          </cell>
          <cell r="C377">
            <v>12686</v>
          </cell>
          <cell r="D377" t="str">
            <v>EUR</v>
          </cell>
          <cell r="E377">
            <v>1</v>
          </cell>
          <cell r="F377">
            <v>36161</v>
          </cell>
        </row>
        <row r="378">
          <cell r="B378">
            <v>5</v>
          </cell>
          <cell r="C378">
            <v>13362</v>
          </cell>
          <cell r="D378" t="str">
            <v>EUR</v>
          </cell>
          <cell r="E378">
            <v>1</v>
          </cell>
          <cell r="F378">
            <v>36161</v>
          </cell>
        </row>
        <row r="379">
          <cell r="B379">
            <v>5</v>
          </cell>
          <cell r="C379">
            <v>17631</v>
          </cell>
          <cell r="D379" t="str">
            <v>EUR</v>
          </cell>
          <cell r="E379">
            <v>1</v>
          </cell>
          <cell r="F379">
            <v>36161</v>
          </cell>
        </row>
        <row r="380">
          <cell r="B380">
            <v>5</v>
          </cell>
          <cell r="C380">
            <v>20505</v>
          </cell>
          <cell r="D380" t="str">
            <v>EUR</v>
          </cell>
          <cell r="E380">
            <v>1</v>
          </cell>
          <cell r="F380">
            <v>36161</v>
          </cell>
        </row>
        <row r="381">
          <cell r="B381">
            <v>5</v>
          </cell>
          <cell r="C381">
            <v>26946</v>
          </cell>
          <cell r="D381" t="str">
            <v>EUR</v>
          </cell>
          <cell r="E381">
            <v>1</v>
          </cell>
          <cell r="F381">
            <v>36161</v>
          </cell>
        </row>
        <row r="382">
          <cell r="B382">
            <v>5</v>
          </cell>
          <cell r="C382">
            <v>37525</v>
          </cell>
          <cell r="D382" t="str">
            <v>EUR</v>
          </cell>
          <cell r="E382">
            <v>1</v>
          </cell>
          <cell r="F382">
            <v>36161</v>
          </cell>
        </row>
        <row r="383">
          <cell r="B383">
            <v>5</v>
          </cell>
          <cell r="C383">
            <v>41464</v>
          </cell>
          <cell r="D383" t="str">
            <v>EUR</v>
          </cell>
          <cell r="E383">
            <v>1</v>
          </cell>
          <cell r="F383">
            <v>36161</v>
          </cell>
        </row>
        <row r="384">
          <cell r="B384">
            <v>5</v>
          </cell>
          <cell r="C384">
            <v>51506</v>
          </cell>
          <cell r="D384" t="str">
            <v>EUR</v>
          </cell>
          <cell r="E384">
            <v>1</v>
          </cell>
          <cell r="F384">
            <v>36161</v>
          </cell>
        </row>
        <row r="385">
          <cell r="B385">
            <v>5</v>
          </cell>
          <cell r="C385">
            <v>54824</v>
          </cell>
          <cell r="D385" t="str">
            <v>EUR</v>
          </cell>
          <cell r="E385">
            <v>1</v>
          </cell>
          <cell r="F385">
            <v>36161</v>
          </cell>
        </row>
        <row r="389">
          <cell r="B389" t="str">
            <v>NUMBER</v>
          </cell>
          <cell r="C389" t="str">
            <v>NUMBER</v>
          </cell>
          <cell r="F389" t="str">
            <v>NUMBER</v>
          </cell>
          <cell r="G389" t="str">
            <v>NUMBER</v>
          </cell>
          <cell r="H389" t="str">
            <v>VARCHAR2</v>
          </cell>
          <cell r="I389" t="str">
            <v>VARCHAR2</v>
          </cell>
          <cell r="K389" t="str">
            <v>VARCHAR2</v>
          </cell>
          <cell r="L389" t="str">
            <v>VARCHAR2</v>
          </cell>
        </row>
        <row r="390">
          <cell r="B390">
            <v>11</v>
          </cell>
        </row>
        <row r="391">
          <cell r="B391">
            <v>1</v>
          </cell>
          <cell r="C391">
            <v>7767</v>
          </cell>
          <cell r="F391">
            <v>-13</v>
          </cell>
          <cell r="G391">
            <v>510</v>
          </cell>
          <cell r="H391" t="str">
            <v>VW</v>
          </cell>
          <cell r="I391" t="str">
            <v>VW</v>
          </cell>
          <cell r="K391">
            <v>3</v>
          </cell>
        </row>
        <row r="392">
          <cell r="B392">
            <v>1</v>
          </cell>
          <cell r="C392">
            <v>359</v>
          </cell>
          <cell r="F392">
            <v>-13</v>
          </cell>
          <cell r="G392">
            <v>510</v>
          </cell>
          <cell r="H392" t="str">
            <v>Skoda</v>
          </cell>
          <cell r="I392" t="str">
            <v>SK</v>
          </cell>
          <cell r="K392">
            <v>3</v>
          </cell>
        </row>
        <row r="393">
          <cell r="B393">
            <v>1</v>
          </cell>
          <cell r="C393">
            <v>17631</v>
          </cell>
          <cell r="F393">
            <v>-12</v>
          </cell>
          <cell r="G393">
            <v>510</v>
          </cell>
          <cell r="H393" t="str">
            <v>Japan</v>
          </cell>
          <cell r="I393" t="str">
            <v>JP</v>
          </cell>
          <cell r="K393">
            <v>6</v>
          </cell>
        </row>
        <row r="394">
          <cell r="B394">
            <v>1</v>
          </cell>
          <cell r="C394">
            <v>20505</v>
          </cell>
          <cell r="F394">
            <v>60</v>
          </cell>
          <cell r="G394">
            <v>520</v>
          </cell>
          <cell r="H394" t="str">
            <v>VW</v>
          </cell>
          <cell r="I394" t="str">
            <v>VW</v>
          </cell>
        </row>
        <row r="395">
          <cell r="B395">
            <v>1</v>
          </cell>
          <cell r="C395">
            <v>6820</v>
          </cell>
          <cell r="F395">
            <v>-13</v>
          </cell>
          <cell r="G395">
            <v>510</v>
          </cell>
          <cell r="H395" t="str">
            <v>Mexiko</v>
          </cell>
          <cell r="I395" t="str">
            <v>MX</v>
          </cell>
          <cell r="K395">
            <v>8</v>
          </cell>
        </row>
        <row r="396">
          <cell r="B396">
            <v>1</v>
          </cell>
          <cell r="C396">
            <v>6231</v>
          </cell>
          <cell r="F396">
            <v>60</v>
          </cell>
          <cell r="G396">
            <v>520</v>
          </cell>
          <cell r="H396" t="str">
            <v>VW</v>
          </cell>
          <cell r="I396" t="str">
            <v>VW</v>
          </cell>
        </row>
        <row r="397">
          <cell r="B397">
            <v>1</v>
          </cell>
          <cell r="C397">
            <v>190</v>
          </cell>
          <cell r="F397">
            <v>-13</v>
          </cell>
          <cell r="G397">
            <v>510</v>
          </cell>
          <cell r="H397" t="str">
            <v xml:space="preserve">Brüssel </v>
          </cell>
          <cell r="I397" t="str">
            <v>BX</v>
          </cell>
          <cell r="K397">
            <v>1</v>
          </cell>
        </row>
        <row r="398">
          <cell r="B398">
            <v>1</v>
          </cell>
          <cell r="C398">
            <v>261</v>
          </cell>
          <cell r="F398">
            <v>60</v>
          </cell>
          <cell r="G398">
            <v>520</v>
          </cell>
          <cell r="H398" t="str">
            <v>VW</v>
          </cell>
          <cell r="I398" t="str">
            <v>VW</v>
          </cell>
        </row>
        <row r="399">
          <cell r="B399">
            <v>1</v>
          </cell>
          <cell r="C399">
            <v>6238</v>
          </cell>
          <cell r="F399">
            <v>-13</v>
          </cell>
          <cell r="G399">
            <v>510</v>
          </cell>
          <cell r="H399" t="str">
            <v>VW</v>
          </cell>
          <cell r="I399" t="str">
            <v>VW</v>
          </cell>
          <cell r="K399">
            <v>8</v>
          </cell>
        </row>
        <row r="400">
          <cell r="B400">
            <v>1</v>
          </cell>
          <cell r="C400">
            <v>845</v>
          </cell>
          <cell r="F400">
            <v>-13</v>
          </cell>
          <cell r="G400">
            <v>510</v>
          </cell>
          <cell r="H400" t="str">
            <v>VW</v>
          </cell>
          <cell r="I400" t="str">
            <v>VW</v>
          </cell>
          <cell r="K400">
            <v>1</v>
          </cell>
        </row>
        <row r="401">
          <cell r="B401">
            <v>1</v>
          </cell>
          <cell r="C401">
            <v>13362</v>
          </cell>
          <cell r="F401">
            <v>-13</v>
          </cell>
          <cell r="G401">
            <v>510</v>
          </cell>
          <cell r="H401" t="str">
            <v>Mexiko</v>
          </cell>
          <cell r="I401" t="str">
            <v>MX</v>
          </cell>
          <cell r="K401">
            <v>4</v>
          </cell>
        </row>
        <row r="402">
          <cell r="B402">
            <v>1</v>
          </cell>
          <cell r="C402">
            <v>51506</v>
          </cell>
          <cell r="F402">
            <v>50</v>
          </cell>
          <cell r="G402">
            <v>510</v>
          </cell>
          <cell r="H402" t="str">
            <v>Mexiko</v>
          </cell>
          <cell r="I402" t="str">
            <v>MX</v>
          </cell>
        </row>
        <row r="403">
          <cell r="B403">
            <v>1</v>
          </cell>
          <cell r="C403">
            <v>5083</v>
          </cell>
          <cell r="F403">
            <v>60</v>
          </cell>
          <cell r="G403">
            <v>500</v>
          </cell>
          <cell r="H403" t="str">
            <v>Italien</v>
          </cell>
          <cell r="I403" t="str">
            <v>IT</v>
          </cell>
        </row>
        <row r="404">
          <cell r="B404">
            <v>1</v>
          </cell>
          <cell r="C404">
            <v>12686</v>
          </cell>
          <cell r="F404">
            <v>-13</v>
          </cell>
          <cell r="G404">
            <v>510</v>
          </cell>
          <cell r="H404" t="str">
            <v>VW</v>
          </cell>
          <cell r="I404" t="str">
            <v>VW</v>
          </cell>
          <cell r="K404">
            <v>1</v>
          </cell>
        </row>
        <row r="405">
          <cell r="B405">
            <v>1</v>
          </cell>
          <cell r="C405">
            <v>6270</v>
          </cell>
          <cell r="F405">
            <v>50</v>
          </cell>
          <cell r="G405">
            <v>510</v>
          </cell>
          <cell r="H405" t="str">
            <v>Skoda</v>
          </cell>
          <cell r="I405" t="str">
            <v>SK</v>
          </cell>
        </row>
        <row r="406">
          <cell r="B406">
            <v>1</v>
          </cell>
          <cell r="C406">
            <v>37525</v>
          </cell>
          <cell r="F406">
            <v>-13</v>
          </cell>
          <cell r="G406">
            <v>510</v>
          </cell>
          <cell r="H406" t="str">
            <v>VW</v>
          </cell>
          <cell r="I406" t="str">
            <v>VW</v>
          </cell>
          <cell r="K406">
            <v>8</v>
          </cell>
        </row>
        <row r="407">
          <cell r="B407">
            <v>1</v>
          </cell>
          <cell r="C407">
            <v>54824</v>
          </cell>
          <cell r="F407">
            <v>50</v>
          </cell>
          <cell r="G407">
            <v>510</v>
          </cell>
          <cell r="H407" t="str">
            <v>VW</v>
          </cell>
          <cell r="I407" t="str">
            <v>VW</v>
          </cell>
        </row>
        <row r="408">
          <cell r="B408">
            <v>1</v>
          </cell>
          <cell r="C408">
            <v>41464</v>
          </cell>
          <cell r="F408">
            <v>-13</v>
          </cell>
          <cell r="G408">
            <v>510</v>
          </cell>
          <cell r="H408" t="str">
            <v xml:space="preserve">Brüssel </v>
          </cell>
          <cell r="I408" t="str">
            <v>BX</v>
          </cell>
          <cell r="K408">
            <v>3</v>
          </cell>
        </row>
        <row r="409">
          <cell r="B409">
            <v>1</v>
          </cell>
          <cell r="C409">
            <v>26946</v>
          </cell>
          <cell r="F409">
            <v>50</v>
          </cell>
          <cell r="G409">
            <v>510</v>
          </cell>
          <cell r="H409" t="str">
            <v>VW</v>
          </cell>
          <cell r="I409" t="str">
            <v>VW</v>
          </cell>
        </row>
        <row r="410">
          <cell r="B410">
            <v>2</v>
          </cell>
          <cell r="C410">
            <v>7767</v>
          </cell>
          <cell r="D410" t="str">
            <v>AB-Elektronik</v>
          </cell>
          <cell r="E410" t="str">
            <v>D</v>
          </cell>
          <cell r="F410">
            <v>-13</v>
          </cell>
          <cell r="G410">
            <v>510</v>
          </cell>
          <cell r="H410" t="str">
            <v>VW</v>
          </cell>
          <cell r="I410" t="str">
            <v>VW</v>
          </cell>
          <cell r="K410">
            <v>3</v>
          </cell>
        </row>
        <row r="411">
          <cell r="B411">
            <v>2</v>
          </cell>
          <cell r="C411">
            <v>359</v>
          </cell>
          <cell r="D411" t="str">
            <v>AEV s.r.o.</v>
          </cell>
          <cell r="E411" t="str">
            <v>CZ</v>
          </cell>
          <cell r="F411">
            <v>-13</v>
          </cell>
          <cell r="G411">
            <v>510</v>
          </cell>
          <cell r="H411" t="str">
            <v>Skoda</v>
          </cell>
          <cell r="I411" t="str">
            <v>SK</v>
          </cell>
          <cell r="K411">
            <v>3</v>
          </cell>
        </row>
        <row r="412">
          <cell r="B412">
            <v>2</v>
          </cell>
          <cell r="C412">
            <v>17631</v>
          </cell>
          <cell r="D412" t="str">
            <v>Aisin Seiki Co., Ltd.</v>
          </cell>
          <cell r="E412" t="str">
            <v>J</v>
          </cell>
          <cell r="F412">
            <v>-12</v>
          </cell>
          <cell r="G412">
            <v>510</v>
          </cell>
          <cell r="H412" t="str">
            <v>Japan</v>
          </cell>
          <cell r="I412" t="str">
            <v>JP</v>
          </cell>
          <cell r="K412">
            <v>6</v>
          </cell>
        </row>
        <row r="413">
          <cell r="B413">
            <v>2</v>
          </cell>
          <cell r="C413">
            <v>20505</v>
          </cell>
          <cell r="D413" t="str">
            <v>CEBI Deutschland Vertriebs-GmbH</v>
          </cell>
          <cell r="E413" t="str">
            <v>D</v>
          </cell>
          <cell r="F413">
            <v>60</v>
          </cell>
          <cell r="G413">
            <v>520</v>
          </cell>
          <cell r="H413" t="str">
            <v>VW</v>
          </cell>
          <cell r="I413" t="str">
            <v>VW</v>
          </cell>
          <cell r="J413" t="str">
            <v>O</v>
          </cell>
        </row>
        <row r="414">
          <cell r="B414">
            <v>2</v>
          </cell>
          <cell r="C414">
            <v>6820</v>
          </cell>
          <cell r="D414" t="str">
            <v>Electro Optica (Hella-Mex)</v>
          </cell>
          <cell r="E414" t="str">
            <v>MEX</v>
          </cell>
          <cell r="F414">
            <v>-13</v>
          </cell>
          <cell r="G414">
            <v>510</v>
          </cell>
          <cell r="H414" t="str">
            <v>Mexiko</v>
          </cell>
          <cell r="I414" t="str">
            <v>MX</v>
          </cell>
          <cell r="K414">
            <v>8</v>
          </cell>
        </row>
        <row r="415">
          <cell r="B415">
            <v>2</v>
          </cell>
          <cell r="C415">
            <v>6231</v>
          </cell>
          <cell r="D415" t="str">
            <v>Hella KG Hueck &amp; Co.</v>
          </cell>
          <cell r="E415" t="str">
            <v>D</v>
          </cell>
          <cell r="F415">
            <v>60</v>
          </cell>
          <cell r="G415">
            <v>520</v>
          </cell>
          <cell r="H415" t="str">
            <v>VW</v>
          </cell>
          <cell r="I415" t="str">
            <v>VW</v>
          </cell>
          <cell r="J415" t="str">
            <v>O</v>
          </cell>
        </row>
        <row r="416">
          <cell r="B416">
            <v>2</v>
          </cell>
          <cell r="C416">
            <v>190</v>
          </cell>
          <cell r="D416" t="str">
            <v>JOHNSON CONTROLS AUTOMOTIVE ELECTRONICS</v>
          </cell>
          <cell r="E416" t="str">
            <v>F</v>
          </cell>
          <cell r="F416">
            <v>-13</v>
          </cell>
          <cell r="G416">
            <v>510</v>
          </cell>
          <cell r="H416" t="str">
            <v xml:space="preserve">Brüssel </v>
          </cell>
          <cell r="I416" t="str">
            <v>BX</v>
          </cell>
          <cell r="K416">
            <v>1</v>
          </cell>
        </row>
        <row r="417">
          <cell r="B417">
            <v>2</v>
          </cell>
          <cell r="C417">
            <v>261</v>
          </cell>
          <cell r="D417" t="str">
            <v>Kiekert AG</v>
          </cell>
          <cell r="E417" t="str">
            <v>D</v>
          </cell>
          <cell r="F417">
            <v>60</v>
          </cell>
          <cell r="G417">
            <v>520</v>
          </cell>
          <cell r="H417" t="str">
            <v>VW</v>
          </cell>
          <cell r="I417" t="str">
            <v>VW</v>
          </cell>
          <cell r="J417" t="str">
            <v>O</v>
          </cell>
        </row>
        <row r="418">
          <cell r="B418">
            <v>2</v>
          </cell>
          <cell r="C418">
            <v>6238</v>
          </cell>
          <cell r="D418" t="str">
            <v>Leopold Kostal GmbH &amp; Co. KG</v>
          </cell>
          <cell r="E418" t="str">
            <v>D</v>
          </cell>
          <cell r="F418">
            <v>-13</v>
          </cell>
          <cell r="G418">
            <v>510</v>
          </cell>
          <cell r="H418" t="str">
            <v>VW</v>
          </cell>
          <cell r="I418" t="str">
            <v>VW</v>
          </cell>
          <cell r="K418">
            <v>8</v>
          </cell>
        </row>
        <row r="419">
          <cell r="B419">
            <v>2</v>
          </cell>
          <cell r="C419">
            <v>845</v>
          </cell>
          <cell r="D419" t="str">
            <v>Magneti Marelli</v>
          </cell>
          <cell r="E419" t="str">
            <v>D</v>
          </cell>
          <cell r="F419">
            <v>-13</v>
          </cell>
          <cell r="G419">
            <v>510</v>
          </cell>
          <cell r="H419" t="str">
            <v>VW</v>
          </cell>
          <cell r="I419" t="str">
            <v>VW</v>
          </cell>
          <cell r="K419">
            <v>1</v>
          </cell>
        </row>
        <row r="420">
          <cell r="B420">
            <v>2</v>
          </cell>
          <cell r="C420">
            <v>13362</v>
          </cell>
          <cell r="D420" t="str">
            <v>Robert Bosch-Mexico</v>
          </cell>
          <cell r="E420" t="str">
            <v>MEX</v>
          </cell>
          <cell r="F420">
            <v>-13</v>
          </cell>
          <cell r="G420">
            <v>510</v>
          </cell>
          <cell r="H420" t="str">
            <v>Mexiko</v>
          </cell>
          <cell r="I420" t="str">
            <v>MX</v>
          </cell>
          <cell r="K420">
            <v>4</v>
          </cell>
        </row>
        <row r="421">
          <cell r="B421">
            <v>2</v>
          </cell>
          <cell r="C421">
            <v>51506</v>
          </cell>
          <cell r="D421" t="str">
            <v>SIEMENS VDO S.A. DE C.V.</v>
          </cell>
          <cell r="E421" t="str">
            <v>MEX</v>
          </cell>
          <cell r="F421">
            <v>50</v>
          </cell>
          <cell r="G421">
            <v>510</v>
          </cell>
          <cell r="H421" t="str">
            <v>Mexiko</v>
          </cell>
          <cell r="I421" t="str">
            <v>MX</v>
          </cell>
        </row>
        <row r="422">
          <cell r="B422">
            <v>2</v>
          </cell>
          <cell r="C422">
            <v>5083</v>
          </cell>
          <cell r="D422" t="str">
            <v>SO.GE.MI. Spa</v>
          </cell>
          <cell r="E422" t="str">
            <v>I</v>
          </cell>
          <cell r="F422">
            <v>60</v>
          </cell>
          <cell r="G422">
            <v>500</v>
          </cell>
          <cell r="H422" t="str">
            <v>Italien</v>
          </cell>
          <cell r="I422" t="str">
            <v>IT</v>
          </cell>
          <cell r="J422" t="str">
            <v>O</v>
          </cell>
        </row>
        <row r="423">
          <cell r="B423">
            <v>2</v>
          </cell>
          <cell r="C423">
            <v>12686</v>
          </cell>
          <cell r="D423" t="str">
            <v>Sumitomo Deutschland</v>
          </cell>
          <cell r="E423" t="str">
            <v>D</v>
          </cell>
          <cell r="F423">
            <v>-13</v>
          </cell>
          <cell r="G423">
            <v>510</v>
          </cell>
          <cell r="H423" t="str">
            <v>VW</v>
          </cell>
          <cell r="I423" t="str">
            <v>VW</v>
          </cell>
          <cell r="K423">
            <v>1</v>
          </cell>
        </row>
        <row r="424">
          <cell r="B424">
            <v>2</v>
          </cell>
          <cell r="C424">
            <v>6270</v>
          </cell>
          <cell r="D424" t="str">
            <v>TRW - Autoelektronika s.r.o.</v>
          </cell>
          <cell r="E424" t="str">
            <v>CZ</v>
          </cell>
          <cell r="F424">
            <v>50</v>
          </cell>
          <cell r="G424">
            <v>510</v>
          </cell>
          <cell r="H424" t="str">
            <v>Skoda</v>
          </cell>
          <cell r="I424" t="str">
            <v>SK</v>
          </cell>
        </row>
        <row r="425">
          <cell r="B425">
            <v>2</v>
          </cell>
          <cell r="C425">
            <v>37525</v>
          </cell>
          <cell r="D425" t="str">
            <v>Tyco Electronic AMP GmbH</v>
          </cell>
          <cell r="E425" t="str">
            <v>D</v>
          </cell>
          <cell r="F425">
            <v>-13</v>
          </cell>
          <cell r="G425">
            <v>510</v>
          </cell>
          <cell r="H425" t="str">
            <v>VW</v>
          </cell>
          <cell r="I425" t="str">
            <v>VW</v>
          </cell>
          <cell r="K425">
            <v>8</v>
          </cell>
        </row>
        <row r="426">
          <cell r="B426">
            <v>2</v>
          </cell>
          <cell r="C426">
            <v>54824</v>
          </cell>
          <cell r="D426" t="str">
            <v>VALEO AUTO-ELECTRIC GMBH &amp; CO. KG</v>
          </cell>
          <cell r="E426" t="str">
            <v>D</v>
          </cell>
          <cell r="F426">
            <v>50</v>
          </cell>
          <cell r="G426">
            <v>510</v>
          </cell>
          <cell r="H426" t="str">
            <v>VW</v>
          </cell>
          <cell r="I426" t="str">
            <v>VW</v>
          </cell>
        </row>
        <row r="427">
          <cell r="B427">
            <v>2</v>
          </cell>
          <cell r="C427">
            <v>41464</v>
          </cell>
          <cell r="D427" t="str">
            <v>VALEO ELECTRONICS (Steuerger?te)</v>
          </cell>
          <cell r="E427" t="str">
            <v>F</v>
          </cell>
          <cell r="F427">
            <v>-13</v>
          </cell>
          <cell r="G427">
            <v>510</v>
          </cell>
          <cell r="H427" t="str">
            <v xml:space="preserve">Brüssel </v>
          </cell>
          <cell r="I427" t="str">
            <v>BX</v>
          </cell>
          <cell r="K427">
            <v>3</v>
          </cell>
        </row>
        <row r="428">
          <cell r="B428">
            <v>2</v>
          </cell>
          <cell r="C428">
            <v>26946</v>
          </cell>
          <cell r="D428" t="str">
            <v>Yazaki Europe Ltd. - Components Coordination Center</v>
          </cell>
          <cell r="E428" t="str">
            <v>D</v>
          </cell>
          <cell r="F428">
            <v>50</v>
          </cell>
          <cell r="G428">
            <v>510</v>
          </cell>
          <cell r="H428" t="str">
            <v>VW</v>
          </cell>
          <cell r="I428" t="str">
            <v>VW</v>
          </cell>
        </row>
        <row r="429">
          <cell r="B429">
            <v>3</v>
          </cell>
          <cell r="C429">
            <v>7767</v>
          </cell>
          <cell r="D429" t="str">
            <v>AB-Elektronik</v>
          </cell>
          <cell r="E429" t="str">
            <v>D</v>
          </cell>
          <cell r="F429">
            <v>-13</v>
          </cell>
          <cell r="G429">
            <v>510</v>
          </cell>
          <cell r="H429" t="str">
            <v>VW</v>
          </cell>
          <cell r="I429" t="str">
            <v>VW</v>
          </cell>
          <cell r="K429">
            <v>3</v>
          </cell>
        </row>
        <row r="430">
          <cell r="B430">
            <v>3</v>
          </cell>
          <cell r="C430">
            <v>359</v>
          </cell>
          <cell r="D430" t="str">
            <v>AEV s.r.o.</v>
          </cell>
          <cell r="E430" t="str">
            <v>CZ</v>
          </cell>
          <cell r="F430">
            <v>-13</v>
          </cell>
          <cell r="G430">
            <v>510</v>
          </cell>
          <cell r="H430" t="str">
            <v>Skoda</v>
          </cell>
          <cell r="I430" t="str">
            <v>SK</v>
          </cell>
          <cell r="K430">
            <v>3</v>
          </cell>
        </row>
        <row r="431">
          <cell r="B431">
            <v>3</v>
          </cell>
          <cell r="C431">
            <v>17631</v>
          </cell>
          <cell r="D431" t="str">
            <v>Aisin Seiki Co., Ltd.</v>
          </cell>
          <cell r="E431" t="str">
            <v>J</v>
          </cell>
          <cell r="F431">
            <v>-12</v>
          </cell>
          <cell r="G431">
            <v>510</v>
          </cell>
          <cell r="H431" t="str">
            <v>Japan</v>
          </cell>
          <cell r="I431" t="str">
            <v>JP</v>
          </cell>
          <cell r="K431">
            <v>6</v>
          </cell>
        </row>
        <row r="432">
          <cell r="B432">
            <v>3</v>
          </cell>
          <cell r="C432">
            <v>20505</v>
          </cell>
          <cell r="D432" t="str">
            <v>CEBI Deutschland Vertriebs-GmbH</v>
          </cell>
          <cell r="E432" t="str">
            <v>D</v>
          </cell>
          <cell r="F432">
            <v>60</v>
          </cell>
          <cell r="G432">
            <v>520</v>
          </cell>
          <cell r="H432" t="str">
            <v>VW</v>
          </cell>
          <cell r="I432" t="str">
            <v>VW</v>
          </cell>
          <cell r="J432" t="str">
            <v>O</v>
          </cell>
        </row>
        <row r="433">
          <cell r="B433">
            <v>3</v>
          </cell>
          <cell r="C433">
            <v>6820</v>
          </cell>
          <cell r="D433" t="str">
            <v>Electro Optica (Hella-Mex)</v>
          </cell>
          <cell r="E433" t="str">
            <v>MEX</v>
          </cell>
          <cell r="F433">
            <v>-13</v>
          </cell>
          <cell r="G433">
            <v>510</v>
          </cell>
          <cell r="H433" t="str">
            <v>Mexiko</v>
          </cell>
          <cell r="I433" t="str">
            <v>MX</v>
          </cell>
          <cell r="K433">
            <v>8</v>
          </cell>
        </row>
        <row r="434">
          <cell r="B434">
            <v>3</v>
          </cell>
          <cell r="C434">
            <v>6231</v>
          </cell>
          <cell r="D434" t="str">
            <v>Hella KG Hueck &amp; Co.</v>
          </cell>
          <cell r="E434" t="str">
            <v>D</v>
          </cell>
          <cell r="F434">
            <v>60</v>
          </cell>
          <cell r="G434">
            <v>520</v>
          </cell>
          <cell r="H434" t="str">
            <v>VW</v>
          </cell>
          <cell r="I434" t="str">
            <v>VW</v>
          </cell>
          <cell r="J434" t="str">
            <v>O</v>
          </cell>
        </row>
        <row r="435">
          <cell r="B435">
            <v>3</v>
          </cell>
          <cell r="C435">
            <v>190</v>
          </cell>
          <cell r="D435" t="str">
            <v>JOHNSON CONTROLS AUTOMOTIVE ELECTRONICS</v>
          </cell>
          <cell r="E435" t="str">
            <v>F</v>
          </cell>
          <cell r="F435">
            <v>-13</v>
          </cell>
          <cell r="G435">
            <v>510</v>
          </cell>
          <cell r="H435" t="str">
            <v xml:space="preserve">Brüssel </v>
          </cell>
          <cell r="I435" t="str">
            <v>BX</v>
          </cell>
          <cell r="K435">
            <v>1</v>
          </cell>
        </row>
        <row r="436">
          <cell r="B436">
            <v>3</v>
          </cell>
          <cell r="C436">
            <v>261</v>
          </cell>
          <cell r="D436" t="str">
            <v>Kiekert AG</v>
          </cell>
          <cell r="E436" t="str">
            <v>D</v>
          </cell>
          <cell r="F436">
            <v>60</v>
          </cell>
          <cell r="G436">
            <v>520</v>
          </cell>
          <cell r="H436" t="str">
            <v>VW</v>
          </cell>
          <cell r="I436" t="str">
            <v>VW</v>
          </cell>
          <cell r="J436" t="str">
            <v>O</v>
          </cell>
        </row>
        <row r="437">
          <cell r="B437">
            <v>3</v>
          </cell>
          <cell r="C437">
            <v>6238</v>
          </cell>
          <cell r="D437" t="str">
            <v>Leopold Kostal GmbH &amp; Co. KG</v>
          </cell>
          <cell r="E437" t="str">
            <v>D</v>
          </cell>
          <cell r="F437">
            <v>-13</v>
          </cell>
          <cell r="G437">
            <v>510</v>
          </cell>
          <cell r="H437" t="str">
            <v>VW</v>
          </cell>
          <cell r="I437" t="str">
            <v>VW</v>
          </cell>
          <cell r="K437">
            <v>8</v>
          </cell>
        </row>
        <row r="438">
          <cell r="B438">
            <v>3</v>
          </cell>
          <cell r="C438">
            <v>845</v>
          </cell>
          <cell r="D438" t="str">
            <v>Magneti Marelli</v>
          </cell>
          <cell r="E438" t="str">
            <v>D</v>
          </cell>
          <cell r="F438">
            <v>-13</v>
          </cell>
          <cell r="G438">
            <v>510</v>
          </cell>
          <cell r="H438" t="str">
            <v>VW</v>
          </cell>
          <cell r="I438" t="str">
            <v>VW</v>
          </cell>
          <cell r="K438">
            <v>1</v>
          </cell>
        </row>
        <row r="439">
          <cell r="B439">
            <v>3</v>
          </cell>
          <cell r="C439">
            <v>13362</v>
          </cell>
          <cell r="D439" t="str">
            <v>Robert Bosch-Mexico</v>
          </cell>
          <cell r="E439" t="str">
            <v>MEX</v>
          </cell>
          <cell r="F439">
            <v>-13</v>
          </cell>
          <cell r="G439">
            <v>510</v>
          </cell>
          <cell r="H439" t="str">
            <v>Mexiko</v>
          </cell>
          <cell r="I439" t="str">
            <v>MX</v>
          </cell>
          <cell r="K439">
            <v>4</v>
          </cell>
        </row>
        <row r="440">
          <cell r="B440">
            <v>3</v>
          </cell>
          <cell r="C440">
            <v>51506</v>
          </cell>
          <cell r="D440" t="str">
            <v>SIEMENS VDO S.A. DE C.V.</v>
          </cell>
          <cell r="E440" t="str">
            <v>MEX</v>
          </cell>
          <cell r="F440">
            <v>50</v>
          </cell>
          <cell r="G440">
            <v>510</v>
          </cell>
          <cell r="H440" t="str">
            <v>Mexiko</v>
          </cell>
          <cell r="I440" t="str">
            <v>MX</v>
          </cell>
        </row>
        <row r="441">
          <cell r="B441">
            <v>3</v>
          </cell>
          <cell r="C441">
            <v>5083</v>
          </cell>
          <cell r="D441" t="str">
            <v>SO.GE.MI. Spa</v>
          </cell>
          <cell r="E441" t="str">
            <v>I</v>
          </cell>
          <cell r="F441">
            <v>60</v>
          </cell>
          <cell r="G441">
            <v>500</v>
          </cell>
          <cell r="H441" t="str">
            <v>Italien</v>
          </cell>
          <cell r="I441" t="str">
            <v>IT</v>
          </cell>
          <cell r="J441" t="str">
            <v>O</v>
          </cell>
        </row>
        <row r="442">
          <cell r="B442">
            <v>3</v>
          </cell>
          <cell r="C442">
            <v>12686</v>
          </cell>
          <cell r="D442" t="str">
            <v>Sumitomo Deutschland</v>
          </cell>
          <cell r="E442" t="str">
            <v>D</v>
          </cell>
          <cell r="F442">
            <v>-13</v>
          </cell>
          <cell r="G442">
            <v>510</v>
          </cell>
          <cell r="H442" t="str">
            <v>VW</v>
          </cell>
          <cell r="I442" t="str">
            <v>VW</v>
          </cell>
          <cell r="K442">
            <v>1</v>
          </cell>
        </row>
        <row r="443">
          <cell r="B443">
            <v>3</v>
          </cell>
          <cell r="C443">
            <v>6270</v>
          </cell>
          <cell r="D443" t="str">
            <v>TRW - Autoelektronika s.r.o.</v>
          </cell>
          <cell r="E443" t="str">
            <v>CZ</v>
          </cell>
          <cell r="F443">
            <v>50</v>
          </cell>
          <cell r="G443">
            <v>510</v>
          </cell>
          <cell r="H443" t="str">
            <v>Skoda</v>
          </cell>
          <cell r="I443" t="str">
            <v>SK</v>
          </cell>
        </row>
        <row r="444">
          <cell r="B444">
            <v>3</v>
          </cell>
          <cell r="C444">
            <v>37525</v>
          </cell>
          <cell r="D444" t="str">
            <v>Tyco Electronic AMP GmbH</v>
          </cell>
          <cell r="E444" t="str">
            <v>D</v>
          </cell>
          <cell r="F444">
            <v>-13</v>
          </cell>
          <cell r="G444">
            <v>510</v>
          </cell>
          <cell r="H444" t="str">
            <v>VW</v>
          </cell>
          <cell r="I444" t="str">
            <v>VW</v>
          </cell>
          <cell r="K444">
            <v>8</v>
          </cell>
        </row>
        <row r="445">
          <cell r="B445">
            <v>3</v>
          </cell>
          <cell r="C445">
            <v>54824</v>
          </cell>
          <cell r="D445" t="str">
            <v>VALEO AUTO-ELECTRIC GMBH &amp; CO. KG</v>
          </cell>
          <cell r="E445" t="str">
            <v>D</v>
          </cell>
          <cell r="F445">
            <v>50</v>
          </cell>
          <cell r="G445">
            <v>510</v>
          </cell>
          <cell r="H445" t="str">
            <v>VW</v>
          </cell>
          <cell r="I445" t="str">
            <v>VW</v>
          </cell>
        </row>
        <row r="446">
          <cell r="B446">
            <v>3</v>
          </cell>
          <cell r="C446">
            <v>41464</v>
          </cell>
          <cell r="D446" t="str">
            <v>VALEO ELECTRONICS (Steuerger?te)</v>
          </cell>
          <cell r="E446" t="str">
            <v>F</v>
          </cell>
          <cell r="F446">
            <v>-13</v>
          </cell>
          <cell r="G446">
            <v>510</v>
          </cell>
          <cell r="H446" t="str">
            <v xml:space="preserve">Brüssel </v>
          </cell>
          <cell r="I446" t="str">
            <v>BX</v>
          </cell>
          <cell r="K446">
            <v>3</v>
          </cell>
        </row>
        <row r="447">
          <cell r="B447">
            <v>3</v>
          </cell>
          <cell r="C447">
            <v>26946</v>
          </cell>
          <cell r="D447" t="str">
            <v>Yazaki Europe Ltd. - Components Coordination Center</v>
          </cell>
          <cell r="E447" t="str">
            <v>D</v>
          </cell>
          <cell r="F447">
            <v>50</v>
          </cell>
          <cell r="G447">
            <v>510</v>
          </cell>
          <cell r="H447" t="str">
            <v>VW</v>
          </cell>
          <cell r="I447" t="str">
            <v>VW</v>
          </cell>
        </row>
        <row r="448">
          <cell r="B448">
            <v>4</v>
          </cell>
          <cell r="C448">
            <v>7767</v>
          </cell>
          <cell r="D448" t="str">
            <v>AB-Elektronik</v>
          </cell>
          <cell r="E448" t="str">
            <v>D</v>
          </cell>
          <cell r="F448">
            <v>-13</v>
          </cell>
          <cell r="G448">
            <v>510</v>
          </cell>
          <cell r="H448" t="str">
            <v>VW</v>
          </cell>
          <cell r="I448" t="str">
            <v>VW</v>
          </cell>
          <cell r="K448">
            <v>3</v>
          </cell>
        </row>
        <row r="449">
          <cell r="B449">
            <v>4</v>
          </cell>
          <cell r="C449">
            <v>359</v>
          </cell>
          <cell r="D449" t="str">
            <v>AEV s.r.o.</v>
          </cell>
          <cell r="E449" t="str">
            <v>CZ</v>
          </cell>
          <cell r="F449">
            <v>-13</v>
          </cell>
          <cell r="G449">
            <v>510</v>
          </cell>
          <cell r="H449" t="str">
            <v>Skoda</v>
          </cell>
          <cell r="I449" t="str">
            <v>SK</v>
          </cell>
          <cell r="K449">
            <v>3</v>
          </cell>
        </row>
        <row r="450">
          <cell r="B450">
            <v>4</v>
          </cell>
          <cell r="C450">
            <v>17631</v>
          </cell>
          <cell r="D450" t="str">
            <v>Aisin Seiki Co., Ltd.</v>
          </cell>
          <cell r="E450" t="str">
            <v>J</v>
          </cell>
          <cell r="F450">
            <v>-12</v>
          </cell>
          <cell r="G450">
            <v>510</v>
          </cell>
          <cell r="H450" t="str">
            <v>Japan</v>
          </cell>
          <cell r="I450" t="str">
            <v>JP</v>
          </cell>
          <cell r="K450">
            <v>6</v>
          </cell>
        </row>
        <row r="451">
          <cell r="B451">
            <v>4</v>
          </cell>
          <cell r="C451">
            <v>20505</v>
          </cell>
          <cell r="D451" t="str">
            <v>CEBI Deutschland Vertriebs-GmbH</v>
          </cell>
          <cell r="E451" t="str">
            <v>D</v>
          </cell>
          <cell r="F451">
            <v>60</v>
          </cell>
          <cell r="G451">
            <v>520</v>
          </cell>
          <cell r="H451" t="str">
            <v>VW</v>
          </cell>
          <cell r="I451" t="str">
            <v>VW</v>
          </cell>
          <cell r="J451" t="str">
            <v>O</v>
          </cell>
        </row>
        <row r="452">
          <cell r="B452">
            <v>4</v>
          </cell>
          <cell r="C452">
            <v>6820</v>
          </cell>
          <cell r="D452" t="str">
            <v>Electro Optica (Hella-Mex)</v>
          </cell>
          <cell r="E452" t="str">
            <v>MEX</v>
          </cell>
          <cell r="F452">
            <v>-13</v>
          </cell>
          <cell r="G452">
            <v>510</v>
          </cell>
          <cell r="H452" t="str">
            <v>Mexiko</v>
          </cell>
          <cell r="I452" t="str">
            <v>MX</v>
          </cell>
          <cell r="K452">
            <v>8</v>
          </cell>
        </row>
        <row r="453">
          <cell r="B453">
            <v>4</v>
          </cell>
          <cell r="C453">
            <v>6231</v>
          </cell>
          <cell r="D453" t="str">
            <v>Hella KG Hueck &amp; Co.</v>
          </cell>
          <cell r="E453" t="str">
            <v>D</v>
          </cell>
          <cell r="F453">
            <v>60</v>
          </cell>
          <cell r="G453">
            <v>520</v>
          </cell>
          <cell r="H453" t="str">
            <v>VW</v>
          </cell>
          <cell r="I453" t="str">
            <v>VW</v>
          </cell>
          <cell r="J453" t="str">
            <v>O</v>
          </cell>
        </row>
        <row r="454">
          <cell r="B454">
            <v>4</v>
          </cell>
          <cell r="C454">
            <v>190</v>
          </cell>
          <cell r="D454" t="str">
            <v>JOHNSON CONTROLS AUTOMOTIVE ELECTRONICS</v>
          </cell>
          <cell r="E454" t="str">
            <v>F</v>
          </cell>
          <cell r="F454">
            <v>-13</v>
          </cell>
          <cell r="G454">
            <v>510</v>
          </cell>
          <cell r="H454" t="str">
            <v xml:space="preserve">Brüssel </v>
          </cell>
          <cell r="I454" t="str">
            <v>BX</v>
          </cell>
          <cell r="K454">
            <v>1</v>
          </cell>
        </row>
        <row r="455">
          <cell r="B455">
            <v>4</v>
          </cell>
          <cell r="C455">
            <v>261</v>
          </cell>
          <cell r="D455" t="str">
            <v>Kiekert AG</v>
          </cell>
          <cell r="E455" t="str">
            <v>D</v>
          </cell>
          <cell r="F455">
            <v>60</v>
          </cell>
          <cell r="G455">
            <v>520</v>
          </cell>
          <cell r="H455" t="str">
            <v>VW</v>
          </cell>
          <cell r="I455" t="str">
            <v>VW</v>
          </cell>
          <cell r="J455" t="str">
            <v>O</v>
          </cell>
        </row>
        <row r="456">
          <cell r="B456">
            <v>4</v>
          </cell>
          <cell r="C456">
            <v>6238</v>
          </cell>
          <cell r="D456" t="str">
            <v>Leopold Kostal GmbH &amp; Co. KG</v>
          </cell>
          <cell r="E456" t="str">
            <v>D</v>
          </cell>
          <cell r="F456">
            <v>-13</v>
          </cell>
          <cell r="G456">
            <v>510</v>
          </cell>
          <cell r="H456" t="str">
            <v>VW</v>
          </cell>
          <cell r="I456" t="str">
            <v>VW</v>
          </cell>
          <cell r="K456">
            <v>8</v>
          </cell>
        </row>
        <row r="457">
          <cell r="B457">
            <v>4</v>
          </cell>
          <cell r="C457">
            <v>845</v>
          </cell>
          <cell r="D457" t="str">
            <v>Magneti Marelli</v>
          </cell>
          <cell r="E457" t="str">
            <v>D</v>
          </cell>
          <cell r="F457">
            <v>-13</v>
          </cell>
          <cell r="G457">
            <v>510</v>
          </cell>
          <cell r="H457" t="str">
            <v>VW</v>
          </cell>
          <cell r="I457" t="str">
            <v>VW</v>
          </cell>
          <cell r="K457">
            <v>1</v>
          </cell>
        </row>
        <row r="458">
          <cell r="B458">
            <v>4</v>
          </cell>
          <cell r="C458">
            <v>13362</v>
          </cell>
          <cell r="D458" t="str">
            <v>Robert Bosch-Mexico</v>
          </cell>
          <cell r="E458" t="str">
            <v>MEX</v>
          </cell>
          <cell r="F458">
            <v>-13</v>
          </cell>
          <cell r="G458">
            <v>510</v>
          </cell>
          <cell r="H458" t="str">
            <v>Mexiko</v>
          </cell>
          <cell r="I458" t="str">
            <v>MX</v>
          </cell>
          <cell r="K458">
            <v>4</v>
          </cell>
        </row>
        <row r="459">
          <cell r="B459">
            <v>4</v>
          </cell>
          <cell r="C459">
            <v>51506</v>
          </cell>
          <cell r="D459" t="str">
            <v>SIEMENS VDO S.A. DE C.V.</v>
          </cell>
          <cell r="E459" t="str">
            <v>MEX</v>
          </cell>
          <cell r="F459">
            <v>50</v>
          </cell>
          <cell r="G459">
            <v>510</v>
          </cell>
          <cell r="H459" t="str">
            <v>Mexiko</v>
          </cell>
          <cell r="I459" t="str">
            <v>MX</v>
          </cell>
        </row>
        <row r="460">
          <cell r="B460">
            <v>4</v>
          </cell>
          <cell r="C460">
            <v>5083</v>
          </cell>
          <cell r="D460" t="str">
            <v>SO.GE.MI. Spa</v>
          </cell>
          <cell r="E460" t="str">
            <v>I</v>
          </cell>
          <cell r="F460">
            <v>60</v>
          </cell>
          <cell r="G460">
            <v>500</v>
          </cell>
          <cell r="H460" t="str">
            <v>Italien</v>
          </cell>
          <cell r="I460" t="str">
            <v>IT</v>
          </cell>
          <cell r="J460" t="str">
            <v>O</v>
          </cell>
        </row>
        <row r="461">
          <cell r="B461">
            <v>4</v>
          </cell>
          <cell r="C461">
            <v>12686</v>
          </cell>
          <cell r="D461" t="str">
            <v>Sumitomo Deutschland</v>
          </cell>
          <cell r="E461" t="str">
            <v>D</v>
          </cell>
          <cell r="F461">
            <v>-13</v>
          </cell>
          <cell r="G461">
            <v>510</v>
          </cell>
          <cell r="H461" t="str">
            <v>VW</v>
          </cell>
          <cell r="I461" t="str">
            <v>VW</v>
          </cell>
          <cell r="K461">
            <v>1</v>
          </cell>
        </row>
        <row r="462">
          <cell r="B462">
            <v>4</v>
          </cell>
          <cell r="C462">
            <v>6270</v>
          </cell>
          <cell r="D462" t="str">
            <v>TRW - Autoelektronika s.r.o.</v>
          </cell>
          <cell r="E462" t="str">
            <v>CZ</v>
          </cell>
          <cell r="F462">
            <v>50</v>
          </cell>
          <cell r="G462">
            <v>510</v>
          </cell>
          <cell r="H462" t="str">
            <v>Skoda</v>
          </cell>
          <cell r="I462" t="str">
            <v>SK</v>
          </cell>
        </row>
        <row r="463">
          <cell r="B463">
            <v>4</v>
          </cell>
          <cell r="C463">
            <v>37525</v>
          </cell>
          <cell r="D463" t="str">
            <v>Tyco Electronic AMP GmbH</v>
          </cell>
          <cell r="E463" t="str">
            <v>D</v>
          </cell>
          <cell r="F463">
            <v>-13</v>
          </cell>
          <cell r="G463">
            <v>510</v>
          </cell>
          <cell r="H463" t="str">
            <v>VW</v>
          </cell>
          <cell r="I463" t="str">
            <v>VW</v>
          </cell>
          <cell r="K463">
            <v>8</v>
          </cell>
        </row>
        <row r="464">
          <cell r="B464">
            <v>4</v>
          </cell>
          <cell r="C464">
            <v>54824</v>
          </cell>
          <cell r="D464" t="str">
            <v>VALEO AUTO-ELECTRIC GMBH &amp; CO. KG</v>
          </cell>
          <cell r="E464" t="str">
            <v>D</v>
          </cell>
          <cell r="F464">
            <v>50</v>
          </cell>
          <cell r="G464">
            <v>510</v>
          </cell>
          <cell r="H464" t="str">
            <v>VW</v>
          </cell>
          <cell r="I464" t="str">
            <v>VW</v>
          </cell>
        </row>
        <row r="465">
          <cell r="B465">
            <v>4</v>
          </cell>
          <cell r="C465">
            <v>41464</v>
          </cell>
          <cell r="D465" t="str">
            <v>VALEO ELECTRONICS (Steuerger?te)</v>
          </cell>
          <cell r="E465" t="str">
            <v>F</v>
          </cell>
          <cell r="F465">
            <v>-13</v>
          </cell>
          <cell r="G465">
            <v>510</v>
          </cell>
          <cell r="H465" t="str">
            <v xml:space="preserve">Brüssel </v>
          </cell>
          <cell r="I465" t="str">
            <v>BX</v>
          </cell>
          <cell r="K465">
            <v>3</v>
          </cell>
        </row>
        <row r="466">
          <cell r="B466">
            <v>4</v>
          </cell>
          <cell r="C466">
            <v>26946</v>
          </cell>
          <cell r="D466" t="str">
            <v>Yazaki Europe Ltd. - Components Coordination Center</v>
          </cell>
          <cell r="E466" t="str">
            <v>D</v>
          </cell>
          <cell r="F466">
            <v>50</v>
          </cell>
          <cell r="G466">
            <v>510</v>
          </cell>
          <cell r="H466" t="str">
            <v>VW</v>
          </cell>
          <cell r="I466" t="str">
            <v>VW</v>
          </cell>
        </row>
        <row r="467">
          <cell r="B467">
            <v>5</v>
          </cell>
          <cell r="C467">
            <v>7767</v>
          </cell>
          <cell r="D467" t="str">
            <v>AB-Elektronik</v>
          </cell>
          <cell r="E467" t="str">
            <v>D</v>
          </cell>
          <cell r="F467">
            <v>-13</v>
          </cell>
          <cell r="G467">
            <v>510</v>
          </cell>
          <cell r="H467" t="str">
            <v>VW</v>
          </cell>
          <cell r="I467" t="str">
            <v>VW</v>
          </cell>
          <cell r="K467">
            <v>3</v>
          </cell>
        </row>
        <row r="468">
          <cell r="B468">
            <v>5</v>
          </cell>
          <cell r="C468">
            <v>359</v>
          </cell>
          <cell r="D468" t="str">
            <v>AEV s.r.o.</v>
          </cell>
          <cell r="E468" t="str">
            <v>CZ</v>
          </cell>
          <cell r="F468">
            <v>-13</v>
          </cell>
          <cell r="G468">
            <v>510</v>
          </cell>
          <cell r="H468" t="str">
            <v>Skoda</v>
          </cell>
          <cell r="I468" t="str">
            <v>SK</v>
          </cell>
          <cell r="K468">
            <v>3</v>
          </cell>
        </row>
        <row r="469">
          <cell r="B469">
            <v>5</v>
          </cell>
          <cell r="C469">
            <v>17631</v>
          </cell>
          <cell r="D469" t="str">
            <v>Aisin Seiki Co., Ltd.</v>
          </cell>
          <cell r="E469" t="str">
            <v>J</v>
          </cell>
          <cell r="F469">
            <v>-12</v>
          </cell>
          <cell r="G469">
            <v>510</v>
          </cell>
          <cell r="H469" t="str">
            <v>Japan</v>
          </cell>
          <cell r="I469" t="str">
            <v>JP</v>
          </cell>
          <cell r="K469">
            <v>6</v>
          </cell>
        </row>
        <row r="470">
          <cell r="B470">
            <v>5</v>
          </cell>
          <cell r="C470">
            <v>20505</v>
          </cell>
          <cell r="D470" t="str">
            <v>CEBI Deutschland Vertriebs-GmbH</v>
          </cell>
          <cell r="E470" t="str">
            <v>D</v>
          </cell>
          <cell r="F470">
            <v>60</v>
          </cell>
          <cell r="G470">
            <v>520</v>
          </cell>
          <cell r="H470" t="str">
            <v>VW</v>
          </cell>
          <cell r="I470" t="str">
            <v>VW</v>
          </cell>
          <cell r="J470" t="str">
            <v>O</v>
          </cell>
        </row>
        <row r="471">
          <cell r="B471">
            <v>5</v>
          </cell>
          <cell r="C471">
            <v>6820</v>
          </cell>
          <cell r="D471" t="str">
            <v>Electro Optica (Hella-Mex)</v>
          </cell>
          <cell r="E471" t="str">
            <v>MEX</v>
          </cell>
          <cell r="F471">
            <v>-13</v>
          </cell>
          <cell r="G471">
            <v>510</v>
          </cell>
          <cell r="H471" t="str">
            <v>Mexiko</v>
          </cell>
          <cell r="I471" t="str">
            <v>MX</v>
          </cell>
          <cell r="K471">
            <v>8</v>
          </cell>
        </row>
        <row r="472">
          <cell r="B472">
            <v>5</v>
          </cell>
          <cell r="C472">
            <v>6231</v>
          </cell>
          <cell r="D472" t="str">
            <v>Hella KG Hueck &amp; Co.</v>
          </cell>
          <cell r="E472" t="str">
            <v>D</v>
          </cell>
          <cell r="F472">
            <v>60</v>
          </cell>
          <cell r="G472">
            <v>520</v>
          </cell>
          <cell r="H472" t="str">
            <v>VW</v>
          </cell>
          <cell r="I472" t="str">
            <v>VW</v>
          </cell>
          <cell r="J472" t="str">
            <v>O</v>
          </cell>
        </row>
        <row r="473">
          <cell r="B473">
            <v>5</v>
          </cell>
          <cell r="C473">
            <v>190</v>
          </cell>
          <cell r="D473" t="str">
            <v>JOHNSON CONTROLS AUTOMOTIVE ELECTRONICS</v>
          </cell>
          <cell r="E473" t="str">
            <v>F</v>
          </cell>
          <cell r="F473">
            <v>-13</v>
          </cell>
          <cell r="G473">
            <v>510</v>
          </cell>
          <cell r="H473" t="str">
            <v xml:space="preserve">Brüssel </v>
          </cell>
          <cell r="I473" t="str">
            <v>BX</v>
          </cell>
          <cell r="K473">
            <v>1</v>
          </cell>
        </row>
        <row r="474">
          <cell r="B474">
            <v>5</v>
          </cell>
          <cell r="C474">
            <v>261</v>
          </cell>
          <cell r="D474" t="str">
            <v>Kiekert AG</v>
          </cell>
          <cell r="E474" t="str">
            <v>D</v>
          </cell>
          <cell r="F474">
            <v>60</v>
          </cell>
          <cell r="G474">
            <v>520</v>
          </cell>
          <cell r="H474" t="str">
            <v>VW</v>
          </cell>
          <cell r="I474" t="str">
            <v>VW</v>
          </cell>
          <cell r="J474" t="str">
            <v>O</v>
          </cell>
        </row>
        <row r="475">
          <cell r="B475">
            <v>5</v>
          </cell>
          <cell r="C475">
            <v>6238</v>
          </cell>
          <cell r="D475" t="str">
            <v>Leopold Kostal GmbH &amp; Co. KG</v>
          </cell>
          <cell r="E475" t="str">
            <v>D</v>
          </cell>
          <cell r="F475">
            <v>-13</v>
          </cell>
          <cell r="G475">
            <v>510</v>
          </cell>
          <cell r="H475" t="str">
            <v>VW</v>
          </cell>
          <cell r="I475" t="str">
            <v>VW</v>
          </cell>
          <cell r="K475">
            <v>8</v>
          </cell>
        </row>
        <row r="476">
          <cell r="B476">
            <v>5</v>
          </cell>
          <cell r="C476">
            <v>845</v>
          </cell>
          <cell r="D476" t="str">
            <v>Magneti Marelli</v>
          </cell>
          <cell r="E476" t="str">
            <v>D</v>
          </cell>
          <cell r="F476">
            <v>-13</v>
          </cell>
          <cell r="G476">
            <v>510</v>
          </cell>
          <cell r="H476" t="str">
            <v>VW</v>
          </cell>
          <cell r="I476" t="str">
            <v>VW</v>
          </cell>
          <cell r="K476">
            <v>1</v>
          </cell>
        </row>
        <row r="477">
          <cell r="B477">
            <v>5</v>
          </cell>
          <cell r="C477">
            <v>13362</v>
          </cell>
          <cell r="D477" t="str">
            <v>Robert Bosch-Mexico</v>
          </cell>
          <cell r="E477" t="str">
            <v>MEX</v>
          </cell>
          <cell r="F477">
            <v>-13</v>
          </cell>
          <cell r="G477">
            <v>510</v>
          </cell>
          <cell r="H477" t="str">
            <v>Mexiko</v>
          </cell>
          <cell r="I477" t="str">
            <v>MX</v>
          </cell>
          <cell r="K477">
            <v>4</v>
          </cell>
        </row>
        <row r="478">
          <cell r="B478">
            <v>5</v>
          </cell>
          <cell r="C478">
            <v>51506</v>
          </cell>
          <cell r="D478" t="str">
            <v>SIEMENS VDO S.A. DE C.V.</v>
          </cell>
          <cell r="E478" t="str">
            <v>MEX</v>
          </cell>
          <cell r="F478">
            <v>50</v>
          </cell>
          <cell r="G478">
            <v>510</v>
          </cell>
          <cell r="H478" t="str">
            <v>Mexiko</v>
          </cell>
          <cell r="I478" t="str">
            <v>MX</v>
          </cell>
        </row>
        <row r="479">
          <cell r="B479">
            <v>5</v>
          </cell>
          <cell r="C479">
            <v>5083</v>
          </cell>
          <cell r="D479" t="str">
            <v>SO.GE.MI. Spa</v>
          </cell>
          <cell r="E479" t="str">
            <v>I</v>
          </cell>
          <cell r="F479">
            <v>60</v>
          </cell>
          <cell r="G479">
            <v>500</v>
          </cell>
          <cell r="H479" t="str">
            <v>Italien</v>
          </cell>
          <cell r="I479" t="str">
            <v>IT</v>
          </cell>
          <cell r="J479" t="str">
            <v>O</v>
          </cell>
        </row>
        <row r="480">
          <cell r="B480">
            <v>5</v>
          </cell>
          <cell r="C480">
            <v>12686</v>
          </cell>
          <cell r="D480" t="str">
            <v>Sumitomo Deutschland</v>
          </cell>
          <cell r="E480" t="str">
            <v>D</v>
          </cell>
          <cell r="F480">
            <v>-13</v>
          </cell>
          <cell r="G480">
            <v>510</v>
          </cell>
          <cell r="H480" t="str">
            <v>VW</v>
          </cell>
          <cell r="I480" t="str">
            <v>VW</v>
          </cell>
          <cell r="K480">
            <v>1</v>
          </cell>
        </row>
        <row r="481">
          <cell r="B481">
            <v>5</v>
          </cell>
          <cell r="C481">
            <v>6270</v>
          </cell>
          <cell r="D481" t="str">
            <v>TRW - Autoelektronika s.r.o.</v>
          </cell>
          <cell r="E481" t="str">
            <v>CZ</v>
          </cell>
          <cell r="F481">
            <v>50</v>
          </cell>
          <cell r="G481">
            <v>510</v>
          </cell>
          <cell r="H481" t="str">
            <v>Skoda</v>
          </cell>
          <cell r="I481" t="str">
            <v>SK</v>
          </cell>
        </row>
        <row r="482">
          <cell r="B482">
            <v>5</v>
          </cell>
          <cell r="C482">
            <v>37525</v>
          </cell>
          <cell r="D482" t="str">
            <v>Tyco Electronic AMP GmbH</v>
          </cell>
          <cell r="E482" t="str">
            <v>D</v>
          </cell>
          <cell r="F482">
            <v>-13</v>
          </cell>
          <cell r="G482">
            <v>510</v>
          </cell>
          <cell r="H482" t="str">
            <v>VW</v>
          </cell>
          <cell r="I482" t="str">
            <v>VW</v>
          </cell>
          <cell r="K482">
            <v>8</v>
          </cell>
        </row>
        <row r="483">
          <cell r="B483">
            <v>5</v>
          </cell>
          <cell r="C483">
            <v>54824</v>
          </cell>
          <cell r="D483" t="str">
            <v>VALEO AUTO-ELECTRIC GMBH &amp; CO. KG</v>
          </cell>
          <cell r="E483" t="str">
            <v>D</v>
          </cell>
          <cell r="F483">
            <v>50</v>
          </cell>
          <cell r="G483">
            <v>510</v>
          </cell>
          <cell r="H483" t="str">
            <v>VW</v>
          </cell>
          <cell r="I483" t="str">
            <v>VW</v>
          </cell>
        </row>
        <row r="484">
          <cell r="B484">
            <v>5</v>
          </cell>
          <cell r="C484">
            <v>41464</v>
          </cell>
          <cell r="D484" t="str">
            <v>VALEO ELECTRONICS (Steuerger?te)</v>
          </cell>
          <cell r="E484" t="str">
            <v>F</v>
          </cell>
          <cell r="F484">
            <v>-13</v>
          </cell>
          <cell r="G484">
            <v>510</v>
          </cell>
          <cell r="H484" t="str">
            <v xml:space="preserve">Brüssel </v>
          </cell>
          <cell r="I484" t="str">
            <v>BX</v>
          </cell>
          <cell r="K484">
            <v>3</v>
          </cell>
        </row>
        <row r="485">
          <cell r="B485">
            <v>5</v>
          </cell>
          <cell r="C485">
            <v>26946</v>
          </cell>
          <cell r="D485" t="str">
            <v>Yazaki Europe Ltd. - Components Coordination Center</v>
          </cell>
          <cell r="E485" t="str">
            <v>D</v>
          </cell>
          <cell r="F485">
            <v>50</v>
          </cell>
          <cell r="G485">
            <v>510</v>
          </cell>
          <cell r="H485" t="str">
            <v>VW</v>
          </cell>
          <cell r="I485" t="str">
            <v>VW</v>
          </cell>
        </row>
        <row r="489">
          <cell r="B489" t="str">
            <v>VARCHAR2</v>
          </cell>
          <cell r="C489" t="str">
            <v>NUMBER</v>
          </cell>
          <cell r="D489" t="str">
            <v>NUMBER</v>
          </cell>
          <cell r="E489" t="str">
            <v>VARCHAR2</v>
          </cell>
          <cell r="F489" t="str">
            <v>VARCHAR2</v>
          </cell>
          <cell r="G489" t="str">
            <v>NUMBER</v>
          </cell>
          <cell r="H489" t="str">
            <v>VARCHAR2</v>
          </cell>
          <cell r="I489" t="str">
            <v>VARCHAR2</v>
          </cell>
          <cell r="J489" t="str">
            <v>NUMBER</v>
          </cell>
          <cell r="K489" t="str">
            <v>NUMBER</v>
          </cell>
          <cell r="L489" t="str">
            <v>NUMBER</v>
          </cell>
          <cell r="M489" t="str">
            <v>NUMBER</v>
          </cell>
          <cell r="N489" t="str">
            <v>VARCHAR2</v>
          </cell>
          <cell r="O489" t="str">
            <v>NUMBER</v>
          </cell>
          <cell r="P489" t="str">
            <v>VARCHAR2</v>
          </cell>
          <cell r="Q489" t="str">
            <v>NUMBER</v>
          </cell>
        </row>
        <row r="490">
          <cell r="B490">
            <v>16</v>
          </cell>
        </row>
        <row r="491">
          <cell r="B491" t="str">
            <v>F VW 02 37469</v>
          </cell>
          <cell r="C491">
            <v>1</v>
          </cell>
          <cell r="D491">
            <v>261</v>
          </cell>
          <cell r="E491">
            <v>31</v>
          </cell>
          <cell r="F491" t="str">
            <v>D2b</v>
          </cell>
          <cell r="G491">
            <v>121000</v>
          </cell>
          <cell r="H491" t="str">
            <v>Kiekert AG/Pardubice</v>
          </cell>
          <cell r="I491" t="str">
            <v>CZ</v>
          </cell>
          <cell r="J491">
            <v>2.14</v>
          </cell>
          <cell r="K491">
            <v>2.14</v>
          </cell>
          <cell r="M491">
            <v>0</v>
          </cell>
          <cell r="N491" t="str">
            <v>VW</v>
          </cell>
          <cell r="O491">
            <v>0</v>
          </cell>
          <cell r="P491" t="str">
            <v>MLADA BOLESLAV</v>
          </cell>
          <cell r="Q491">
            <v>0</v>
          </cell>
        </row>
        <row r="492">
          <cell r="B492" t="str">
            <v>F VW 02 37469</v>
          </cell>
          <cell r="C492">
            <v>1</v>
          </cell>
          <cell r="D492">
            <v>261</v>
          </cell>
          <cell r="E492">
            <v>32</v>
          </cell>
          <cell r="F492" t="str">
            <v>D2b</v>
          </cell>
          <cell r="G492">
            <v>80000</v>
          </cell>
          <cell r="H492" t="str">
            <v>Kiekert AG/Pardubice</v>
          </cell>
          <cell r="I492" t="str">
            <v>CZ</v>
          </cell>
          <cell r="J492">
            <v>2.14</v>
          </cell>
          <cell r="K492">
            <v>2.14</v>
          </cell>
          <cell r="M492">
            <v>0</v>
          </cell>
          <cell r="N492" t="str">
            <v>VW</v>
          </cell>
          <cell r="O492">
            <v>0</v>
          </cell>
          <cell r="P492" t="str">
            <v>VRCHLABI</v>
          </cell>
          <cell r="Q492">
            <v>0</v>
          </cell>
        </row>
        <row r="493">
          <cell r="B493" t="str">
            <v>F VW 02 37469</v>
          </cell>
          <cell r="C493">
            <v>1</v>
          </cell>
          <cell r="D493">
            <v>5083</v>
          </cell>
          <cell r="E493">
            <v>31</v>
          </cell>
          <cell r="F493" t="str">
            <v>D2b</v>
          </cell>
          <cell r="G493">
            <v>121000</v>
          </cell>
          <cell r="H493" t="str">
            <v>SO.GE.MI. Spa/</v>
          </cell>
          <cell r="M493">
            <v>0</v>
          </cell>
          <cell r="N493" t="str">
            <v>IT</v>
          </cell>
          <cell r="O493">
            <v>0</v>
          </cell>
          <cell r="P493" t="str">
            <v>MLADA BOLESLAV</v>
          </cell>
          <cell r="Q493">
            <v>0</v>
          </cell>
        </row>
        <row r="494">
          <cell r="B494" t="str">
            <v>F VW 02 37469</v>
          </cell>
          <cell r="C494">
            <v>1</v>
          </cell>
          <cell r="D494">
            <v>5083</v>
          </cell>
          <cell r="E494">
            <v>32</v>
          </cell>
          <cell r="F494" t="str">
            <v>D2b</v>
          </cell>
          <cell r="G494">
            <v>80000</v>
          </cell>
          <cell r="H494" t="str">
            <v>SO.GE.MI. Spa/</v>
          </cell>
          <cell r="M494">
            <v>0</v>
          </cell>
          <cell r="N494" t="str">
            <v>IT</v>
          </cell>
          <cell r="O494">
            <v>0</v>
          </cell>
          <cell r="P494" t="str">
            <v>VRCHLABI</v>
          </cell>
          <cell r="Q494">
            <v>0</v>
          </cell>
        </row>
        <row r="495">
          <cell r="B495" t="str">
            <v>F VW 02 37469</v>
          </cell>
          <cell r="C495">
            <v>1</v>
          </cell>
          <cell r="D495">
            <v>6231</v>
          </cell>
          <cell r="E495">
            <v>31</v>
          </cell>
          <cell r="F495" t="str">
            <v>D2b</v>
          </cell>
          <cell r="G495">
            <v>121000</v>
          </cell>
          <cell r="H495" t="str">
            <v>Hella KG Hueck &amp; Co./Bremen</v>
          </cell>
          <cell r="I495" t="str">
            <v>D</v>
          </cell>
          <cell r="J495">
            <v>1.8</v>
          </cell>
          <cell r="K495">
            <v>1.8047</v>
          </cell>
          <cell r="M495">
            <v>0</v>
          </cell>
          <cell r="N495" t="str">
            <v>VW</v>
          </cell>
          <cell r="O495">
            <v>0</v>
          </cell>
          <cell r="P495" t="str">
            <v>MLADA BOLESLAV</v>
          </cell>
          <cell r="Q495">
            <v>0</v>
          </cell>
        </row>
        <row r="496">
          <cell r="B496" t="str">
            <v>F VW 02 37469</v>
          </cell>
          <cell r="C496">
            <v>1</v>
          </cell>
          <cell r="D496">
            <v>6231</v>
          </cell>
          <cell r="E496">
            <v>32</v>
          </cell>
          <cell r="F496" t="str">
            <v>D2b</v>
          </cell>
          <cell r="G496">
            <v>80000</v>
          </cell>
          <cell r="H496" t="str">
            <v>Hella KG Hueck &amp; Co./Bremen</v>
          </cell>
          <cell r="I496" t="str">
            <v>D</v>
          </cell>
          <cell r="J496">
            <v>1.8</v>
          </cell>
          <cell r="K496">
            <v>1.8048999999999999</v>
          </cell>
          <cell r="M496">
            <v>0</v>
          </cell>
          <cell r="N496" t="str">
            <v>VW</v>
          </cell>
          <cell r="O496">
            <v>0</v>
          </cell>
          <cell r="P496" t="str">
            <v>VRCHLABI</v>
          </cell>
          <cell r="Q496">
            <v>0</v>
          </cell>
        </row>
        <row r="497">
          <cell r="B497" t="str">
            <v>F VW 02 37469</v>
          </cell>
          <cell r="C497">
            <v>1</v>
          </cell>
          <cell r="D497">
            <v>6270</v>
          </cell>
          <cell r="E497">
            <v>31</v>
          </cell>
          <cell r="F497" t="str">
            <v>D2b</v>
          </cell>
          <cell r="G497">
            <v>121000</v>
          </cell>
          <cell r="H497" t="str">
            <v>TRW - Autoelektronika s.r.o./</v>
          </cell>
          <cell r="M497">
            <v>0</v>
          </cell>
          <cell r="N497" t="str">
            <v>SK</v>
          </cell>
          <cell r="O497">
            <v>0</v>
          </cell>
          <cell r="P497" t="str">
            <v>MLADA BOLESLAV</v>
          </cell>
          <cell r="Q497">
            <v>0</v>
          </cell>
        </row>
        <row r="498">
          <cell r="B498" t="str">
            <v>F VW 02 37469</v>
          </cell>
          <cell r="C498">
            <v>1</v>
          </cell>
          <cell r="D498">
            <v>6270</v>
          </cell>
          <cell r="E498">
            <v>32</v>
          </cell>
          <cell r="F498" t="str">
            <v>D2b</v>
          </cell>
          <cell r="G498">
            <v>80000</v>
          </cell>
          <cell r="H498" t="str">
            <v>TRW - Autoelektronika s.r.o./</v>
          </cell>
          <cell r="M498">
            <v>0</v>
          </cell>
          <cell r="N498" t="str">
            <v>SK</v>
          </cell>
          <cell r="O498">
            <v>0</v>
          </cell>
          <cell r="P498" t="str">
            <v>VRCHLABI</v>
          </cell>
          <cell r="Q498">
            <v>0</v>
          </cell>
        </row>
        <row r="499">
          <cell r="B499" t="str">
            <v>F VW 02 37469</v>
          </cell>
          <cell r="C499">
            <v>1</v>
          </cell>
          <cell r="D499">
            <v>20505</v>
          </cell>
          <cell r="E499">
            <v>31</v>
          </cell>
          <cell r="F499" t="str">
            <v>D2b</v>
          </cell>
          <cell r="G499">
            <v>121000</v>
          </cell>
          <cell r="H499" t="str">
            <v>CEBI Deutschland Vertriebs-GmbH/Osimo</v>
          </cell>
          <cell r="I499" t="str">
            <v>D</v>
          </cell>
          <cell r="J499">
            <v>1.8</v>
          </cell>
          <cell r="K499">
            <v>1.8089</v>
          </cell>
          <cell r="M499">
            <v>0</v>
          </cell>
          <cell r="N499" t="str">
            <v>VW</v>
          </cell>
          <cell r="O499">
            <v>0</v>
          </cell>
          <cell r="P499" t="str">
            <v>MLADA BOLESLAV</v>
          </cell>
          <cell r="Q499">
            <v>0</v>
          </cell>
        </row>
        <row r="500">
          <cell r="B500" t="str">
            <v>F VW 02 37469</v>
          </cell>
          <cell r="C500">
            <v>1</v>
          </cell>
          <cell r="D500">
            <v>20505</v>
          </cell>
          <cell r="E500">
            <v>32</v>
          </cell>
          <cell r="F500" t="str">
            <v>D2b</v>
          </cell>
          <cell r="G500">
            <v>80000</v>
          </cell>
          <cell r="H500" t="str">
            <v>CEBI Deutschland Vertriebs-GmbH/Osimo</v>
          </cell>
          <cell r="I500" t="str">
            <v>D</v>
          </cell>
          <cell r="J500">
            <v>1.8</v>
          </cell>
          <cell r="K500">
            <v>1.8089</v>
          </cell>
          <cell r="M500">
            <v>0</v>
          </cell>
          <cell r="N500" t="str">
            <v>VW</v>
          </cell>
          <cell r="O500">
            <v>0</v>
          </cell>
          <cell r="P500" t="str">
            <v>VRCHLABI</v>
          </cell>
          <cell r="Q500">
            <v>0</v>
          </cell>
        </row>
        <row r="501">
          <cell r="B501" t="str">
            <v>F VW 02 37469</v>
          </cell>
          <cell r="C501">
            <v>1</v>
          </cell>
          <cell r="D501">
            <v>26946</v>
          </cell>
          <cell r="E501">
            <v>31</v>
          </cell>
          <cell r="F501" t="str">
            <v>D2b</v>
          </cell>
          <cell r="G501">
            <v>121000</v>
          </cell>
          <cell r="H501" t="str">
            <v>Yazaki Europe Ltd. - Components Coordination Center/</v>
          </cell>
          <cell r="M501">
            <v>0</v>
          </cell>
          <cell r="N501" t="str">
            <v>VW</v>
          </cell>
          <cell r="O501">
            <v>0</v>
          </cell>
          <cell r="P501" t="str">
            <v>MLADA BOLESLAV</v>
          </cell>
          <cell r="Q501">
            <v>0</v>
          </cell>
        </row>
        <row r="502">
          <cell r="B502" t="str">
            <v>F VW 02 37469</v>
          </cell>
          <cell r="C502">
            <v>1</v>
          </cell>
          <cell r="D502">
            <v>26946</v>
          </cell>
          <cell r="E502">
            <v>32</v>
          </cell>
          <cell r="F502" t="str">
            <v>D2b</v>
          </cell>
          <cell r="G502">
            <v>80000</v>
          </cell>
          <cell r="H502" t="str">
            <v>Yazaki Europe Ltd. - Components Coordination Center/</v>
          </cell>
          <cell r="M502">
            <v>0</v>
          </cell>
          <cell r="N502" t="str">
            <v>VW</v>
          </cell>
          <cell r="O502">
            <v>0</v>
          </cell>
          <cell r="P502" t="str">
            <v>VRCHLABI</v>
          </cell>
          <cell r="Q502">
            <v>0</v>
          </cell>
        </row>
        <row r="503">
          <cell r="B503" t="str">
            <v>F VW 02 37469</v>
          </cell>
          <cell r="C503">
            <v>1</v>
          </cell>
          <cell r="D503">
            <v>51506</v>
          </cell>
          <cell r="E503">
            <v>31</v>
          </cell>
          <cell r="F503" t="str">
            <v>D2b</v>
          </cell>
          <cell r="G503">
            <v>121000</v>
          </cell>
          <cell r="H503" t="str">
            <v>SIEMENS VDO S.A. DE C.V./</v>
          </cell>
          <cell r="M503">
            <v>0</v>
          </cell>
          <cell r="N503" t="str">
            <v>MX</v>
          </cell>
          <cell r="O503">
            <v>0</v>
          </cell>
          <cell r="P503" t="str">
            <v>MLADA BOLESLAV</v>
          </cell>
          <cell r="Q503">
            <v>0</v>
          </cell>
        </row>
        <row r="504">
          <cell r="B504" t="str">
            <v>F VW 02 37469</v>
          </cell>
          <cell r="C504">
            <v>1</v>
          </cell>
          <cell r="D504">
            <v>51506</v>
          </cell>
          <cell r="E504">
            <v>32</v>
          </cell>
          <cell r="F504" t="str">
            <v>D2b</v>
          </cell>
          <cell r="G504">
            <v>80000</v>
          </cell>
          <cell r="H504" t="str">
            <v>SIEMENS VDO S.A. DE C.V./</v>
          </cell>
          <cell r="M504">
            <v>0</v>
          </cell>
          <cell r="N504" t="str">
            <v>MX</v>
          </cell>
          <cell r="O504">
            <v>0</v>
          </cell>
          <cell r="P504" t="str">
            <v>VRCHLABI</v>
          </cell>
          <cell r="Q504">
            <v>0</v>
          </cell>
        </row>
        <row r="505">
          <cell r="B505" t="str">
            <v>F VW 02 37469</v>
          </cell>
          <cell r="C505">
            <v>1</v>
          </cell>
          <cell r="D505">
            <v>54824</v>
          </cell>
          <cell r="E505">
            <v>31</v>
          </cell>
          <cell r="F505" t="str">
            <v>D2b</v>
          </cell>
          <cell r="G505">
            <v>121000</v>
          </cell>
          <cell r="H505" t="str">
            <v>VALEO AUTO-ELECTRIC GMBH &amp; CO. KG/</v>
          </cell>
          <cell r="M505">
            <v>0</v>
          </cell>
          <cell r="N505" t="str">
            <v>VW</v>
          </cell>
          <cell r="O505">
            <v>0</v>
          </cell>
          <cell r="P505" t="str">
            <v>MLADA BOLESLAV</v>
          </cell>
          <cell r="Q505">
            <v>0</v>
          </cell>
        </row>
        <row r="506">
          <cell r="B506" t="str">
            <v>F VW 02 37469</v>
          </cell>
          <cell r="C506">
            <v>1</v>
          </cell>
          <cell r="D506">
            <v>54824</v>
          </cell>
          <cell r="E506">
            <v>32</v>
          </cell>
          <cell r="F506" t="str">
            <v>D2b</v>
          </cell>
          <cell r="G506">
            <v>80000</v>
          </cell>
          <cell r="H506" t="str">
            <v>VALEO AUTO-ELECTRIC GMBH &amp; CO. KG/</v>
          </cell>
          <cell r="M506">
            <v>0</v>
          </cell>
          <cell r="N506" t="str">
            <v>VW</v>
          </cell>
          <cell r="O506">
            <v>0</v>
          </cell>
          <cell r="P506" t="str">
            <v>VRCHLABI</v>
          </cell>
          <cell r="Q506">
            <v>0</v>
          </cell>
        </row>
        <row r="507">
          <cell r="B507" t="str">
            <v>F VW 02 37469</v>
          </cell>
          <cell r="C507">
            <v>2</v>
          </cell>
          <cell r="D507">
            <v>261</v>
          </cell>
          <cell r="E507">
            <v>15</v>
          </cell>
          <cell r="F507" t="str">
            <v>D2b</v>
          </cell>
          <cell r="G507">
            <v>66200</v>
          </cell>
          <cell r="H507" t="str">
            <v>Kiekert AG/Deutschland</v>
          </cell>
          <cell r="I507" t="str">
            <v>D</v>
          </cell>
          <cell r="J507">
            <v>2.66</v>
          </cell>
          <cell r="K507">
            <v>3.66</v>
          </cell>
          <cell r="M507">
            <v>65000</v>
          </cell>
          <cell r="N507" t="str">
            <v>VW</v>
          </cell>
          <cell r="O507">
            <v>0</v>
          </cell>
          <cell r="P507" t="str">
            <v>EMDEN</v>
          </cell>
          <cell r="Q507">
            <v>0</v>
          </cell>
        </row>
        <row r="508">
          <cell r="B508" t="str">
            <v>F VW 02 37469</v>
          </cell>
          <cell r="C508">
            <v>2</v>
          </cell>
          <cell r="D508">
            <v>261</v>
          </cell>
          <cell r="E508">
            <v>28</v>
          </cell>
          <cell r="F508" t="str">
            <v>D2b</v>
          </cell>
          <cell r="G508">
            <v>218500</v>
          </cell>
          <cell r="H508" t="str">
            <v>Kiekert AG/Deutschland</v>
          </cell>
          <cell r="I508" t="str">
            <v>D</v>
          </cell>
          <cell r="J508">
            <v>2.66</v>
          </cell>
          <cell r="K508">
            <v>3.66</v>
          </cell>
          <cell r="M508">
            <v>65000</v>
          </cell>
          <cell r="N508" t="str">
            <v>VW</v>
          </cell>
          <cell r="O508">
            <v>0</v>
          </cell>
          <cell r="P508" t="str">
            <v>MOSEL</v>
          </cell>
          <cell r="Q508">
            <v>0</v>
          </cell>
        </row>
        <row r="509">
          <cell r="B509" t="str">
            <v>F VW 02 37469</v>
          </cell>
          <cell r="C509">
            <v>2</v>
          </cell>
          <cell r="D509">
            <v>5083</v>
          </cell>
          <cell r="E509">
            <v>15</v>
          </cell>
          <cell r="F509" t="str">
            <v>D2b</v>
          </cell>
          <cell r="G509">
            <v>66200</v>
          </cell>
          <cell r="H509" t="str">
            <v>SO.GE.MI. Spa/</v>
          </cell>
          <cell r="M509">
            <v>0</v>
          </cell>
          <cell r="N509" t="str">
            <v>IT</v>
          </cell>
          <cell r="O509">
            <v>0</v>
          </cell>
          <cell r="P509" t="str">
            <v>EMDEN</v>
          </cell>
          <cell r="Q509">
            <v>0</v>
          </cell>
        </row>
        <row r="510">
          <cell r="B510" t="str">
            <v>F VW 02 37469</v>
          </cell>
          <cell r="C510">
            <v>2</v>
          </cell>
          <cell r="D510">
            <v>5083</v>
          </cell>
          <cell r="E510">
            <v>28</v>
          </cell>
          <cell r="F510" t="str">
            <v>D2b</v>
          </cell>
          <cell r="G510">
            <v>218500</v>
          </cell>
          <cell r="H510" t="str">
            <v>SO.GE.MI. Spa/</v>
          </cell>
          <cell r="M510">
            <v>0</v>
          </cell>
          <cell r="N510" t="str">
            <v>IT</v>
          </cell>
          <cell r="O510">
            <v>0</v>
          </cell>
          <cell r="P510" t="str">
            <v>MOSEL</v>
          </cell>
          <cell r="Q510">
            <v>0</v>
          </cell>
        </row>
        <row r="511">
          <cell r="B511" t="str">
            <v>F VW 02 37469</v>
          </cell>
          <cell r="C511">
            <v>2</v>
          </cell>
          <cell r="D511">
            <v>6231</v>
          </cell>
          <cell r="E511">
            <v>15</v>
          </cell>
          <cell r="F511" t="str">
            <v>D2b</v>
          </cell>
          <cell r="G511">
            <v>66200</v>
          </cell>
          <cell r="H511" t="str">
            <v>Hella KG Hueck &amp; Co./Bremen</v>
          </cell>
          <cell r="I511" t="str">
            <v>D</v>
          </cell>
          <cell r="J511">
            <v>2.0499999999999998</v>
          </cell>
          <cell r="K511">
            <v>2.052</v>
          </cell>
          <cell r="M511">
            <v>7000</v>
          </cell>
          <cell r="N511" t="str">
            <v>VW</v>
          </cell>
          <cell r="O511">
            <v>0</v>
          </cell>
          <cell r="P511" t="str">
            <v>EMDEN</v>
          </cell>
          <cell r="Q511">
            <v>0</v>
          </cell>
        </row>
        <row r="512">
          <cell r="B512" t="str">
            <v>F VW 02 37469</v>
          </cell>
          <cell r="C512">
            <v>2</v>
          </cell>
          <cell r="D512">
            <v>6231</v>
          </cell>
          <cell r="E512">
            <v>28</v>
          </cell>
          <cell r="F512" t="str">
            <v>D2b</v>
          </cell>
          <cell r="G512">
            <v>218500</v>
          </cell>
          <cell r="H512" t="str">
            <v>Hella KG Hueck &amp; Co./Bremen</v>
          </cell>
          <cell r="I512" t="str">
            <v>D</v>
          </cell>
          <cell r="J512">
            <v>2.0499999999999998</v>
          </cell>
          <cell r="K512">
            <v>2.0539999999999998</v>
          </cell>
          <cell r="M512">
            <v>7000</v>
          </cell>
          <cell r="N512" t="str">
            <v>VW</v>
          </cell>
          <cell r="O512">
            <v>0</v>
          </cell>
          <cell r="P512" t="str">
            <v>MOSEL</v>
          </cell>
          <cell r="Q512">
            <v>0</v>
          </cell>
        </row>
        <row r="513">
          <cell r="B513" t="str">
            <v>F VW 02 37469</v>
          </cell>
          <cell r="C513">
            <v>2</v>
          </cell>
          <cell r="D513">
            <v>6270</v>
          </cell>
          <cell r="E513">
            <v>15</v>
          </cell>
          <cell r="F513" t="str">
            <v>D2b</v>
          </cell>
          <cell r="G513">
            <v>66200</v>
          </cell>
          <cell r="H513" t="str">
            <v>TRW - Autoelektronika s.r.o./</v>
          </cell>
          <cell r="M513">
            <v>0</v>
          </cell>
          <cell r="N513" t="str">
            <v>SK</v>
          </cell>
          <cell r="O513">
            <v>0</v>
          </cell>
          <cell r="P513" t="str">
            <v>EMDEN</v>
          </cell>
          <cell r="Q513">
            <v>0</v>
          </cell>
        </row>
        <row r="514">
          <cell r="B514" t="str">
            <v>F VW 02 37469</v>
          </cell>
          <cell r="C514">
            <v>2</v>
          </cell>
          <cell r="D514">
            <v>6270</v>
          </cell>
          <cell r="E514">
            <v>28</v>
          </cell>
          <cell r="F514" t="str">
            <v>D2b</v>
          </cell>
          <cell r="G514">
            <v>218500</v>
          </cell>
          <cell r="H514" t="str">
            <v>TRW - Autoelektronika s.r.o./</v>
          </cell>
          <cell r="M514">
            <v>0</v>
          </cell>
          <cell r="N514" t="str">
            <v>SK</v>
          </cell>
          <cell r="O514">
            <v>0</v>
          </cell>
          <cell r="P514" t="str">
            <v>MOSEL</v>
          </cell>
          <cell r="Q514">
            <v>0</v>
          </cell>
        </row>
        <row r="515">
          <cell r="B515" t="str">
            <v>F VW 02 37469</v>
          </cell>
          <cell r="C515">
            <v>2</v>
          </cell>
          <cell r="D515">
            <v>20505</v>
          </cell>
          <cell r="E515">
            <v>15</v>
          </cell>
          <cell r="F515" t="str">
            <v>D2b</v>
          </cell>
          <cell r="G515">
            <v>66200</v>
          </cell>
          <cell r="H515" t="str">
            <v>CEBI Deutschland Vertriebs-GmbH/Osimo</v>
          </cell>
          <cell r="I515" t="str">
            <v>D</v>
          </cell>
          <cell r="J515">
            <v>2.0299999999999998</v>
          </cell>
          <cell r="K515">
            <v>2.0413000000000001</v>
          </cell>
          <cell r="M515">
            <v>0</v>
          </cell>
          <cell r="N515" t="str">
            <v>VW</v>
          </cell>
          <cell r="O515">
            <v>0</v>
          </cell>
          <cell r="P515" t="str">
            <v>EMDEN</v>
          </cell>
          <cell r="Q515">
            <v>0</v>
          </cell>
        </row>
        <row r="516">
          <cell r="B516" t="str">
            <v>F VW 02 37469</v>
          </cell>
          <cell r="C516">
            <v>2</v>
          </cell>
          <cell r="D516">
            <v>20505</v>
          </cell>
          <cell r="E516">
            <v>28</v>
          </cell>
          <cell r="F516" t="str">
            <v>D2b</v>
          </cell>
          <cell r="G516">
            <v>218500</v>
          </cell>
          <cell r="H516" t="str">
            <v>CEBI Deutschland Vertriebs-GmbH/Osimo</v>
          </cell>
          <cell r="I516" t="str">
            <v>D</v>
          </cell>
          <cell r="J516">
            <v>2.0299999999999998</v>
          </cell>
          <cell r="K516">
            <v>2.0381</v>
          </cell>
          <cell r="M516">
            <v>0</v>
          </cell>
          <cell r="N516" t="str">
            <v>VW</v>
          </cell>
          <cell r="O516">
            <v>0</v>
          </cell>
          <cell r="P516" t="str">
            <v>MOSEL</v>
          </cell>
          <cell r="Q516">
            <v>0</v>
          </cell>
        </row>
        <row r="517">
          <cell r="B517" t="str">
            <v>F VW 02 37469</v>
          </cell>
          <cell r="C517">
            <v>2</v>
          </cell>
          <cell r="D517">
            <v>26946</v>
          </cell>
          <cell r="E517">
            <v>15</v>
          </cell>
          <cell r="F517" t="str">
            <v>D2b</v>
          </cell>
          <cell r="G517">
            <v>66200</v>
          </cell>
          <cell r="H517" t="str">
            <v>Yazaki Europe Ltd. - Components Coordination Center/</v>
          </cell>
          <cell r="M517">
            <v>0</v>
          </cell>
          <cell r="N517" t="str">
            <v>VW</v>
          </cell>
          <cell r="O517">
            <v>0</v>
          </cell>
          <cell r="P517" t="str">
            <v>EMDEN</v>
          </cell>
          <cell r="Q517">
            <v>0</v>
          </cell>
        </row>
        <row r="518">
          <cell r="B518" t="str">
            <v>F VW 02 37469</v>
          </cell>
          <cell r="C518">
            <v>2</v>
          </cell>
          <cell r="D518">
            <v>26946</v>
          </cell>
          <cell r="E518">
            <v>28</v>
          </cell>
          <cell r="F518" t="str">
            <v>D2b</v>
          </cell>
          <cell r="G518">
            <v>218500</v>
          </cell>
          <cell r="H518" t="str">
            <v>Yazaki Europe Ltd. - Components Coordination Center/</v>
          </cell>
          <cell r="M518">
            <v>0</v>
          </cell>
          <cell r="N518" t="str">
            <v>VW</v>
          </cell>
          <cell r="O518">
            <v>0</v>
          </cell>
          <cell r="P518" t="str">
            <v>MOSEL</v>
          </cell>
          <cell r="Q518">
            <v>0</v>
          </cell>
        </row>
        <row r="519">
          <cell r="B519" t="str">
            <v>F VW 02 37469</v>
          </cell>
          <cell r="C519">
            <v>2</v>
          </cell>
          <cell r="D519">
            <v>51506</v>
          </cell>
          <cell r="E519">
            <v>15</v>
          </cell>
          <cell r="F519" t="str">
            <v>D2b</v>
          </cell>
          <cell r="G519">
            <v>66200</v>
          </cell>
          <cell r="H519" t="str">
            <v>SIEMENS VDO S.A. DE C.V./</v>
          </cell>
          <cell r="M519">
            <v>0</v>
          </cell>
          <cell r="N519" t="str">
            <v>MX</v>
          </cell>
          <cell r="O519">
            <v>0</v>
          </cell>
          <cell r="P519" t="str">
            <v>EMDEN</v>
          </cell>
          <cell r="Q519">
            <v>0</v>
          </cell>
        </row>
        <row r="520">
          <cell r="B520" t="str">
            <v>F VW 02 37469</v>
          </cell>
          <cell r="C520">
            <v>2</v>
          </cell>
          <cell r="D520">
            <v>51506</v>
          </cell>
          <cell r="E520">
            <v>28</v>
          </cell>
          <cell r="F520" t="str">
            <v>D2b</v>
          </cell>
          <cell r="G520">
            <v>218500</v>
          </cell>
          <cell r="H520" t="str">
            <v>SIEMENS VDO S.A. DE C.V./</v>
          </cell>
          <cell r="M520">
            <v>0</v>
          </cell>
          <cell r="N520" t="str">
            <v>MX</v>
          </cell>
          <cell r="O520">
            <v>0</v>
          </cell>
          <cell r="P520" t="str">
            <v>MOSEL</v>
          </cell>
          <cell r="Q520">
            <v>0</v>
          </cell>
        </row>
        <row r="521">
          <cell r="B521" t="str">
            <v>F VW 02 37469</v>
          </cell>
          <cell r="C521">
            <v>2</v>
          </cell>
          <cell r="D521">
            <v>54824</v>
          </cell>
          <cell r="E521">
            <v>15</v>
          </cell>
          <cell r="F521" t="str">
            <v>D2b</v>
          </cell>
          <cell r="G521">
            <v>66200</v>
          </cell>
          <cell r="H521" t="str">
            <v>VALEO AUTO-ELECTRIC GMBH &amp; CO. KG/</v>
          </cell>
          <cell r="M521">
            <v>0</v>
          </cell>
          <cell r="N521" t="str">
            <v>VW</v>
          </cell>
          <cell r="O521">
            <v>0</v>
          </cell>
          <cell r="P521" t="str">
            <v>EMDEN</v>
          </cell>
          <cell r="Q521">
            <v>0</v>
          </cell>
        </row>
        <row r="522">
          <cell r="B522" t="str">
            <v>F VW 02 37469</v>
          </cell>
          <cell r="C522">
            <v>2</v>
          </cell>
          <cell r="D522">
            <v>54824</v>
          </cell>
          <cell r="E522">
            <v>28</v>
          </cell>
          <cell r="F522" t="str">
            <v>D2b</v>
          </cell>
          <cell r="G522">
            <v>218500</v>
          </cell>
          <cell r="H522" t="str">
            <v>VALEO AUTO-ELECTRIC GMBH &amp; CO. KG/</v>
          </cell>
          <cell r="M522">
            <v>0</v>
          </cell>
          <cell r="N522" t="str">
            <v>VW</v>
          </cell>
          <cell r="O522">
            <v>0</v>
          </cell>
          <cell r="P522" t="str">
            <v>MOSEL</v>
          </cell>
          <cell r="Q522">
            <v>0</v>
          </cell>
        </row>
        <row r="523">
          <cell r="B523" t="str">
            <v>F VW 02 37469</v>
          </cell>
          <cell r="C523">
            <v>3</v>
          </cell>
          <cell r="D523">
            <v>261</v>
          </cell>
          <cell r="E523">
            <v>15</v>
          </cell>
          <cell r="F523" t="str">
            <v>D2b</v>
          </cell>
          <cell r="G523">
            <v>216300</v>
          </cell>
          <cell r="H523" t="str">
            <v>Kiekert AG/Deutschland</v>
          </cell>
          <cell r="I523" t="str">
            <v>D</v>
          </cell>
          <cell r="J523">
            <v>2.66</v>
          </cell>
          <cell r="K523">
            <v>3.66</v>
          </cell>
          <cell r="M523">
            <v>0</v>
          </cell>
          <cell r="N523" t="str">
            <v>VW</v>
          </cell>
          <cell r="O523">
            <v>0</v>
          </cell>
          <cell r="P523" t="str">
            <v>EMDEN</v>
          </cell>
          <cell r="Q523">
            <v>0</v>
          </cell>
        </row>
        <row r="524">
          <cell r="B524" t="str">
            <v>F VW 02 37469</v>
          </cell>
          <cell r="C524">
            <v>3</v>
          </cell>
          <cell r="D524">
            <v>5083</v>
          </cell>
          <cell r="E524">
            <v>15</v>
          </cell>
          <cell r="F524" t="str">
            <v>D2b</v>
          </cell>
          <cell r="G524">
            <v>216300</v>
          </cell>
          <cell r="H524" t="str">
            <v>SO.GE.MI. Spa/</v>
          </cell>
          <cell r="M524">
            <v>0</v>
          </cell>
          <cell r="N524" t="str">
            <v>IT</v>
          </cell>
          <cell r="O524">
            <v>0</v>
          </cell>
          <cell r="P524" t="str">
            <v>EMDEN</v>
          </cell>
          <cell r="Q524">
            <v>0</v>
          </cell>
        </row>
        <row r="525">
          <cell r="B525" t="str">
            <v>F VW 02 37469</v>
          </cell>
          <cell r="C525">
            <v>3</v>
          </cell>
          <cell r="D525">
            <v>6231</v>
          </cell>
          <cell r="E525">
            <v>15</v>
          </cell>
          <cell r="F525" t="str">
            <v>D2b</v>
          </cell>
          <cell r="G525">
            <v>216300</v>
          </cell>
          <cell r="H525" t="str">
            <v>Hella KG Hueck &amp; Co./Bremen</v>
          </cell>
          <cell r="I525" t="str">
            <v>D</v>
          </cell>
          <cell r="J525">
            <v>2.0499999999999998</v>
          </cell>
          <cell r="K525">
            <v>2.052</v>
          </cell>
          <cell r="M525">
            <v>7000</v>
          </cell>
          <cell r="N525" t="str">
            <v>VW</v>
          </cell>
          <cell r="O525">
            <v>0</v>
          </cell>
          <cell r="P525" t="str">
            <v>EMDEN</v>
          </cell>
          <cell r="Q525">
            <v>0</v>
          </cell>
        </row>
        <row r="526">
          <cell r="B526" t="str">
            <v>F VW 02 37469</v>
          </cell>
          <cell r="C526">
            <v>3</v>
          </cell>
          <cell r="D526">
            <v>6270</v>
          </cell>
          <cell r="E526">
            <v>15</v>
          </cell>
          <cell r="F526" t="str">
            <v>D2b</v>
          </cell>
          <cell r="G526">
            <v>216300</v>
          </cell>
          <cell r="H526" t="str">
            <v>TRW - Autoelektronika s.r.o./</v>
          </cell>
          <cell r="M526">
            <v>0</v>
          </cell>
          <cell r="N526" t="str">
            <v>SK</v>
          </cell>
          <cell r="O526">
            <v>0</v>
          </cell>
          <cell r="P526" t="str">
            <v>EMDEN</v>
          </cell>
          <cell r="Q526">
            <v>0</v>
          </cell>
        </row>
        <row r="527">
          <cell r="B527" t="str">
            <v>F VW 02 37469</v>
          </cell>
          <cell r="C527">
            <v>3</v>
          </cell>
          <cell r="D527">
            <v>20505</v>
          </cell>
          <cell r="E527">
            <v>15</v>
          </cell>
          <cell r="F527" t="str">
            <v>D2b</v>
          </cell>
          <cell r="G527">
            <v>216300</v>
          </cell>
          <cell r="H527" t="str">
            <v>CEBI Deutschland Vertriebs-GmbH/Osimo</v>
          </cell>
          <cell r="I527" t="str">
            <v>D</v>
          </cell>
          <cell r="J527">
            <v>2.0299999999999998</v>
          </cell>
          <cell r="K527">
            <v>2.0413000000000001</v>
          </cell>
          <cell r="M527">
            <v>0</v>
          </cell>
          <cell r="N527" t="str">
            <v>VW</v>
          </cell>
          <cell r="O527">
            <v>0</v>
          </cell>
          <cell r="P527" t="str">
            <v>EMDEN</v>
          </cell>
          <cell r="Q527">
            <v>0</v>
          </cell>
        </row>
        <row r="528">
          <cell r="B528" t="str">
            <v>F VW 02 37469</v>
          </cell>
          <cell r="C528">
            <v>3</v>
          </cell>
          <cell r="D528">
            <v>26946</v>
          </cell>
          <cell r="E528">
            <v>15</v>
          </cell>
          <cell r="F528" t="str">
            <v>D2b</v>
          </cell>
          <cell r="G528">
            <v>216300</v>
          </cell>
          <cell r="H528" t="str">
            <v>Yazaki Europe Ltd. - Components Coordination Center/</v>
          </cell>
          <cell r="M528">
            <v>0</v>
          </cell>
          <cell r="N528" t="str">
            <v>VW</v>
          </cell>
          <cell r="O528">
            <v>0</v>
          </cell>
          <cell r="P528" t="str">
            <v>EMDEN</v>
          </cell>
          <cell r="Q528">
            <v>0</v>
          </cell>
        </row>
        <row r="529">
          <cell r="B529" t="str">
            <v>F VW 02 37469</v>
          </cell>
          <cell r="C529">
            <v>3</v>
          </cell>
          <cell r="D529">
            <v>51506</v>
          </cell>
          <cell r="E529">
            <v>15</v>
          </cell>
          <cell r="F529" t="str">
            <v>D2b</v>
          </cell>
          <cell r="G529">
            <v>216300</v>
          </cell>
          <cell r="H529" t="str">
            <v>SIEMENS VDO S.A. DE C.V./</v>
          </cell>
          <cell r="M529">
            <v>0</v>
          </cell>
          <cell r="N529" t="str">
            <v>MX</v>
          </cell>
          <cell r="O529">
            <v>0</v>
          </cell>
          <cell r="P529" t="str">
            <v>EMDEN</v>
          </cell>
          <cell r="Q529">
            <v>0</v>
          </cell>
        </row>
        <row r="530">
          <cell r="B530" t="str">
            <v>F VW 02 37469</v>
          </cell>
          <cell r="C530">
            <v>3</v>
          </cell>
          <cell r="D530">
            <v>54824</v>
          </cell>
          <cell r="E530">
            <v>15</v>
          </cell>
          <cell r="F530" t="str">
            <v>D2b</v>
          </cell>
          <cell r="G530">
            <v>216300</v>
          </cell>
          <cell r="H530" t="str">
            <v>VALEO AUTO-ELECTRIC GMBH &amp; CO. KG/</v>
          </cell>
          <cell r="M530">
            <v>0</v>
          </cell>
          <cell r="N530" t="str">
            <v>VW</v>
          </cell>
          <cell r="O530">
            <v>0</v>
          </cell>
          <cell r="P530" t="str">
            <v>EMDEN</v>
          </cell>
          <cell r="Q530">
            <v>0</v>
          </cell>
        </row>
        <row r="531">
          <cell r="B531" t="str">
            <v>F VW 02 37469</v>
          </cell>
          <cell r="C531">
            <v>4</v>
          </cell>
          <cell r="D531">
            <v>261</v>
          </cell>
          <cell r="E531">
            <v>66</v>
          </cell>
          <cell r="F531" t="str">
            <v>D2b</v>
          </cell>
          <cell r="G531">
            <v>217000</v>
          </cell>
          <cell r="H531" t="str">
            <v>Kiekert AG/Pardubice</v>
          </cell>
          <cell r="I531" t="str">
            <v>CZ</v>
          </cell>
          <cell r="J531">
            <v>2.66</v>
          </cell>
          <cell r="K531">
            <v>2.66</v>
          </cell>
          <cell r="M531">
            <v>0</v>
          </cell>
          <cell r="N531" t="str">
            <v>VW</v>
          </cell>
          <cell r="O531">
            <v>0</v>
          </cell>
          <cell r="P531" t="str">
            <v>PUEBLA</v>
          </cell>
          <cell r="Q531">
            <v>0</v>
          </cell>
        </row>
        <row r="532">
          <cell r="B532" t="str">
            <v>F VW 02 37469</v>
          </cell>
          <cell r="C532">
            <v>4</v>
          </cell>
          <cell r="D532">
            <v>5083</v>
          </cell>
          <cell r="E532">
            <v>66</v>
          </cell>
          <cell r="F532" t="str">
            <v>D2b</v>
          </cell>
          <cell r="G532">
            <v>217000</v>
          </cell>
          <cell r="H532" t="str">
            <v>SO.GE.MI. Spa/</v>
          </cell>
          <cell r="M532">
            <v>0</v>
          </cell>
          <cell r="N532" t="str">
            <v>IT</v>
          </cell>
          <cell r="O532">
            <v>0</v>
          </cell>
          <cell r="P532" t="str">
            <v>PUEBLA</v>
          </cell>
          <cell r="Q532">
            <v>0</v>
          </cell>
        </row>
        <row r="533">
          <cell r="B533" t="str">
            <v>F VW 02 37469</v>
          </cell>
          <cell r="C533">
            <v>4</v>
          </cell>
          <cell r="D533">
            <v>6231</v>
          </cell>
          <cell r="E533">
            <v>66</v>
          </cell>
          <cell r="F533" t="str">
            <v>D2b</v>
          </cell>
          <cell r="G533">
            <v>217000</v>
          </cell>
          <cell r="H533" t="str">
            <v>Hella KG Hueck &amp; Co./Guadalajara</v>
          </cell>
          <cell r="I533" t="str">
            <v>MEX</v>
          </cell>
          <cell r="J533">
            <v>2.3313999999999999</v>
          </cell>
          <cell r="K533">
            <v>2.3521000000000001</v>
          </cell>
          <cell r="M533">
            <v>0</v>
          </cell>
          <cell r="N533" t="str">
            <v>VW</v>
          </cell>
          <cell r="O533">
            <v>0</v>
          </cell>
          <cell r="P533" t="str">
            <v>PUEBLA</v>
          </cell>
          <cell r="Q533">
            <v>0</v>
          </cell>
        </row>
        <row r="534">
          <cell r="B534" t="str">
            <v>F VW 02 37469</v>
          </cell>
          <cell r="C534">
            <v>4</v>
          </cell>
          <cell r="D534">
            <v>6270</v>
          </cell>
          <cell r="E534">
            <v>66</v>
          </cell>
          <cell r="F534" t="str">
            <v>D2b</v>
          </cell>
          <cell r="G534">
            <v>217000</v>
          </cell>
          <cell r="H534" t="str">
            <v>TRW - Autoelektronika s.r.o./</v>
          </cell>
          <cell r="M534">
            <v>0</v>
          </cell>
          <cell r="N534" t="str">
            <v>SK</v>
          </cell>
          <cell r="O534">
            <v>0</v>
          </cell>
          <cell r="P534" t="str">
            <v>PUEBLA</v>
          </cell>
          <cell r="Q534">
            <v>0</v>
          </cell>
        </row>
        <row r="535">
          <cell r="B535" t="str">
            <v>F VW 02 37469</v>
          </cell>
          <cell r="C535">
            <v>4</v>
          </cell>
          <cell r="D535">
            <v>20505</v>
          </cell>
          <cell r="E535">
            <v>66</v>
          </cell>
          <cell r="F535" t="str">
            <v>D2b</v>
          </cell>
          <cell r="G535">
            <v>217000</v>
          </cell>
          <cell r="H535" t="str">
            <v>CEBI Deutschland Vertriebs-GmbH/Osimo</v>
          </cell>
          <cell r="I535" t="str">
            <v>D</v>
          </cell>
          <cell r="J535">
            <v>2.0299999999999998</v>
          </cell>
          <cell r="K535">
            <v>2.17</v>
          </cell>
          <cell r="M535">
            <v>0</v>
          </cell>
          <cell r="N535" t="str">
            <v>VW</v>
          </cell>
          <cell r="O535">
            <v>0</v>
          </cell>
          <cell r="P535" t="str">
            <v>PUEBLA</v>
          </cell>
          <cell r="Q535">
            <v>0</v>
          </cell>
        </row>
        <row r="536">
          <cell r="B536" t="str">
            <v>F VW 02 37469</v>
          </cell>
          <cell r="C536">
            <v>4</v>
          </cell>
          <cell r="D536">
            <v>26946</v>
          </cell>
          <cell r="E536">
            <v>66</v>
          </cell>
          <cell r="F536" t="str">
            <v>D2b</v>
          </cell>
          <cell r="G536">
            <v>217000</v>
          </cell>
          <cell r="H536" t="str">
            <v>Yazaki Europe Ltd. - Components Coordination Center/</v>
          </cell>
          <cell r="M536">
            <v>0</v>
          </cell>
          <cell r="N536" t="str">
            <v>VW</v>
          </cell>
          <cell r="O536">
            <v>0</v>
          </cell>
          <cell r="P536" t="str">
            <v>PUEBLA</v>
          </cell>
          <cell r="Q536">
            <v>0</v>
          </cell>
        </row>
        <row r="537">
          <cell r="B537" t="str">
            <v>F VW 02 37469</v>
          </cell>
          <cell r="C537">
            <v>4</v>
          </cell>
          <cell r="D537">
            <v>51506</v>
          </cell>
          <cell r="E537">
            <v>66</v>
          </cell>
          <cell r="F537" t="str">
            <v>D2b</v>
          </cell>
          <cell r="G537">
            <v>217000</v>
          </cell>
          <cell r="H537" t="str">
            <v>SIEMENS VDO S.A. DE C.V./</v>
          </cell>
          <cell r="M537">
            <v>0</v>
          </cell>
          <cell r="N537" t="str">
            <v>MX</v>
          </cell>
          <cell r="O537">
            <v>0</v>
          </cell>
          <cell r="P537" t="str">
            <v>PUEBLA</v>
          </cell>
          <cell r="Q537">
            <v>0</v>
          </cell>
        </row>
        <row r="538">
          <cell r="B538" t="str">
            <v>F VW 02 37469</v>
          </cell>
          <cell r="C538">
            <v>4</v>
          </cell>
          <cell r="D538">
            <v>54824</v>
          </cell>
          <cell r="E538">
            <v>66</v>
          </cell>
          <cell r="F538" t="str">
            <v>D2b</v>
          </cell>
          <cell r="G538">
            <v>217000</v>
          </cell>
          <cell r="H538" t="str">
            <v>VALEO AUTO-ELECTRIC GMBH &amp; CO. KG/</v>
          </cell>
          <cell r="M538">
            <v>0</v>
          </cell>
          <cell r="N538" t="str">
            <v>VW</v>
          </cell>
          <cell r="O538">
            <v>0</v>
          </cell>
          <cell r="P538" t="str">
            <v>PUEBLA</v>
          </cell>
          <cell r="Q538">
            <v>0</v>
          </cell>
        </row>
        <row r="539">
          <cell r="B539" t="str">
            <v>F VW 02 37469</v>
          </cell>
          <cell r="C539">
            <v>5</v>
          </cell>
          <cell r="D539">
            <v>261</v>
          </cell>
          <cell r="E539">
            <v>11</v>
          </cell>
          <cell r="F539" t="str">
            <v>D2b</v>
          </cell>
          <cell r="G539">
            <v>328700</v>
          </cell>
          <cell r="H539" t="str">
            <v>Kiekert AG/Deutschland</v>
          </cell>
          <cell r="I539" t="str">
            <v>D</v>
          </cell>
          <cell r="J539">
            <v>2.66</v>
          </cell>
          <cell r="K539">
            <v>3.66</v>
          </cell>
          <cell r="M539">
            <v>0</v>
          </cell>
          <cell r="N539" t="str">
            <v>VW</v>
          </cell>
          <cell r="O539">
            <v>0</v>
          </cell>
          <cell r="P539" t="str">
            <v>WOLFSBURG</v>
          </cell>
          <cell r="Q539">
            <v>0</v>
          </cell>
        </row>
        <row r="540">
          <cell r="B540" t="str">
            <v>F VW 02 37469</v>
          </cell>
          <cell r="C540">
            <v>5</v>
          </cell>
          <cell r="D540">
            <v>5083</v>
          </cell>
          <cell r="E540">
            <v>11</v>
          </cell>
          <cell r="F540" t="str">
            <v>D2b</v>
          </cell>
          <cell r="G540">
            <v>328700</v>
          </cell>
          <cell r="H540" t="str">
            <v>SO.GE.MI. Spa/</v>
          </cell>
          <cell r="M540">
            <v>0</v>
          </cell>
          <cell r="N540" t="str">
            <v>IT</v>
          </cell>
          <cell r="O540">
            <v>0</v>
          </cell>
          <cell r="P540" t="str">
            <v>WOLFSBURG</v>
          </cell>
          <cell r="Q540">
            <v>0</v>
          </cell>
        </row>
        <row r="541">
          <cell r="B541" t="str">
            <v>F VW 02 37469</v>
          </cell>
          <cell r="C541">
            <v>5</v>
          </cell>
          <cell r="D541">
            <v>6231</v>
          </cell>
          <cell r="E541">
            <v>11</v>
          </cell>
          <cell r="F541" t="str">
            <v>D2b</v>
          </cell>
          <cell r="G541">
            <v>328700</v>
          </cell>
          <cell r="H541" t="str">
            <v>Hella KG Hueck &amp; Co./Bremen</v>
          </cell>
          <cell r="I541" t="str">
            <v>D</v>
          </cell>
          <cell r="J541">
            <v>2.0299999999999998</v>
          </cell>
          <cell r="K541">
            <v>2.0323000000000002</v>
          </cell>
          <cell r="M541">
            <v>0</v>
          </cell>
          <cell r="N541" t="str">
            <v>VW</v>
          </cell>
          <cell r="O541">
            <v>0</v>
          </cell>
          <cell r="P541" t="str">
            <v>WOLFSBURG</v>
          </cell>
          <cell r="Q541">
            <v>0</v>
          </cell>
        </row>
        <row r="542">
          <cell r="B542" t="str">
            <v>F VW 02 37469</v>
          </cell>
          <cell r="C542">
            <v>5</v>
          </cell>
          <cell r="D542">
            <v>6270</v>
          </cell>
          <cell r="E542">
            <v>11</v>
          </cell>
          <cell r="F542" t="str">
            <v>D2b</v>
          </cell>
          <cell r="G542">
            <v>328700</v>
          </cell>
          <cell r="H542" t="str">
            <v>TRW - Autoelektronika s.r.o./</v>
          </cell>
          <cell r="M542">
            <v>0</v>
          </cell>
          <cell r="N542" t="str">
            <v>SK</v>
          </cell>
          <cell r="O542">
            <v>0</v>
          </cell>
          <cell r="P542" t="str">
            <v>WOLFSBURG</v>
          </cell>
          <cell r="Q542">
            <v>0</v>
          </cell>
        </row>
        <row r="543">
          <cell r="B543" t="str">
            <v>F VW 02 37469</v>
          </cell>
          <cell r="C543">
            <v>5</v>
          </cell>
          <cell r="D543">
            <v>20505</v>
          </cell>
          <cell r="E543">
            <v>11</v>
          </cell>
          <cell r="F543" t="str">
            <v>D2b</v>
          </cell>
          <cell r="G543">
            <v>328700</v>
          </cell>
          <cell r="H543" t="str">
            <v>CEBI Deutschland Vertriebs-GmbH/Osimo</v>
          </cell>
          <cell r="I543" t="str">
            <v>D</v>
          </cell>
          <cell r="J543">
            <v>2.0299999999999998</v>
          </cell>
          <cell r="K543">
            <v>2.04</v>
          </cell>
          <cell r="M543">
            <v>0</v>
          </cell>
          <cell r="N543" t="str">
            <v>VW</v>
          </cell>
          <cell r="O543">
            <v>0</v>
          </cell>
          <cell r="P543" t="str">
            <v>WOLFSBURG</v>
          </cell>
          <cell r="Q543">
            <v>0</v>
          </cell>
        </row>
        <row r="544">
          <cell r="B544" t="str">
            <v>F VW 02 37469</v>
          </cell>
          <cell r="C544">
            <v>5</v>
          </cell>
          <cell r="D544">
            <v>26946</v>
          </cell>
          <cell r="E544">
            <v>11</v>
          </cell>
          <cell r="F544" t="str">
            <v>D2b</v>
          </cell>
          <cell r="G544">
            <v>328700</v>
          </cell>
          <cell r="H544" t="str">
            <v>Yazaki Europe Ltd. - Components Coordination Center/</v>
          </cell>
          <cell r="M544">
            <v>0</v>
          </cell>
          <cell r="N544" t="str">
            <v>VW</v>
          </cell>
          <cell r="O544">
            <v>0</v>
          </cell>
          <cell r="P544" t="str">
            <v>WOLFSBURG</v>
          </cell>
          <cell r="Q544">
            <v>0</v>
          </cell>
        </row>
        <row r="545">
          <cell r="B545" t="str">
            <v>F VW 02 37469</v>
          </cell>
          <cell r="C545">
            <v>5</v>
          </cell>
          <cell r="D545">
            <v>51506</v>
          </cell>
          <cell r="E545">
            <v>11</v>
          </cell>
          <cell r="F545" t="str">
            <v>D2b</v>
          </cell>
          <cell r="G545">
            <v>328700</v>
          </cell>
          <cell r="H545" t="str">
            <v>SIEMENS VDO S.A. DE C.V./</v>
          </cell>
          <cell r="M545">
            <v>0</v>
          </cell>
          <cell r="N545" t="str">
            <v>MX</v>
          </cell>
          <cell r="O545">
            <v>0</v>
          </cell>
          <cell r="P545" t="str">
            <v>WOLFSBURG</v>
          </cell>
          <cell r="Q545">
            <v>0</v>
          </cell>
        </row>
        <row r="546">
          <cell r="B546" t="str">
            <v>F VW 02 37469</v>
          </cell>
          <cell r="C546">
            <v>5</v>
          </cell>
          <cell r="D546">
            <v>54824</v>
          </cell>
          <cell r="E546">
            <v>11</v>
          </cell>
          <cell r="F546" t="str">
            <v>D2b</v>
          </cell>
          <cell r="G546">
            <v>328700</v>
          </cell>
          <cell r="H546" t="str">
            <v>VALEO AUTO-ELECTRIC GMBH &amp; CO. KG/</v>
          </cell>
          <cell r="M546">
            <v>0</v>
          </cell>
          <cell r="N546" t="str">
            <v>VW</v>
          </cell>
          <cell r="O546">
            <v>0</v>
          </cell>
          <cell r="P546" t="str">
            <v>WOLFSBURG</v>
          </cell>
          <cell r="Q546">
            <v>0</v>
          </cell>
        </row>
        <row r="550">
          <cell r="B550" t="str">
            <v>NUMBER</v>
          </cell>
          <cell r="C550" t="str">
            <v>NUMBER</v>
          </cell>
          <cell r="D550" t="str">
            <v>NUMBER</v>
          </cell>
          <cell r="E550" t="str">
            <v>NUMBER</v>
          </cell>
          <cell r="F550" t="str">
            <v>NUMBER</v>
          </cell>
          <cell r="G550" t="str">
            <v>NUMBER</v>
          </cell>
          <cell r="H550" t="str">
            <v>NUMBER</v>
          </cell>
          <cell r="I550" t="str">
            <v>NUMBER</v>
          </cell>
          <cell r="J550" t="str">
            <v>NUMBER</v>
          </cell>
          <cell r="K550" t="str">
            <v>NUMBER</v>
          </cell>
          <cell r="L550" t="str">
            <v>NUMBER</v>
          </cell>
          <cell r="M550" t="str">
            <v>NUMBER</v>
          </cell>
          <cell r="N550" t="str">
            <v>NUMBER</v>
          </cell>
          <cell r="O550" t="str">
            <v>NUMBER</v>
          </cell>
          <cell r="P550" t="str">
            <v>NUMBER</v>
          </cell>
        </row>
        <row r="551">
          <cell r="B551">
            <v>15</v>
          </cell>
        </row>
        <row r="552">
          <cell r="B552">
            <v>1</v>
          </cell>
          <cell r="C552">
            <v>261</v>
          </cell>
          <cell r="D552">
            <v>0</v>
          </cell>
          <cell r="E552">
            <v>0</v>
          </cell>
          <cell r="F552">
            <v>0</v>
          </cell>
          <cell r="G552">
            <v>2004</v>
          </cell>
        </row>
        <row r="553">
          <cell r="B553">
            <v>1</v>
          </cell>
          <cell r="C553">
            <v>6231</v>
          </cell>
          <cell r="D553">
            <v>0</v>
          </cell>
          <cell r="E553">
            <v>0</v>
          </cell>
          <cell r="F553">
            <v>0</v>
          </cell>
          <cell r="G553">
            <v>2004</v>
          </cell>
          <cell r="J553">
            <v>3</v>
          </cell>
          <cell r="K553">
            <v>3</v>
          </cell>
          <cell r="L553">
            <v>3</v>
          </cell>
        </row>
        <row r="554">
          <cell r="B554">
            <v>1</v>
          </cell>
          <cell r="C554">
            <v>20505</v>
          </cell>
          <cell r="D554">
            <v>0</v>
          </cell>
          <cell r="E554">
            <v>0</v>
          </cell>
          <cell r="F554">
            <v>0</v>
          </cell>
          <cell r="G554">
            <v>2004</v>
          </cell>
          <cell r="J554">
            <v>3</v>
          </cell>
          <cell r="K554">
            <v>3</v>
          </cell>
          <cell r="L554">
            <v>3</v>
          </cell>
          <cell r="P554">
            <v>0</v>
          </cell>
        </row>
        <row r="555">
          <cell r="B555">
            <v>2</v>
          </cell>
          <cell r="C555">
            <v>261</v>
          </cell>
          <cell r="D555">
            <v>0</v>
          </cell>
          <cell r="E555">
            <v>0</v>
          </cell>
          <cell r="F555">
            <v>0</v>
          </cell>
          <cell r="G555">
            <v>2004</v>
          </cell>
        </row>
        <row r="556">
          <cell r="B556">
            <v>2</v>
          </cell>
          <cell r="C556">
            <v>6231</v>
          </cell>
          <cell r="D556">
            <v>0</v>
          </cell>
          <cell r="E556">
            <v>0</v>
          </cell>
          <cell r="F556">
            <v>0</v>
          </cell>
          <cell r="G556">
            <v>2004</v>
          </cell>
          <cell r="J556">
            <v>2.5</v>
          </cell>
          <cell r="K556">
            <v>2.5</v>
          </cell>
          <cell r="L556">
            <v>2.5</v>
          </cell>
        </row>
        <row r="557">
          <cell r="B557">
            <v>2</v>
          </cell>
          <cell r="C557">
            <v>20505</v>
          </cell>
          <cell r="D557">
            <v>0</v>
          </cell>
          <cell r="E557">
            <v>0</v>
          </cell>
          <cell r="F557">
            <v>0</v>
          </cell>
          <cell r="G557">
            <v>2004</v>
          </cell>
          <cell r="J557">
            <v>3</v>
          </cell>
          <cell r="K557">
            <v>3</v>
          </cell>
          <cell r="L557">
            <v>3</v>
          </cell>
          <cell r="P557">
            <v>0</v>
          </cell>
        </row>
        <row r="558">
          <cell r="B558">
            <v>3</v>
          </cell>
          <cell r="C558">
            <v>261</v>
          </cell>
          <cell r="D558">
            <v>0</v>
          </cell>
          <cell r="E558">
            <v>0</v>
          </cell>
          <cell r="F558">
            <v>0</v>
          </cell>
          <cell r="G558">
            <v>2005</v>
          </cell>
        </row>
        <row r="559">
          <cell r="B559">
            <v>3</v>
          </cell>
          <cell r="C559">
            <v>6231</v>
          </cell>
          <cell r="D559">
            <v>0</v>
          </cell>
          <cell r="E559">
            <v>0</v>
          </cell>
          <cell r="F559">
            <v>0</v>
          </cell>
          <cell r="G559">
            <v>2005</v>
          </cell>
          <cell r="I559">
            <v>2.5</v>
          </cell>
          <cell r="J559">
            <v>2.5</v>
          </cell>
          <cell r="K559">
            <v>2.5</v>
          </cell>
        </row>
        <row r="560">
          <cell r="B560">
            <v>3</v>
          </cell>
          <cell r="C560">
            <v>20505</v>
          </cell>
          <cell r="D560">
            <v>0</v>
          </cell>
          <cell r="E560">
            <v>0</v>
          </cell>
          <cell r="F560">
            <v>0</v>
          </cell>
          <cell r="G560">
            <v>2005</v>
          </cell>
          <cell r="J560">
            <v>3</v>
          </cell>
          <cell r="K560">
            <v>3</v>
          </cell>
          <cell r="L560">
            <v>3</v>
          </cell>
          <cell r="P560">
            <v>0</v>
          </cell>
        </row>
        <row r="561">
          <cell r="B561">
            <v>4</v>
          </cell>
          <cell r="C561">
            <v>261</v>
          </cell>
          <cell r="D561">
            <v>0</v>
          </cell>
          <cell r="E561">
            <v>0</v>
          </cell>
          <cell r="F561">
            <v>0</v>
          </cell>
          <cell r="G561">
            <v>2004</v>
          </cell>
        </row>
        <row r="562">
          <cell r="B562">
            <v>4</v>
          </cell>
          <cell r="C562">
            <v>6231</v>
          </cell>
          <cell r="D562">
            <v>0</v>
          </cell>
          <cell r="E562">
            <v>0</v>
          </cell>
          <cell r="F562">
            <v>0</v>
          </cell>
          <cell r="G562">
            <v>2004</v>
          </cell>
          <cell r="J562">
            <v>3</v>
          </cell>
          <cell r="K562">
            <v>3</v>
          </cell>
          <cell r="L562">
            <v>3</v>
          </cell>
        </row>
        <row r="563">
          <cell r="B563">
            <v>4</v>
          </cell>
          <cell r="C563">
            <v>20505</v>
          </cell>
          <cell r="D563">
            <v>0</v>
          </cell>
          <cell r="E563">
            <v>0</v>
          </cell>
          <cell r="F563">
            <v>0</v>
          </cell>
          <cell r="G563">
            <v>2004</v>
          </cell>
          <cell r="J563">
            <v>3</v>
          </cell>
          <cell r="K563">
            <v>3</v>
          </cell>
          <cell r="L563">
            <v>3</v>
          </cell>
          <cell r="P563">
            <v>0</v>
          </cell>
        </row>
        <row r="564">
          <cell r="B564">
            <v>5</v>
          </cell>
          <cell r="C564">
            <v>261</v>
          </cell>
          <cell r="D564">
            <v>0</v>
          </cell>
          <cell r="E564">
            <v>0</v>
          </cell>
          <cell r="F564">
            <v>0</v>
          </cell>
          <cell r="G564">
            <v>2004</v>
          </cell>
        </row>
        <row r="565">
          <cell r="B565">
            <v>5</v>
          </cell>
          <cell r="C565">
            <v>6231</v>
          </cell>
          <cell r="D565">
            <v>0</v>
          </cell>
          <cell r="E565">
            <v>0</v>
          </cell>
          <cell r="F565">
            <v>0</v>
          </cell>
          <cell r="G565">
            <v>2004</v>
          </cell>
          <cell r="J565">
            <v>3</v>
          </cell>
          <cell r="K565">
            <v>3</v>
          </cell>
          <cell r="L565">
            <v>3</v>
          </cell>
        </row>
        <row r="566">
          <cell r="B566">
            <v>5</v>
          </cell>
          <cell r="C566">
            <v>20505</v>
          </cell>
          <cell r="D566">
            <v>0</v>
          </cell>
          <cell r="E566">
            <v>0</v>
          </cell>
          <cell r="F566">
            <v>0</v>
          </cell>
          <cell r="G566">
            <v>2004</v>
          </cell>
          <cell r="J566">
            <v>3</v>
          </cell>
          <cell r="K566">
            <v>3</v>
          </cell>
          <cell r="L566">
            <v>3</v>
          </cell>
          <cell r="P566">
            <v>0</v>
          </cell>
        </row>
        <row r="570">
          <cell r="B570" t="str">
            <v>NUMBER</v>
          </cell>
          <cell r="C570" t="str">
            <v>DATE</v>
          </cell>
          <cell r="D570" t="str">
            <v>NUMBER</v>
          </cell>
          <cell r="E570" t="str">
            <v>NUMBER</v>
          </cell>
          <cell r="F570" t="str">
            <v>NUMBER</v>
          </cell>
          <cell r="G570" t="str">
            <v>NUMBER</v>
          </cell>
          <cell r="H570" t="str">
            <v>NUMBER</v>
          </cell>
          <cell r="I570" t="str">
            <v>NUMBER</v>
          </cell>
          <cell r="J570" t="str">
            <v>NUMBER</v>
          </cell>
          <cell r="K570" t="str">
            <v>NUMBER</v>
          </cell>
          <cell r="L570" t="str">
            <v>NUMBER</v>
          </cell>
          <cell r="M570" t="str">
            <v>NUMBER</v>
          </cell>
        </row>
        <row r="571">
          <cell r="B571">
            <v>12</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Summary"/>
      <sheetName val="PartList"/>
      <sheetName val="BOM"/>
      <sheetName val="Reference"/>
    </sheetNames>
    <sheetDataSet>
      <sheetData sheetId="0">
        <row r="4">
          <cell r="A4" t="str">
            <v>M01</v>
          </cell>
        </row>
        <row r="5">
          <cell r="A5" t="str">
            <v>M02</v>
          </cell>
        </row>
        <row r="6">
          <cell r="A6" t="str">
            <v>M03</v>
          </cell>
        </row>
        <row r="7">
          <cell r="A7" t="str">
            <v>M04</v>
          </cell>
        </row>
        <row r="8">
          <cell r="A8" t="str">
            <v>M05</v>
          </cell>
        </row>
        <row r="9">
          <cell r="A9" t="str">
            <v>M06</v>
          </cell>
        </row>
        <row r="10">
          <cell r="A10" t="str">
            <v>M07</v>
          </cell>
        </row>
        <row r="11">
          <cell r="A11" t="str">
            <v>M08</v>
          </cell>
        </row>
        <row r="12">
          <cell r="A12" t="str">
            <v>M09</v>
          </cell>
        </row>
        <row r="13">
          <cell r="A13" t="str">
            <v>M10</v>
          </cell>
        </row>
        <row r="14">
          <cell r="A14" t="str">
            <v>M11</v>
          </cell>
        </row>
        <row r="15">
          <cell r="A15" t="str">
            <v>M12</v>
          </cell>
        </row>
        <row r="16">
          <cell r="A16" t="str">
            <v>M13</v>
          </cell>
        </row>
        <row r="17">
          <cell r="A17" t="str">
            <v>M14</v>
          </cell>
        </row>
        <row r="18">
          <cell r="A18" t="str">
            <v>M15</v>
          </cell>
        </row>
        <row r="19">
          <cell r="A19" t="str">
            <v>M16</v>
          </cell>
        </row>
        <row r="20">
          <cell r="A20" t="str">
            <v>M17</v>
          </cell>
        </row>
        <row r="21">
          <cell r="A21" t="str">
            <v>M18</v>
          </cell>
        </row>
        <row r="22">
          <cell r="A22" t="str">
            <v>M19</v>
          </cell>
        </row>
        <row r="23">
          <cell r="A23" t="str">
            <v>M20</v>
          </cell>
        </row>
        <row r="24">
          <cell r="A24" t="str">
            <v>M21</v>
          </cell>
        </row>
        <row r="25">
          <cell r="A25" t="str">
            <v>M22</v>
          </cell>
        </row>
        <row r="26">
          <cell r="A26" t="str">
            <v>M23</v>
          </cell>
        </row>
        <row r="27">
          <cell r="A27" t="str">
            <v>M24</v>
          </cell>
        </row>
        <row r="28">
          <cell r="A28" t="str">
            <v>M25</v>
          </cell>
        </row>
        <row r="29">
          <cell r="A29" t="str">
            <v>M26</v>
          </cell>
        </row>
        <row r="30">
          <cell r="A30" t="str">
            <v>M27</v>
          </cell>
        </row>
        <row r="31">
          <cell r="A31" t="str">
            <v>M28</v>
          </cell>
        </row>
        <row r="32">
          <cell r="A32" t="str">
            <v>M29</v>
          </cell>
        </row>
        <row r="33">
          <cell r="A33" t="str">
            <v>M30</v>
          </cell>
        </row>
        <row r="34">
          <cell r="A34" t="str">
            <v>M31</v>
          </cell>
        </row>
        <row r="35">
          <cell r="A35" t="str">
            <v>M32</v>
          </cell>
        </row>
        <row r="36">
          <cell r="A36" t="str">
            <v>M33</v>
          </cell>
        </row>
        <row r="37">
          <cell r="A37" t="str">
            <v>M34</v>
          </cell>
        </row>
        <row r="38">
          <cell r="A38" t="str">
            <v>M35</v>
          </cell>
        </row>
        <row r="39">
          <cell r="A39" t="str">
            <v>M36</v>
          </cell>
        </row>
        <row r="40">
          <cell r="A40" t="str">
            <v>M37</v>
          </cell>
        </row>
        <row r="41">
          <cell r="A41" t="str">
            <v>M38</v>
          </cell>
        </row>
        <row r="42">
          <cell r="A42" t="str">
            <v>M39</v>
          </cell>
        </row>
        <row r="43">
          <cell r="A43" t="str">
            <v>M40</v>
          </cell>
        </row>
      </sheetData>
      <sheetData sheetId="1"/>
      <sheetData sheetId="2"/>
      <sheetData sheetId="3"/>
      <sheetData sheetId="4">
        <row r="31">
          <cell r="A31" t="str">
            <v>Baseline</v>
          </cell>
        </row>
        <row r="32">
          <cell r="A32" t="str">
            <v>Change1</v>
          </cell>
        </row>
        <row r="33">
          <cell r="A33" t="str">
            <v>Change2</v>
          </cell>
        </row>
        <row r="34">
          <cell r="A34" t="str">
            <v>Change3</v>
          </cell>
        </row>
        <row r="35">
          <cell r="A35" t="str">
            <v>Change4</v>
          </cell>
        </row>
        <row r="36">
          <cell r="A36" t="str">
            <v>Change5</v>
          </cell>
        </row>
        <row r="37">
          <cell r="A37" t="str">
            <v>Change6</v>
          </cell>
        </row>
        <row r="38">
          <cell r="A38" t="str">
            <v>Change7</v>
          </cell>
        </row>
        <row r="39">
          <cell r="A39" t="str">
            <v>Change8</v>
          </cell>
        </row>
        <row r="40">
          <cell r="A40" t="str">
            <v>Change9</v>
          </cell>
        </row>
        <row r="41">
          <cell r="A41" t="str">
            <v>Change10</v>
          </cell>
        </row>
        <row r="42">
          <cell r="A42" t="str">
            <v>Change11</v>
          </cell>
        </row>
        <row r="43">
          <cell r="A43" t="str">
            <v>Change12</v>
          </cell>
        </row>
        <row r="44">
          <cell r="A44" t="str">
            <v>Change13</v>
          </cell>
        </row>
        <row r="45">
          <cell r="A45" t="str">
            <v>Change14</v>
          </cell>
        </row>
        <row r="46">
          <cell r="A46" t="str">
            <v>Change15</v>
          </cell>
        </row>
        <row r="47">
          <cell r="A47" t="str">
            <v>Change16</v>
          </cell>
        </row>
        <row r="48">
          <cell r="A48" t="str">
            <v>Change17</v>
          </cell>
        </row>
        <row r="49">
          <cell r="A49" t="str">
            <v>Change18</v>
          </cell>
        </row>
        <row r="50">
          <cell r="A50" t="str">
            <v>Change19</v>
          </cell>
        </row>
        <row r="51">
          <cell r="A51" t="str">
            <v>Change20</v>
          </cell>
        </row>
        <row r="52">
          <cell r="A52" t="str">
            <v>Change21</v>
          </cell>
        </row>
        <row r="53">
          <cell r="A53" t="str">
            <v>Change22</v>
          </cell>
        </row>
        <row r="54">
          <cell r="A54" t="str">
            <v>Change23</v>
          </cell>
        </row>
        <row r="55">
          <cell r="A55" t="str">
            <v>Change24</v>
          </cell>
        </row>
        <row r="56">
          <cell r="A56" t="str">
            <v>Change25</v>
          </cell>
        </row>
        <row r="57">
          <cell r="A57" t="str">
            <v>Change26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onstant"/>
      <sheetName val="BOM"/>
      <sheetName val="List"/>
      <sheetName val="DwgRelease"/>
      <sheetName val="Cache"/>
      <sheetName val="Swap"/>
      <sheetName val="Master list"/>
      <sheetName val="Obsolete"/>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onstant"/>
      <sheetName val="BOM"/>
      <sheetName val="List"/>
      <sheetName val="DwgRelease"/>
      <sheetName val="Cache"/>
      <sheetName val="Swap"/>
      <sheetName val="Master list"/>
      <sheetName val="Obsolete"/>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가솔린엔진설계2팀"/>
      <sheetName val="가솔린엔진시험1팀"/>
      <sheetName val="가솔린엔진시험2팀"/>
      <sheetName val="MT설계팀"/>
      <sheetName val="AT설계팀"/>
      <sheetName val="TM시험팀"/>
      <sheetName val="소음진동연구팀"/>
      <sheetName val="마북시작팀"/>
      <sheetName val="Vorbereitende Eingaben (Teil 1)"/>
      <sheetName val="Barwertberechnung (3)"/>
    </sheetNames>
    <sheetDataSet>
      <sheetData sheetId="0" refreshError="1">
        <row r="2">
          <cell r="C2">
            <v>36077</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tabSelected="1" topLeftCell="A18" workbookViewId="0">
      <selection activeCell="B3" sqref="B3:C31"/>
    </sheetView>
  </sheetViews>
  <sheetFormatPr defaultColWidth="9" defaultRowHeight="15.6"/>
  <cols>
    <col min="1" max="1" width="6.19921875" customWidth="1"/>
    <col min="2" max="2" width="13.59765625" style="200" customWidth="1"/>
    <col min="3" max="3" width="24.296875" style="200" customWidth="1"/>
    <col min="4" max="4" width="7.19921875" style="200" customWidth="1"/>
    <col min="5" max="5" width="8.3984375" style="200" customWidth="1"/>
    <col min="6" max="6" width="21.59765625" style="200" customWidth="1"/>
    <col min="7" max="10" width="8.796875" style="200" customWidth="1"/>
    <col min="11" max="11" width="10.3984375" style="201" customWidth="1"/>
    <col min="12" max="12" width="8.796875" style="200" customWidth="1"/>
    <col min="13" max="13" width="11.09765625" customWidth="1"/>
    <col min="14" max="14" width="9.59765625" customWidth="1"/>
    <col min="17" max="17" width="23.5" customWidth="1"/>
  </cols>
  <sheetData>
    <row r="1" spans="1:17" ht="22.2">
      <c r="A1" s="229" t="s">
        <v>0</v>
      </c>
      <c r="B1" s="229"/>
      <c r="C1" s="229"/>
      <c r="D1" s="229"/>
      <c r="E1" s="229"/>
      <c r="F1" s="229"/>
      <c r="G1" s="229"/>
      <c r="H1" s="229"/>
      <c r="I1" s="229"/>
      <c r="J1" s="229"/>
      <c r="K1" s="229"/>
      <c r="L1" s="229"/>
      <c r="M1" s="229"/>
      <c r="N1" s="229"/>
    </row>
    <row r="2" spans="1:17" ht="24">
      <c r="A2" s="202" t="s">
        <v>1</v>
      </c>
      <c r="B2" s="203" t="s">
        <v>2</v>
      </c>
      <c r="C2" s="204" t="s">
        <v>3</v>
      </c>
      <c r="D2" s="204"/>
      <c r="E2" s="204"/>
      <c r="F2" s="205" t="s">
        <v>4</v>
      </c>
      <c r="G2" s="206" t="s">
        <v>5</v>
      </c>
      <c r="H2" s="207" t="s">
        <v>6</v>
      </c>
      <c r="I2" s="220" t="s">
        <v>7</v>
      </c>
      <c r="J2" s="206" t="s">
        <v>8</v>
      </c>
      <c r="K2" s="207" t="s">
        <v>9</v>
      </c>
      <c r="L2" s="220" t="s">
        <v>10</v>
      </c>
      <c r="M2" s="204" t="s">
        <v>11</v>
      </c>
      <c r="N2" s="204" t="s">
        <v>12</v>
      </c>
      <c r="P2" s="221"/>
      <c r="Q2" s="228"/>
    </row>
    <row r="3" spans="1:17" ht="25.8" customHeight="1">
      <c r="A3" s="202">
        <v>24</v>
      </c>
      <c r="B3" s="208" t="s">
        <v>13</v>
      </c>
      <c r="C3" s="209" t="s">
        <v>14</v>
      </c>
      <c r="D3" s="210" t="s">
        <v>15</v>
      </c>
      <c r="E3" s="210" t="s">
        <v>16</v>
      </c>
      <c r="F3" s="210" t="s">
        <v>17</v>
      </c>
      <c r="G3" s="211">
        <f>BOM清单!AI71</f>
        <v>78.952618070999989</v>
      </c>
      <c r="H3" s="212">
        <f>BOM清单!AI80</f>
        <v>17.916833333333333</v>
      </c>
      <c r="I3" s="222">
        <f>G3+H3</f>
        <v>96.869451404333319</v>
      </c>
      <c r="J3" s="211" t="e">
        <f>BOM清单!AK71</f>
        <v>#REF!</v>
      </c>
      <c r="K3" s="212">
        <f>BOM清单!AK80</f>
        <v>17.916833333333333</v>
      </c>
      <c r="L3" s="222" t="e">
        <f t="shared" ref="L3:L31" si="0">J3+K3</f>
        <v>#REF!</v>
      </c>
      <c r="M3" s="223" t="e">
        <f t="shared" ref="M3:M31" si="1">I3-L3</f>
        <v>#REF!</v>
      </c>
      <c r="N3" s="224" t="e">
        <f>M3/L3</f>
        <v>#REF!</v>
      </c>
    </row>
    <row r="4" spans="1:17" ht="25.8" customHeight="1">
      <c r="A4" s="202">
        <v>25</v>
      </c>
      <c r="B4" s="208" t="s">
        <v>18</v>
      </c>
      <c r="C4" s="209" t="s">
        <v>19</v>
      </c>
      <c r="D4" s="210" t="s">
        <v>15</v>
      </c>
      <c r="E4" s="210" t="s">
        <v>16</v>
      </c>
      <c r="F4" s="210" t="s">
        <v>20</v>
      </c>
      <c r="G4" s="211">
        <f>BOM清单!AM71</f>
        <v>40.823625259999993</v>
      </c>
      <c r="H4" s="212">
        <f>BOM清单!AM80</f>
        <v>10.520916666666665</v>
      </c>
      <c r="I4" s="222">
        <f t="shared" ref="I4:I31" si="2">G4+H4</f>
        <v>51.344541926666658</v>
      </c>
      <c r="J4" s="211" t="e">
        <f>BOM清单!AO71</f>
        <v>#REF!</v>
      </c>
      <c r="K4" s="212">
        <f>BOM清单!AO80</f>
        <v>10.520916666666665</v>
      </c>
      <c r="L4" s="222" t="e">
        <f t="shared" si="0"/>
        <v>#REF!</v>
      </c>
      <c r="M4" s="223" t="e">
        <f t="shared" si="1"/>
        <v>#REF!</v>
      </c>
      <c r="N4" s="224" t="e">
        <f>M4/L4</f>
        <v>#REF!</v>
      </c>
    </row>
    <row r="5" spans="1:17" ht="25.8" customHeight="1">
      <c r="A5" s="202">
        <v>26</v>
      </c>
      <c r="B5" s="208" t="s">
        <v>21</v>
      </c>
      <c r="C5" s="209" t="s">
        <v>22</v>
      </c>
      <c r="D5" s="210" t="s">
        <v>15</v>
      </c>
      <c r="E5" s="210" t="s">
        <v>16</v>
      </c>
      <c r="F5" s="210" t="s">
        <v>17</v>
      </c>
      <c r="G5" s="211">
        <f>BOM清单!AQ71</f>
        <v>77.592898070999993</v>
      </c>
      <c r="H5" s="212">
        <f>BOM清单!AQ80</f>
        <v>17.916833333333333</v>
      </c>
      <c r="I5" s="222">
        <f t="shared" si="2"/>
        <v>95.509731404333323</v>
      </c>
      <c r="J5" s="211" t="e">
        <f>BOM清单!AS71</f>
        <v>#REF!</v>
      </c>
      <c r="K5" s="212">
        <f>BOM清单!AS80</f>
        <v>17.916833333333333</v>
      </c>
      <c r="L5" s="222" t="e">
        <f t="shared" si="0"/>
        <v>#REF!</v>
      </c>
      <c r="M5" s="223" t="e">
        <f t="shared" si="1"/>
        <v>#REF!</v>
      </c>
      <c r="N5" s="224" t="e">
        <f t="shared" ref="N5:N31" si="3">M5/L5</f>
        <v>#REF!</v>
      </c>
    </row>
    <row r="6" spans="1:17" ht="25.8" customHeight="1">
      <c r="A6" s="202">
        <v>27</v>
      </c>
      <c r="B6" s="208" t="s">
        <v>23</v>
      </c>
      <c r="C6" s="209" t="s">
        <v>22</v>
      </c>
      <c r="D6" s="210" t="s">
        <v>15</v>
      </c>
      <c r="E6" s="210" t="s">
        <v>16</v>
      </c>
      <c r="F6" s="210" t="s">
        <v>24</v>
      </c>
      <c r="G6" s="211">
        <f>BOM清单!AU71</f>
        <v>81.769698070999993</v>
      </c>
      <c r="H6" s="212">
        <f>BOM清单!AU80</f>
        <v>17.916833333333333</v>
      </c>
      <c r="I6" s="222">
        <f t="shared" si="2"/>
        <v>99.686531404333323</v>
      </c>
      <c r="J6" s="211" t="e">
        <f>BOM清单!AW71</f>
        <v>#REF!</v>
      </c>
      <c r="K6" s="212">
        <f>BOM清单!AS80</f>
        <v>17.916833333333333</v>
      </c>
      <c r="L6" s="222" t="e">
        <f t="shared" si="0"/>
        <v>#REF!</v>
      </c>
      <c r="M6" s="223" t="e">
        <f t="shared" si="1"/>
        <v>#REF!</v>
      </c>
      <c r="N6" s="224" t="e">
        <f t="shared" si="3"/>
        <v>#REF!</v>
      </c>
    </row>
    <row r="7" spans="1:17" ht="25.8" customHeight="1">
      <c r="A7" s="202">
        <v>28</v>
      </c>
      <c r="B7" s="208" t="s">
        <v>25</v>
      </c>
      <c r="C7" s="209" t="s">
        <v>14</v>
      </c>
      <c r="D7" s="210" t="s">
        <v>15</v>
      </c>
      <c r="E7" s="210" t="s">
        <v>16</v>
      </c>
      <c r="F7" s="210" t="s">
        <v>26</v>
      </c>
      <c r="G7" s="211">
        <f>BOM清单!AY71</f>
        <v>79.055398070999985</v>
      </c>
      <c r="H7" s="212">
        <f>BOM清单!AY80</f>
        <v>17.916833333333333</v>
      </c>
      <c r="I7" s="222">
        <f t="shared" si="2"/>
        <v>96.972231404333314</v>
      </c>
      <c r="J7" s="211" t="e">
        <f>BOM清单!BA71</f>
        <v>#REF!</v>
      </c>
      <c r="K7" s="212">
        <f>BOM清单!BA80</f>
        <v>17.916833333333333</v>
      </c>
      <c r="L7" s="222" t="e">
        <f t="shared" si="0"/>
        <v>#REF!</v>
      </c>
      <c r="M7" s="223" t="e">
        <f t="shared" si="1"/>
        <v>#REF!</v>
      </c>
      <c r="N7" s="224" t="e">
        <f t="shared" si="3"/>
        <v>#REF!</v>
      </c>
    </row>
    <row r="8" spans="1:17" ht="25.8" customHeight="1">
      <c r="A8" s="202">
        <v>29</v>
      </c>
      <c r="B8" s="208" t="s">
        <v>27</v>
      </c>
      <c r="C8" s="209" t="s">
        <v>28</v>
      </c>
      <c r="D8" s="210" t="s">
        <v>15</v>
      </c>
      <c r="E8" s="210" t="s">
        <v>16</v>
      </c>
      <c r="F8" s="210" t="s">
        <v>17</v>
      </c>
      <c r="G8" s="211">
        <f>BOM清单!BC71</f>
        <v>45.868958159999991</v>
      </c>
      <c r="H8" s="212">
        <f>BOM清单!BC80</f>
        <v>11.770916666666665</v>
      </c>
      <c r="I8" s="222">
        <f t="shared" si="2"/>
        <v>57.639874826666656</v>
      </c>
      <c r="J8" s="211" t="e">
        <f>BOM清单!BE71</f>
        <v>#REF!</v>
      </c>
      <c r="K8" s="212">
        <f>BOM清单!BE80</f>
        <v>11.770916666666665</v>
      </c>
      <c r="L8" s="222" t="e">
        <f t="shared" si="0"/>
        <v>#REF!</v>
      </c>
      <c r="M8" s="223" t="e">
        <f t="shared" si="1"/>
        <v>#REF!</v>
      </c>
      <c r="N8" s="224" t="e">
        <f t="shared" si="3"/>
        <v>#REF!</v>
      </c>
    </row>
    <row r="9" spans="1:17" ht="25.8" customHeight="1">
      <c r="A9" s="202">
        <v>30</v>
      </c>
      <c r="B9" s="213" t="s">
        <v>29</v>
      </c>
      <c r="C9" s="213" t="s">
        <v>30</v>
      </c>
      <c r="D9" s="213" t="s">
        <v>15</v>
      </c>
      <c r="E9" s="213" t="s">
        <v>16</v>
      </c>
      <c r="F9" s="213" t="s">
        <v>31</v>
      </c>
      <c r="G9" s="211">
        <f>BOM清单!BG71</f>
        <v>10.757023604</v>
      </c>
      <c r="H9" s="212">
        <f>BOM清单!BG80</f>
        <v>3.6498166666666663</v>
      </c>
      <c r="I9" s="222">
        <f t="shared" si="2"/>
        <v>14.406840270666667</v>
      </c>
      <c r="J9" s="211" t="e">
        <f>BOM清单!BI71</f>
        <v>#REF!</v>
      </c>
      <c r="K9" s="212">
        <f>BOM清单!BI80</f>
        <v>3.6498166666666663</v>
      </c>
      <c r="L9" s="222" t="e">
        <f t="shared" si="0"/>
        <v>#REF!</v>
      </c>
      <c r="M9" s="223" t="e">
        <f t="shared" si="1"/>
        <v>#REF!</v>
      </c>
      <c r="N9" s="224" t="e">
        <f t="shared" si="3"/>
        <v>#REF!</v>
      </c>
    </row>
    <row r="10" spans="1:17" ht="25.8" customHeight="1">
      <c r="A10" s="202">
        <v>31</v>
      </c>
      <c r="B10" s="213" t="s">
        <v>32</v>
      </c>
      <c r="C10" s="213" t="s">
        <v>33</v>
      </c>
      <c r="D10" s="213" t="s">
        <v>15</v>
      </c>
      <c r="E10" s="213" t="s">
        <v>16</v>
      </c>
      <c r="F10" s="213" t="s">
        <v>34</v>
      </c>
      <c r="G10" s="211">
        <f>BOM清单!BK71</f>
        <v>56.823246018000006</v>
      </c>
      <c r="H10" s="212">
        <f>BOM清单!BK80</f>
        <v>16.291833333333333</v>
      </c>
      <c r="I10" s="222">
        <f t="shared" si="2"/>
        <v>73.115079351333335</v>
      </c>
      <c r="J10" s="211" t="e">
        <f>BOM清单!BM71</f>
        <v>#REF!</v>
      </c>
      <c r="K10" s="212">
        <f>BOM清单!BM80</f>
        <v>16.291833333333333</v>
      </c>
      <c r="L10" s="222" t="e">
        <f t="shared" si="0"/>
        <v>#REF!</v>
      </c>
      <c r="M10" s="223" t="e">
        <f t="shared" si="1"/>
        <v>#REF!</v>
      </c>
      <c r="N10" s="224" t="e">
        <f t="shared" si="3"/>
        <v>#REF!</v>
      </c>
    </row>
    <row r="11" spans="1:17" ht="25.8" customHeight="1">
      <c r="A11" s="202">
        <v>32</v>
      </c>
      <c r="B11" s="213" t="s">
        <v>35</v>
      </c>
      <c r="C11" s="213" t="s">
        <v>36</v>
      </c>
      <c r="D11" s="213" t="s">
        <v>15</v>
      </c>
      <c r="E11" s="213" t="s">
        <v>16</v>
      </c>
      <c r="F11" s="213" t="s">
        <v>31</v>
      </c>
      <c r="G11" s="211">
        <f>BOM清单!BO71</f>
        <v>40.222983669000001</v>
      </c>
      <c r="H11" s="212">
        <f>BOM清单!BO80</f>
        <v>10.520916666666665</v>
      </c>
      <c r="I11" s="222">
        <f t="shared" si="2"/>
        <v>50.743900335666666</v>
      </c>
      <c r="J11" s="211" t="e">
        <f>BOM清单!BQ71</f>
        <v>#REF!</v>
      </c>
      <c r="K11" s="212">
        <f>BOM清单!BQ80</f>
        <v>10.520916666666665</v>
      </c>
      <c r="L11" s="222" t="e">
        <f t="shared" si="0"/>
        <v>#REF!</v>
      </c>
      <c r="M11" s="223" t="e">
        <f t="shared" si="1"/>
        <v>#REF!</v>
      </c>
      <c r="N11" s="224" t="e">
        <f t="shared" si="3"/>
        <v>#REF!</v>
      </c>
    </row>
    <row r="12" spans="1:17" ht="25.8" customHeight="1">
      <c r="A12" s="202">
        <v>33</v>
      </c>
      <c r="B12" s="213" t="s">
        <v>37</v>
      </c>
      <c r="C12" s="213" t="s">
        <v>38</v>
      </c>
      <c r="D12" s="213" t="s">
        <v>15</v>
      </c>
      <c r="E12" s="213" t="s">
        <v>16</v>
      </c>
      <c r="F12" s="213" t="s">
        <v>39</v>
      </c>
      <c r="G12" s="211">
        <f>BOM清单!BS71</f>
        <v>56.823246018000006</v>
      </c>
      <c r="H12" s="212">
        <f>BOM清单!BS80</f>
        <v>16.291833333333333</v>
      </c>
      <c r="I12" s="222">
        <f t="shared" si="2"/>
        <v>73.115079351333335</v>
      </c>
      <c r="J12" s="211" t="e">
        <f>BOM清单!BU71</f>
        <v>#REF!</v>
      </c>
      <c r="K12" s="212">
        <f>BOM清单!BU80</f>
        <v>16.291833333333333</v>
      </c>
      <c r="L12" s="222" t="e">
        <f t="shared" si="0"/>
        <v>#REF!</v>
      </c>
      <c r="M12" s="223" t="e">
        <f t="shared" si="1"/>
        <v>#REF!</v>
      </c>
      <c r="N12" s="224" t="e">
        <f t="shared" si="3"/>
        <v>#REF!</v>
      </c>
    </row>
    <row r="13" spans="1:17" ht="25.8" customHeight="1">
      <c r="A13" s="202">
        <v>34</v>
      </c>
      <c r="B13" s="213" t="s">
        <v>40</v>
      </c>
      <c r="C13" s="213" t="s">
        <v>41</v>
      </c>
      <c r="D13" s="213" t="s">
        <v>15</v>
      </c>
      <c r="E13" s="213" t="s">
        <v>16</v>
      </c>
      <c r="F13" s="213" t="s">
        <v>31</v>
      </c>
      <c r="G13" s="211">
        <f>BOM清单!BW71</f>
        <v>40.282983669000004</v>
      </c>
      <c r="H13" s="212">
        <f>BOM清单!BW80</f>
        <v>10.520916666666665</v>
      </c>
      <c r="I13" s="222">
        <f t="shared" si="2"/>
        <v>50.803900335666668</v>
      </c>
      <c r="J13" s="211" t="e">
        <f>BOM清单!BY71</f>
        <v>#REF!</v>
      </c>
      <c r="K13" s="212">
        <f>BOM清单!BY80</f>
        <v>10.520916666666665</v>
      </c>
      <c r="L13" s="222" t="e">
        <f t="shared" si="0"/>
        <v>#REF!</v>
      </c>
      <c r="M13" s="223" t="e">
        <f t="shared" si="1"/>
        <v>#REF!</v>
      </c>
      <c r="N13" s="224" t="e">
        <f t="shared" si="3"/>
        <v>#REF!</v>
      </c>
    </row>
    <row r="14" spans="1:17" ht="25.8" customHeight="1">
      <c r="A14" s="202">
        <v>35</v>
      </c>
      <c r="B14" s="214" t="s">
        <v>42</v>
      </c>
      <c r="C14" s="214" t="s">
        <v>30</v>
      </c>
      <c r="D14" s="214" t="s">
        <v>15</v>
      </c>
      <c r="E14" s="214" t="s">
        <v>16</v>
      </c>
      <c r="F14" s="214" t="s">
        <v>43</v>
      </c>
      <c r="G14" s="211">
        <f>BOM清单!CA71</f>
        <v>5.1186236040000006</v>
      </c>
      <c r="H14" s="212">
        <f>BOM清单!CA80</f>
        <v>2.9481499999999996</v>
      </c>
      <c r="I14" s="222">
        <f t="shared" si="2"/>
        <v>8.0667736039999998</v>
      </c>
      <c r="J14" s="211" t="e">
        <f>BOM清单!CC71</f>
        <v>#REF!</v>
      </c>
      <c r="K14" s="212">
        <f>BOM清单!CC80</f>
        <v>2.9481499999999996</v>
      </c>
      <c r="L14" s="222" t="e">
        <f t="shared" si="0"/>
        <v>#REF!</v>
      </c>
      <c r="M14" s="223" t="e">
        <f t="shared" si="1"/>
        <v>#REF!</v>
      </c>
      <c r="N14" s="224" t="e">
        <f t="shared" si="3"/>
        <v>#REF!</v>
      </c>
    </row>
    <row r="15" spans="1:17" ht="25.8" customHeight="1">
      <c r="A15" s="202">
        <v>36</v>
      </c>
      <c r="B15" s="214" t="s">
        <v>44</v>
      </c>
      <c r="C15" s="214" t="s">
        <v>33</v>
      </c>
      <c r="D15" s="214" t="s">
        <v>15</v>
      </c>
      <c r="E15" s="214" t="s">
        <v>16</v>
      </c>
      <c r="F15" s="214" t="s">
        <v>45</v>
      </c>
      <c r="G15" s="211">
        <f>BOM清单!CE71</f>
        <v>21.546746018</v>
      </c>
      <c r="H15" s="212">
        <f>BOM清单!CE80</f>
        <v>11.754333333333332</v>
      </c>
      <c r="I15" s="222">
        <f t="shared" si="2"/>
        <v>33.301079351333328</v>
      </c>
      <c r="J15" s="211" t="e">
        <f>BOM清单!CG71</f>
        <v>#REF!</v>
      </c>
      <c r="K15" s="212">
        <f>BOM清单!CG80</f>
        <v>11.754333333333332</v>
      </c>
      <c r="L15" s="222" t="e">
        <f t="shared" si="0"/>
        <v>#REF!</v>
      </c>
      <c r="M15" s="223" t="e">
        <f t="shared" si="1"/>
        <v>#REF!</v>
      </c>
      <c r="N15" s="224" t="e">
        <f t="shared" si="3"/>
        <v>#REF!</v>
      </c>
    </row>
    <row r="16" spans="1:17" ht="25.8" customHeight="1">
      <c r="A16" s="202">
        <v>37</v>
      </c>
      <c r="B16" s="214" t="s">
        <v>46</v>
      </c>
      <c r="C16" s="214" t="s">
        <v>36</v>
      </c>
      <c r="D16" s="214" t="s">
        <v>15</v>
      </c>
      <c r="E16" s="214" t="s">
        <v>16</v>
      </c>
      <c r="F16" s="214" t="s">
        <v>43</v>
      </c>
      <c r="G16" s="211">
        <f>BOM清单!CI71</f>
        <v>14.110783668999998</v>
      </c>
      <c r="H16" s="212">
        <f>BOM清单!CI80</f>
        <v>7.7521666666666667</v>
      </c>
      <c r="I16" s="222">
        <f t="shared" si="2"/>
        <v>21.862950335666664</v>
      </c>
      <c r="J16" s="211" t="e">
        <f>BOM清单!CK71</f>
        <v>#REF!</v>
      </c>
      <c r="K16" s="212">
        <f>BOM清单!CK80</f>
        <v>7.7521666666666667</v>
      </c>
      <c r="L16" s="222" t="e">
        <f t="shared" si="0"/>
        <v>#REF!</v>
      </c>
      <c r="M16" s="223" t="e">
        <f t="shared" si="1"/>
        <v>#REF!</v>
      </c>
      <c r="N16" s="224" t="e">
        <f t="shared" si="3"/>
        <v>#REF!</v>
      </c>
    </row>
    <row r="17" spans="1:14" ht="25.8" customHeight="1">
      <c r="A17" s="202">
        <v>38</v>
      </c>
      <c r="B17" s="214" t="s">
        <v>47</v>
      </c>
      <c r="C17" s="214" t="s">
        <v>38</v>
      </c>
      <c r="D17" s="214" t="s">
        <v>15</v>
      </c>
      <c r="E17" s="214" t="s">
        <v>16</v>
      </c>
      <c r="F17" s="214" t="s">
        <v>48</v>
      </c>
      <c r="G17" s="211">
        <f>BOM清单!CM71</f>
        <v>21.546746018</v>
      </c>
      <c r="H17" s="212">
        <f>BOM清单!CM80</f>
        <v>11.754333333333332</v>
      </c>
      <c r="I17" s="222">
        <f t="shared" si="2"/>
        <v>33.301079351333328</v>
      </c>
      <c r="J17" s="211" t="e">
        <f>BOM清单!CO71</f>
        <v>#REF!</v>
      </c>
      <c r="K17" s="212">
        <f>BOM清单!CO80</f>
        <v>11.754333333333332</v>
      </c>
      <c r="L17" s="222" t="e">
        <f t="shared" si="0"/>
        <v>#REF!</v>
      </c>
      <c r="M17" s="223" t="e">
        <f t="shared" si="1"/>
        <v>#REF!</v>
      </c>
      <c r="N17" s="224" t="e">
        <f t="shared" si="3"/>
        <v>#REF!</v>
      </c>
    </row>
    <row r="18" spans="1:14" ht="25.8" customHeight="1">
      <c r="A18" s="202">
        <v>39</v>
      </c>
      <c r="B18" s="214" t="s">
        <v>49</v>
      </c>
      <c r="C18" s="214" t="s">
        <v>41</v>
      </c>
      <c r="D18" s="214" t="s">
        <v>15</v>
      </c>
      <c r="E18" s="214" t="s">
        <v>16</v>
      </c>
      <c r="F18" s="214" t="s">
        <v>43</v>
      </c>
      <c r="G18" s="211">
        <f>BOM清单!CQ71</f>
        <v>14.170783668999999</v>
      </c>
      <c r="H18" s="212">
        <f>BOM清单!CQ80</f>
        <v>7.7521666666666667</v>
      </c>
      <c r="I18" s="222">
        <f t="shared" si="2"/>
        <v>21.922950335666666</v>
      </c>
      <c r="J18" s="211" t="e">
        <f>BOM清单!CS71</f>
        <v>#REF!</v>
      </c>
      <c r="K18" s="212">
        <f>BOM清单!CS80</f>
        <v>7.7521666666666667</v>
      </c>
      <c r="L18" s="222" t="e">
        <f t="shared" si="0"/>
        <v>#REF!</v>
      </c>
      <c r="M18" s="223" t="e">
        <f t="shared" si="1"/>
        <v>#REF!</v>
      </c>
      <c r="N18" s="224" t="e">
        <f t="shared" si="3"/>
        <v>#REF!</v>
      </c>
    </row>
    <row r="19" spans="1:14" ht="25.8" customHeight="1">
      <c r="A19" s="202">
        <v>40</v>
      </c>
      <c r="B19" s="215" t="s">
        <v>50</v>
      </c>
      <c r="C19" s="215" t="s">
        <v>30</v>
      </c>
      <c r="D19" s="215" t="s">
        <v>15</v>
      </c>
      <c r="E19" s="215" t="s">
        <v>16</v>
      </c>
      <c r="F19" s="215" t="s">
        <v>51</v>
      </c>
      <c r="G19" s="211">
        <f>BOM清单!CU71</f>
        <v>4.5315236040000002</v>
      </c>
      <c r="H19" s="212">
        <f>BOM清单!CU80</f>
        <v>2.9481499999999996</v>
      </c>
      <c r="I19" s="222">
        <f t="shared" si="2"/>
        <v>7.4796736040000003</v>
      </c>
      <c r="J19" s="211" t="e">
        <f>BOM清单!CW71</f>
        <v>#REF!</v>
      </c>
      <c r="K19" s="212">
        <f>BOM清单!CW80</f>
        <v>2.9481499999999996</v>
      </c>
      <c r="L19" s="222" t="e">
        <f t="shared" si="0"/>
        <v>#REF!</v>
      </c>
      <c r="M19" s="223" t="e">
        <f t="shared" si="1"/>
        <v>#REF!</v>
      </c>
      <c r="N19" s="224" t="e">
        <f t="shared" si="3"/>
        <v>#REF!</v>
      </c>
    </row>
    <row r="20" spans="1:14" ht="25.8" customHeight="1">
      <c r="A20" s="202">
        <v>41</v>
      </c>
      <c r="B20" s="215" t="s">
        <v>52</v>
      </c>
      <c r="C20" s="215" t="s">
        <v>33</v>
      </c>
      <c r="D20" s="215" t="s">
        <v>15</v>
      </c>
      <c r="E20" s="215" t="s">
        <v>16</v>
      </c>
      <c r="F20" s="215" t="s">
        <v>53</v>
      </c>
      <c r="G20" s="211">
        <f>BOM清单!CY71</f>
        <v>18.975146018</v>
      </c>
      <c r="H20" s="212">
        <f>BOM清单!CY80</f>
        <v>11.754333333333332</v>
      </c>
      <c r="I20" s="222">
        <f t="shared" si="2"/>
        <v>30.729479351333332</v>
      </c>
      <c r="J20" s="211" t="e">
        <f>BOM清单!DA71</f>
        <v>#REF!</v>
      </c>
      <c r="K20" s="212">
        <f>BOM清单!DA80</f>
        <v>11.754333333333332</v>
      </c>
      <c r="L20" s="222" t="e">
        <f t="shared" si="0"/>
        <v>#REF!</v>
      </c>
      <c r="M20" s="223" t="e">
        <f t="shared" si="1"/>
        <v>#REF!</v>
      </c>
      <c r="N20" s="224" t="e">
        <f t="shared" si="3"/>
        <v>#REF!</v>
      </c>
    </row>
    <row r="21" spans="1:14" ht="25.8" customHeight="1">
      <c r="A21" s="202">
        <v>42</v>
      </c>
      <c r="B21" s="215" t="s">
        <v>54</v>
      </c>
      <c r="C21" s="215" t="s">
        <v>36</v>
      </c>
      <c r="D21" s="215" t="s">
        <v>15</v>
      </c>
      <c r="E21" s="215" t="s">
        <v>16</v>
      </c>
      <c r="F21" s="215" t="s">
        <v>51</v>
      </c>
      <c r="G21" s="211">
        <f>BOM清单!DC71</f>
        <v>12.245313281999998</v>
      </c>
      <c r="H21" s="212">
        <f>BOM清单!DC80</f>
        <v>7.7521666666666667</v>
      </c>
      <c r="I21" s="222">
        <f t="shared" si="2"/>
        <v>19.997479948666665</v>
      </c>
      <c r="J21" s="211" t="e">
        <f>BOM清单!DE71</f>
        <v>#REF!</v>
      </c>
      <c r="K21" s="212">
        <f>BOM清单!DE80</f>
        <v>7.7521666666666667</v>
      </c>
      <c r="L21" s="222" t="e">
        <f t="shared" si="0"/>
        <v>#REF!</v>
      </c>
      <c r="M21" s="223" t="e">
        <f t="shared" si="1"/>
        <v>#REF!</v>
      </c>
      <c r="N21" s="224" t="e">
        <f t="shared" si="3"/>
        <v>#REF!</v>
      </c>
    </row>
    <row r="22" spans="1:14" ht="25.8" customHeight="1">
      <c r="A22" s="202">
        <v>43</v>
      </c>
      <c r="B22" s="215" t="s">
        <v>55</v>
      </c>
      <c r="C22" s="215" t="s">
        <v>38</v>
      </c>
      <c r="D22" s="215" t="s">
        <v>15</v>
      </c>
      <c r="E22" s="215" t="s">
        <v>16</v>
      </c>
      <c r="F22" s="215" t="s">
        <v>56</v>
      </c>
      <c r="G22" s="211">
        <f>BOM清单!DG71</f>
        <v>18.975146018</v>
      </c>
      <c r="H22" s="212">
        <f>BOM清单!DG80</f>
        <v>11.754333333333332</v>
      </c>
      <c r="I22" s="222">
        <f t="shared" si="2"/>
        <v>30.729479351333332</v>
      </c>
      <c r="J22" s="211" t="e">
        <f>BOM清单!DI71</f>
        <v>#REF!</v>
      </c>
      <c r="K22" s="212">
        <f>BOM清单!DI80</f>
        <v>11.754333333333332</v>
      </c>
      <c r="L22" s="222" t="e">
        <f t="shared" si="0"/>
        <v>#REF!</v>
      </c>
      <c r="M22" s="223" t="e">
        <f t="shared" si="1"/>
        <v>#REF!</v>
      </c>
      <c r="N22" s="224" t="e">
        <f t="shared" si="3"/>
        <v>#REF!</v>
      </c>
    </row>
    <row r="23" spans="1:14" ht="25.8" customHeight="1">
      <c r="A23" s="202">
        <v>44</v>
      </c>
      <c r="B23" s="215" t="s">
        <v>57</v>
      </c>
      <c r="C23" s="215" t="s">
        <v>41</v>
      </c>
      <c r="D23" s="215" t="s">
        <v>15</v>
      </c>
      <c r="E23" s="215" t="s">
        <v>16</v>
      </c>
      <c r="F23" s="215" t="s">
        <v>51</v>
      </c>
      <c r="G23" s="211">
        <f>BOM清单!DK71</f>
        <v>12.305313281999998</v>
      </c>
      <c r="H23" s="212">
        <f>BOM清单!DK80</f>
        <v>7.7521666666666667</v>
      </c>
      <c r="I23" s="222">
        <f t="shared" si="2"/>
        <v>20.057479948666664</v>
      </c>
      <c r="J23" s="211" t="e">
        <f>BOM清单!DM71</f>
        <v>#REF!</v>
      </c>
      <c r="K23" s="212">
        <f>BOM清单!DM80</f>
        <v>7.7521666666666667</v>
      </c>
      <c r="L23" s="222" t="e">
        <f t="shared" si="0"/>
        <v>#REF!</v>
      </c>
      <c r="M23" s="223" t="e">
        <f t="shared" si="1"/>
        <v>#REF!</v>
      </c>
      <c r="N23" s="224" t="e">
        <f t="shared" si="3"/>
        <v>#REF!</v>
      </c>
    </row>
    <row r="24" spans="1:14" ht="25.8" customHeight="1">
      <c r="A24" s="202">
        <v>45</v>
      </c>
      <c r="B24" s="216" t="s">
        <v>58</v>
      </c>
      <c r="C24" s="216" t="s">
        <v>33</v>
      </c>
      <c r="D24" s="216" t="s">
        <v>15</v>
      </c>
      <c r="E24" s="216" t="s">
        <v>16</v>
      </c>
      <c r="F24" s="216" t="s">
        <v>59</v>
      </c>
      <c r="G24" s="211">
        <f>BOM清单!DO71</f>
        <v>31.955798070999993</v>
      </c>
      <c r="H24" s="212">
        <f>BOM清单!DO80</f>
        <v>11.754333333333332</v>
      </c>
      <c r="I24" s="222">
        <f t="shared" si="2"/>
        <v>43.710131404333325</v>
      </c>
      <c r="J24" s="211" t="e">
        <f>BOM清单!DQ71</f>
        <v>#REF!</v>
      </c>
      <c r="K24" s="212">
        <f>BOM清单!DQ80</f>
        <v>11.754333333333332</v>
      </c>
      <c r="L24" s="222" t="e">
        <f t="shared" si="0"/>
        <v>#REF!</v>
      </c>
      <c r="M24" s="223" t="e">
        <f t="shared" si="1"/>
        <v>#REF!</v>
      </c>
      <c r="N24" s="224" t="e">
        <f t="shared" si="3"/>
        <v>#REF!</v>
      </c>
    </row>
    <row r="25" spans="1:14" ht="25.8" customHeight="1">
      <c r="A25" s="202">
        <v>46</v>
      </c>
      <c r="B25" s="216" t="s">
        <v>46</v>
      </c>
      <c r="C25" s="216" t="s">
        <v>36</v>
      </c>
      <c r="D25" s="216" t="s">
        <v>15</v>
      </c>
      <c r="E25" s="216" t="s">
        <v>16</v>
      </c>
      <c r="F25" s="216" t="s">
        <v>60</v>
      </c>
      <c r="G25" s="211">
        <f>BOM清单!DS71</f>
        <v>14.021597837999998</v>
      </c>
      <c r="H25" s="212">
        <f>BOM清单!DS80</f>
        <v>7.7521666666666667</v>
      </c>
      <c r="I25" s="222">
        <f t="shared" si="2"/>
        <v>21.773764504666666</v>
      </c>
      <c r="J25" s="211" t="e">
        <f>BOM清单!DU71</f>
        <v>#REF!</v>
      </c>
      <c r="K25" s="212">
        <f>BOM清单!DU80</f>
        <v>7.7521666666666667</v>
      </c>
      <c r="L25" s="222" t="e">
        <f t="shared" si="0"/>
        <v>#REF!</v>
      </c>
      <c r="M25" s="223" t="e">
        <f t="shared" si="1"/>
        <v>#REF!</v>
      </c>
      <c r="N25" s="224" t="e">
        <f t="shared" si="3"/>
        <v>#REF!</v>
      </c>
    </row>
    <row r="26" spans="1:14" ht="25.8" customHeight="1">
      <c r="A26" s="202">
        <v>47</v>
      </c>
      <c r="B26" s="216" t="s">
        <v>61</v>
      </c>
      <c r="C26" s="216" t="s">
        <v>38</v>
      </c>
      <c r="D26" s="216" t="s">
        <v>15</v>
      </c>
      <c r="E26" s="216" t="s">
        <v>16</v>
      </c>
      <c r="F26" s="216" t="s">
        <v>62</v>
      </c>
      <c r="G26" s="211">
        <f>BOM清单!DW71</f>
        <v>31.955798070999993</v>
      </c>
      <c r="H26" s="212">
        <f>BOM清单!DW80</f>
        <v>11.754333333333332</v>
      </c>
      <c r="I26" s="222">
        <f t="shared" si="2"/>
        <v>43.710131404333325</v>
      </c>
      <c r="J26" s="211" t="e">
        <f>BOM清单!DY71</f>
        <v>#REF!</v>
      </c>
      <c r="K26" s="212">
        <f>BOM清单!DY80</f>
        <v>11.754333333333332</v>
      </c>
      <c r="L26" s="222" t="e">
        <f t="shared" si="0"/>
        <v>#REF!</v>
      </c>
      <c r="M26" s="223" t="e">
        <f t="shared" si="1"/>
        <v>#REF!</v>
      </c>
      <c r="N26" s="224" t="e">
        <f t="shared" si="3"/>
        <v>#REF!</v>
      </c>
    </row>
    <row r="27" spans="1:14" ht="25.8" customHeight="1">
      <c r="A27" s="202">
        <v>48</v>
      </c>
      <c r="B27" s="216" t="s">
        <v>63</v>
      </c>
      <c r="C27" s="216" t="s">
        <v>41</v>
      </c>
      <c r="D27" s="216" t="s">
        <v>15</v>
      </c>
      <c r="E27" s="216" t="s">
        <v>16</v>
      </c>
      <c r="F27" s="216" t="s">
        <v>60</v>
      </c>
      <c r="G27" s="211">
        <f>BOM清单!EA71</f>
        <v>14.081597837999999</v>
      </c>
      <c r="H27" s="212">
        <f>BOM清单!EA80</f>
        <v>7.7521666666666667</v>
      </c>
      <c r="I27" s="222">
        <f t="shared" si="2"/>
        <v>21.833764504666664</v>
      </c>
      <c r="J27" s="211" t="e">
        <f>BOM清单!EC71</f>
        <v>#REF!</v>
      </c>
      <c r="K27" s="212">
        <f>BOM清单!EC80</f>
        <v>7.7521666666666667</v>
      </c>
      <c r="L27" s="222" t="e">
        <f t="shared" si="0"/>
        <v>#REF!</v>
      </c>
      <c r="M27" s="223" t="e">
        <f t="shared" si="1"/>
        <v>#REF!</v>
      </c>
      <c r="N27" s="224" t="e">
        <f t="shared" si="3"/>
        <v>#REF!</v>
      </c>
    </row>
    <row r="28" spans="1:14" ht="25.8" customHeight="1">
      <c r="A28" s="202">
        <v>49</v>
      </c>
      <c r="B28" s="217" t="s">
        <v>64</v>
      </c>
      <c r="C28" s="217" t="s">
        <v>33</v>
      </c>
      <c r="D28" s="217" t="s">
        <v>15</v>
      </c>
      <c r="E28" s="217" t="s">
        <v>16</v>
      </c>
      <c r="F28" s="217" t="s">
        <v>65</v>
      </c>
      <c r="G28" s="211">
        <f>BOM清单!EE71</f>
        <v>28.160198070999993</v>
      </c>
      <c r="H28" s="212">
        <f>BOM清单!EE80</f>
        <v>11.754333333333332</v>
      </c>
      <c r="I28" s="222">
        <f t="shared" si="2"/>
        <v>39.914531404333324</v>
      </c>
      <c r="J28" s="211" t="e">
        <f>BOM清单!EG71</f>
        <v>#REF!</v>
      </c>
      <c r="K28" s="212">
        <f>BOM清单!EG80</f>
        <v>11.754333333333332</v>
      </c>
      <c r="L28" s="222" t="e">
        <f t="shared" si="0"/>
        <v>#REF!</v>
      </c>
      <c r="M28" s="223" t="e">
        <f t="shared" si="1"/>
        <v>#REF!</v>
      </c>
      <c r="N28" s="224" t="e">
        <f t="shared" si="3"/>
        <v>#REF!</v>
      </c>
    </row>
    <row r="29" spans="1:14" ht="25.8" customHeight="1">
      <c r="A29" s="202">
        <v>50</v>
      </c>
      <c r="B29" s="217" t="s">
        <v>54</v>
      </c>
      <c r="C29" s="217" t="s">
        <v>36</v>
      </c>
      <c r="D29" s="217" t="s">
        <v>15</v>
      </c>
      <c r="E29" s="217" t="s">
        <v>16</v>
      </c>
      <c r="F29" s="217" t="s">
        <v>66</v>
      </c>
      <c r="G29" s="211">
        <f>BOM清单!EI71</f>
        <v>12.314997837999998</v>
      </c>
      <c r="H29" s="212">
        <f>BOM清单!EI80</f>
        <v>7.7521666666666667</v>
      </c>
      <c r="I29" s="222">
        <f t="shared" si="2"/>
        <v>20.067164504666664</v>
      </c>
      <c r="J29" s="211" t="e">
        <f>BOM清单!EK71</f>
        <v>#REF!</v>
      </c>
      <c r="K29" s="212">
        <f>BOM清单!EK80</f>
        <v>7.7521666666666667</v>
      </c>
      <c r="L29" s="222" t="e">
        <f t="shared" si="0"/>
        <v>#REF!</v>
      </c>
      <c r="M29" s="223" t="e">
        <f t="shared" si="1"/>
        <v>#REF!</v>
      </c>
      <c r="N29" s="224" t="e">
        <f t="shared" si="3"/>
        <v>#REF!</v>
      </c>
    </row>
    <row r="30" spans="1:14" ht="25.8" customHeight="1">
      <c r="A30" s="202">
        <v>51</v>
      </c>
      <c r="B30" s="217" t="s">
        <v>67</v>
      </c>
      <c r="C30" s="217" t="s">
        <v>38</v>
      </c>
      <c r="D30" s="217" t="s">
        <v>15</v>
      </c>
      <c r="E30" s="217" t="s">
        <v>16</v>
      </c>
      <c r="F30" s="217" t="s">
        <v>68</v>
      </c>
      <c r="G30" s="211">
        <f>BOM清单!EM71</f>
        <v>28.160198070999993</v>
      </c>
      <c r="H30" s="212">
        <f>BOM清单!EM80</f>
        <v>11.754333333333332</v>
      </c>
      <c r="I30" s="222">
        <f t="shared" si="2"/>
        <v>39.914531404333324</v>
      </c>
      <c r="J30" s="211" t="e">
        <f>BOM清单!EO71</f>
        <v>#REF!</v>
      </c>
      <c r="K30" s="212">
        <f>BOM清单!EO80</f>
        <v>11.754333333333332</v>
      </c>
      <c r="L30" s="222" t="e">
        <f t="shared" si="0"/>
        <v>#REF!</v>
      </c>
      <c r="M30" s="223" t="e">
        <f t="shared" si="1"/>
        <v>#REF!</v>
      </c>
      <c r="N30" s="224" t="e">
        <f t="shared" si="3"/>
        <v>#REF!</v>
      </c>
    </row>
    <row r="31" spans="1:14" ht="25.8" customHeight="1">
      <c r="A31" s="202">
        <v>52</v>
      </c>
      <c r="B31" s="217" t="s">
        <v>69</v>
      </c>
      <c r="C31" s="217" t="s">
        <v>41</v>
      </c>
      <c r="D31" s="217" t="s">
        <v>15</v>
      </c>
      <c r="E31" s="217" t="s">
        <v>16</v>
      </c>
      <c r="F31" s="217" t="s">
        <v>66</v>
      </c>
      <c r="G31" s="211">
        <f>BOM清单!EQ71</f>
        <v>12.374997837999999</v>
      </c>
      <c r="H31" s="212">
        <f>BOM清单!EQ80</f>
        <v>7.7521666666666667</v>
      </c>
      <c r="I31" s="222">
        <f t="shared" si="2"/>
        <v>20.127164504666666</v>
      </c>
      <c r="J31" s="211" t="e">
        <f>BOM清单!ES71</f>
        <v>#REF!</v>
      </c>
      <c r="K31" s="212">
        <f>BOM清单!ES80</f>
        <v>7.7521666666666667</v>
      </c>
      <c r="L31" s="222" t="e">
        <f t="shared" si="0"/>
        <v>#REF!</v>
      </c>
      <c r="M31" s="223" t="e">
        <f t="shared" si="1"/>
        <v>#REF!</v>
      </c>
      <c r="N31" s="224" t="e">
        <f t="shared" si="3"/>
        <v>#REF!</v>
      </c>
    </row>
    <row r="32" spans="1:14">
      <c r="D32" s="230"/>
      <c r="E32" s="230"/>
      <c r="G32" s="218">
        <f>SUM(G3:G31)</f>
        <v>925.52398749999998</v>
      </c>
      <c r="H32" s="219">
        <f t="shared" ref="H32:M32" si="4">SUM(H3:H31)</f>
        <v>313.18278333333313</v>
      </c>
      <c r="I32" s="225">
        <f t="shared" si="4"/>
        <v>1238.7067708333329</v>
      </c>
      <c r="J32" s="218" t="e">
        <f t="shared" si="4"/>
        <v>#REF!</v>
      </c>
      <c r="K32" s="219">
        <f t="shared" si="4"/>
        <v>313.18278333333313</v>
      </c>
      <c r="L32" s="225" t="e">
        <f t="shared" si="4"/>
        <v>#REF!</v>
      </c>
      <c r="M32" s="226" t="e">
        <f t="shared" si="4"/>
        <v>#REF!</v>
      </c>
      <c r="N32" s="227"/>
    </row>
    <row r="33" spans="4:5">
      <c r="D33" s="230"/>
      <c r="E33" s="230"/>
    </row>
  </sheetData>
  <autoFilter ref="A2:L32" xr:uid="{00000000-0009-0000-0000-000000000000}"/>
  <mergeCells count="3">
    <mergeCell ref="A1:N1"/>
    <mergeCell ref="D32:D33"/>
    <mergeCell ref="E32:E33"/>
  </mergeCells>
  <phoneticPr fontId="87"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U108"/>
  <sheetViews>
    <sheetView zoomScale="60" zoomScaleNormal="60" workbookViewId="0">
      <pane xSplit="32" ySplit="13" topLeftCell="AG26" activePane="bottomRight" state="frozen"/>
      <selection pane="topRight"/>
      <selection pane="bottomLeft"/>
      <selection pane="bottomRight" activeCell="ET79" sqref="ET79"/>
    </sheetView>
  </sheetViews>
  <sheetFormatPr defaultColWidth="9" defaultRowHeight="13.8"/>
  <cols>
    <col min="1" max="1" width="4.19921875" style="28" customWidth="1"/>
    <col min="2" max="7" width="2.5" style="28" hidden="1" customWidth="1"/>
    <col min="8" max="8" width="16.69921875" style="32" customWidth="1"/>
    <col min="9" max="9" width="11.796875" style="33" customWidth="1"/>
    <col min="10" max="10" width="5.8984375" style="28" hidden="1" customWidth="1"/>
    <col min="11" max="11" width="11.69921875" style="33" customWidth="1"/>
    <col min="12" max="12" width="5.19921875" style="32" hidden="1" customWidth="1"/>
    <col min="13" max="13" width="13" style="28" customWidth="1"/>
    <col min="14" max="14" width="6.69921875" style="34" hidden="1" customWidth="1"/>
    <col min="15" max="15" width="5.5" style="28" hidden="1" customWidth="1"/>
    <col min="16" max="16" width="8.09765625" style="28" hidden="1" customWidth="1"/>
    <col min="17" max="17" width="3.296875" style="28" hidden="1" customWidth="1"/>
    <col min="18" max="18" width="6.69921875" style="28" customWidth="1"/>
    <col min="19" max="19" width="5.09765625" style="28" hidden="1" customWidth="1"/>
    <col min="20" max="20" width="6.5" style="34" hidden="1" customWidth="1"/>
    <col min="21" max="26" width="5.5" style="34" hidden="1" customWidth="1"/>
    <col min="27" max="27" width="7.59765625" style="28" hidden="1" customWidth="1"/>
    <col min="28" max="28" width="4.796875" style="34" hidden="1" customWidth="1"/>
    <col min="29" max="29" width="9.69921875" style="28" customWidth="1"/>
    <col min="30" max="30" width="7.3984375" style="28" customWidth="1"/>
    <col min="31" max="31" width="10.69921875" style="28" customWidth="1"/>
    <col min="32" max="32" width="10.69921875" style="35" customWidth="1"/>
    <col min="33" max="33" width="34.296875" style="28" customWidth="1"/>
    <col min="34" max="35" width="14" style="28" customWidth="1"/>
    <col min="36" max="37" width="14" style="35" customWidth="1"/>
    <col min="38" max="39" width="14" style="28" customWidth="1"/>
    <col min="40" max="41" width="14" style="35" customWidth="1"/>
    <col min="42" max="43" width="14" style="28" customWidth="1"/>
    <col min="44" max="45" width="14" style="35" customWidth="1"/>
    <col min="46" max="47" width="14" style="28" customWidth="1"/>
    <col min="48" max="49" width="14" style="35" customWidth="1"/>
    <col min="50" max="51" width="14" style="28" customWidth="1"/>
    <col min="52" max="53" width="14" style="35" customWidth="1"/>
    <col min="54" max="55" width="14" style="28" customWidth="1"/>
    <col min="56" max="57" width="14" style="35" customWidth="1"/>
    <col min="58" max="59" width="14" style="28" customWidth="1"/>
    <col min="60" max="61" width="14" style="35" customWidth="1"/>
    <col min="62" max="63" width="14" style="28" customWidth="1"/>
    <col min="64" max="65" width="14" style="35" customWidth="1"/>
    <col min="66" max="67" width="14" style="28" customWidth="1"/>
    <col min="68" max="69" width="14" style="35" customWidth="1"/>
    <col min="70" max="71" width="14" style="28" customWidth="1"/>
    <col min="72" max="73" width="14" style="35" customWidth="1"/>
    <col min="74" max="75" width="14" style="28" customWidth="1"/>
    <col min="76" max="77" width="14" style="35" customWidth="1"/>
    <col min="78" max="79" width="14" style="28" customWidth="1"/>
    <col min="80" max="81" width="14" style="35" customWidth="1"/>
    <col min="82" max="83" width="14" style="28" customWidth="1"/>
    <col min="84" max="85" width="14" style="35" customWidth="1"/>
    <col min="86" max="87" width="14" style="28" customWidth="1"/>
    <col min="88" max="89" width="14" style="35" customWidth="1"/>
    <col min="90" max="91" width="14" style="28" customWidth="1"/>
    <col min="92" max="93" width="14" style="35" customWidth="1"/>
    <col min="94" max="95" width="14" style="28" customWidth="1"/>
    <col min="96" max="97" width="14" style="35" customWidth="1"/>
    <col min="98" max="99" width="14" style="28" customWidth="1"/>
    <col min="100" max="101" width="14" style="35" customWidth="1"/>
    <col min="102" max="103" width="14" style="28" customWidth="1"/>
    <col min="104" max="105" width="14" style="35" customWidth="1"/>
    <col min="106" max="107" width="14" style="28" customWidth="1"/>
    <col min="108" max="109" width="14" style="35" customWidth="1"/>
    <col min="110" max="111" width="14" style="28" customWidth="1"/>
    <col min="112" max="113" width="14" style="35" customWidth="1"/>
    <col min="114" max="115" width="14" style="28" customWidth="1"/>
    <col min="116" max="117" width="14" style="35" customWidth="1"/>
    <col min="118" max="119" width="14" style="28" customWidth="1"/>
    <col min="120" max="121" width="14" style="35" customWidth="1"/>
    <col min="122" max="123" width="14" style="28" customWidth="1"/>
    <col min="124" max="125" width="14" style="35" customWidth="1"/>
    <col min="126" max="127" width="14" style="28" customWidth="1"/>
    <col min="128" max="129" width="14" style="35" customWidth="1"/>
    <col min="130" max="131" width="14" style="28" customWidth="1"/>
    <col min="132" max="133" width="14" style="35" customWidth="1"/>
    <col min="134" max="135" width="14" style="28" customWidth="1"/>
    <col min="136" max="137" width="14" style="35" customWidth="1"/>
    <col min="138" max="139" width="14" style="28" customWidth="1"/>
    <col min="140" max="141" width="14" style="35" customWidth="1"/>
    <col min="142" max="143" width="14" style="28" customWidth="1"/>
    <col min="144" max="145" width="14" style="35" customWidth="1"/>
    <col min="146" max="147" width="14" style="28" customWidth="1"/>
    <col min="148" max="149" width="14" style="35" customWidth="1"/>
    <col min="150" max="16384" width="9" style="28"/>
  </cols>
  <sheetData>
    <row r="1" spans="1:149" ht="17.25" customHeight="1">
      <c r="AD1" s="65"/>
      <c r="AE1" s="65"/>
      <c r="AF1" s="66"/>
      <c r="AG1" s="65"/>
      <c r="AH1" s="65"/>
      <c r="AI1" s="65"/>
      <c r="AJ1" s="65"/>
      <c r="AK1" s="65"/>
      <c r="AL1" s="65"/>
      <c r="AM1" s="89"/>
      <c r="AN1" s="66"/>
      <c r="AO1" s="118"/>
      <c r="AP1" s="65"/>
      <c r="AQ1" s="65"/>
      <c r="AR1" s="66"/>
      <c r="AS1" s="66"/>
      <c r="AT1" s="65"/>
      <c r="AU1" s="65"/>
      <c r="AV1" s="66"/>
      <c r="AW1" s="66"/>
      <c r="AX1" s="65"/>
      <c r="AY1" s="65"/>
      <c r="AZ1" s="66"/>
      <c r="BA1" s="66"/>
      <c r="BB1" s="89"/>
      <c r="BC1" s="89"/>
      <c r="BD1" s="118"/>
      <c r="BE1" s="118"/>
      <c r="BJ1" s="65"/>
      <c r="BK1" s="65"/>
      <c r="BL1" s="66"/>
      <c r="BM1" s="66"/>
      <c r="BN1" s="65"/>
      <c r="BO1" s="65"/>
      <c r="BP1" s="66"/>
      <c r="BQ1" s="66"/>
      <c r="BR1" s="65"/>
      <c r="BS1" s="65"/>
      <c r="BT1" s="66"/>
      <c r="BU1" s="66"/>
      <c r="BV1" s="65"/>
      <c r="BW1" s="65"/>
      <c r="BX1" s="66"/>
      <c r="BY1" s="66"/>
      <c r="BZ1" s="65"/>
      <c r="CA1" s="65"/>
      <c r="CB1" s="66"/>
      <c r="CC1" s="66"/>
      <c r="CD1" s="65"/>
      <c r="CE1" s="65"/>
      <c r="CF1" s="66"/>
      <c r="CG1" s="66"/>
      <c r="CH1" s="65"/>
      <c r="CI1" s="65"/>
      <c r="CJ1" s="66"/>
      <c r="CK1" s="66"/>
      <c r="CL1" s="65"/>
      <c r="CM1" s="65"/>
      <c r="CN1" s="66"/>
      <c r="CO1" s="66"/>
      <c r="CP1" s="65"/>
      <c r="CQ1" s="65"/>
      <c r="CR1" s="66"/>
      <c r="CS1" s="66"/>
      <c r="CT1" s="65"/>
      <c r="CU1" s="65"/>
      <c r="CV1" s="66"/>
      <c r="CW1" s="66"/>
      <c r="CX1" s="65"/>
      <c r="CY1" s="65"/>
      <c r="CZ1" s="66"/>
      <c r="DA1" s="66"/>
      <c r="DB1" s="65"/>
      <c r="DC1" s="65"/>
      <c r="DD1" s="66"/>
      <c r="DE1" s="66"/>
      <c r="DF1" s="65"/>
      <c r="DG1" s="65"/>
      <c r="DH1" s="66"/>
      <c r="DI1" s="66"/>
      <c r="DJ1" s="65"/>
      <c r="DK1" s="65"/>
      <c r="DL1" s="66"/>
      <c r="DM1" s="66"/>
      <c r="DN1" s="65"/>
      <c r="DO1" s="65"/>
      <c r="DP1" s="66"/>
      <c r="DQ1" s="66"/>
      <c r="DR1" s="65"/>
      <c r="DS1" s="65"/>
      <c r="DT1" s="66"/>
      <c r="DU1" s="66"/>
      <c r="DV1" s="65"/>
      <c r="DW1" s="65"/>
      <c r="DX1" s="66"/>
      <c r="DY1" s="66"/>
      <c r="DZ1" s="65"/>
      <c r="EA1" s="65"/>
      <c r="EB1" s="66"/>
      <c r="EC1" s="66"/>
      <c r="ED1" s="65"/>
      <c r="EE1" s="65"/>
      <c r="EF1" s="66"/>
      <c r="EG1" s="66"/>
      <c r="EH1" s="65"/>
      <c r="EI1" s="65"/>
      <c r="EJ1" s="66"/>
      <c r="EK1" s="66"/>
      <c r="EL1" s="65"/>
      <c r="EM1" s="65"/>
      <c r="EN1" s="66"/>
      <c r="EO1" s="66"/>
      <c r="EP1" s="65"/>
      <c r="EQ1" s="65"/>
      <c r="ER1" s="66"/>
      <c r="ES1" s="66"/>
    </row>
    <row r="2" spans="1:149" s="19" customFormat="1" ht="21" customHeight="1">
      <c r="A2" s="36" t="s">
        <v>70</v>
      </c>
      <c r="H2" s="37"/>
      <c r="I2" s="45"/>
      <c r="K2" s="45"/>
      <c r="L2" s="37"/>
      <c r="N2" s="46"/>
      <c r="T2" s="46"/>
      <c r="U2" s="46"/>
      <c r="V2" s="46"/>
      <c r="W2" s="46"/>
      <c r="X2" s="46"/>
      <c r="Y2" s="46"/>
      <c r="Z2" s="46"/>
      <c r="AB2" s="46"/>
      <c r="AD2" s="15"/>
      <c r="AE2" s="15"/>
      <c r="AF2" s="16"/>
      <c r="AG2" s="15"/>
      <c r="AH2" s="15">
        <v>24</v>
      </c>
      <c r="AI2" s="15"/>
      <c r="AJ2" s="15">
        <v>24</v>
      </c>
      <c r="AK2" s="15"/>
      <c r="AL2" s="15">
        <v>25</v>
      </c>
      <c r="AM2" s="18"/>
      <c r="AN2" s="16">
        <v>25</v>
      </c>
      <c r="AO2" s="17"/>
      <c r="AP2" s="15">
        <v>26</v>
      </c>
      <c r="AQ2" s="15"/>
      <c r="AR2" s="16">
        <v>26</v>
      </c>
      <c r="AS2" s="16"/>
      <c r="AT2" s="15">
        <v>27</v>
      </c>
      <c r="AU2" s="15"/>
      <c r="AV2" s="16">
        <v>27</v>
      </c>
      <c r="AW2" s="16"/>
      <c r="AX2" s="15">
        <v>28</v>
      </c>
      <c r="AY2" s="15"/>
      <c r="AZ2" s="16">
        <v>28</v>
      </c>
      <c r="BA2" s="16"/>
      <c r="BB2" s="18">
        <v>29</v>
      </c>
      <c r="BC2" s="18"/>
      <c r="BD2" s="17">
        <v>29</v>
      </c>
      <c r="BE2" s="17"/>
      <c r="BF2" s="19">
        <v>30</v>
      </c>
      <c r="BH2" s="20">
        <v>30</v>
      </c>
      <c r="BI2" s="20"/>
      <c r="BJ2" s="15">
        <v>31</v>
      </c>
      <c r="BK2" s="15"/>
      <c r="BL2" s="16">
        <v>31</v>
      </c>
      <c r="BM2" s="16"/>
      <c r="BN2" s="15">
        <v>32</v>
      </c>
      <c r="BO2" s="15"/>
      <c r="BP2" s="16">
        <v>32</v>
      </c>
      <c r="BQ2" s="16"/>
      <c r="BR2" s="15">
        <v>33</v>
      </c>
      <c r="BS2" s="15"/>
      <c r="BT2" s="16">
        <v>33</v>
      </c>
      <c r="BU2" s="16"/>
      <c r="BV2" s="15">
        <v>34</v>
      </c>
      <c r="BW2" s="15"/>
      <c r="BX2" s="16">
        <v>34</v>
      </c>
      <c r="BY2" s="16"/>
      <c r="BZ2" s="15">
        <v>35</v>
      </c>
      <c r="CA2" s="15"/>
      <c r="CB2" s="16">
        <v>35</v>
      </c>
      <c r="CC2" s="16"/>
      <c r="CD2" s="15">
        <v>36</v>
      </c>
      <c r="CE2" s="15"/>
      <c r="CF2" s="16">
        <v>36</v>
      </c>
      <c r="CG2" s="16"/>
      <c r="CH2" s="15">
        <v>37</v>
      </c>
      <c r="CI2" s="15"/>
      <c r="CJ2" s="16">
        <v>37</v>
      </c>
      <c r="CK2" s="16"/>
      <c r="CL2" s="15">
        <v>38</v>
      </c>
      <c r="CM2" s="15"/>
      <c r="CN2" s="16">
        <v>38</v>
      </c>
      <c r="CO2" s="16"/>
      <c r="CP2" s="15">
        <v>39</v>
      </c>
      <c r="CQ2" s="15"/>
      <c r="CR2" s="16">
        <v>39</v>
      </c>
      <c r="CS2" s="16"/>
      <c r="CT2" s="15">
        <v>40</v>
      </c>
      <c r="CU2" s="15"/>
      <c r="CV2" s="16">
        <v>40</v>
      </c>
      <c r="CW2" s="16"/>
      <c r="CX2" s="15">
        <v>41</v>
      </c>
      <c r="CY2" s="15"/>
      <c r="CZ2" s="16">
        <v>41</v>
      </c>
      <c r="DA2" s="16"/>
      <c r="DB2" s="15">
        <v>42</v>
      </c>
      <c r="DC2" s="15"/>
      <c r="DD2" s="16">
        <v>42</v>
      </c>
      <c r="DE2" s="16"/>
      <c r="DF2" s="15">
        <v>43</v>
      </c>
      <c r="DG2" s="15"/>
      <c r="DH2" s="16">
        <v>43</v>
      </c>
      <c r="DI2" s="16"/>
      <c r="DJ2" s="15">
        <v>44</v>
      </c>
      <c r="DK2" s="15"/>
      <c r="DL2" s="16">
        <v>44</v>
      </c>
      <c r="DM2" s="16"/>
      <c r="DN2" s="15">
        <v>45</v>
      </c>
      <c r="DO2" s="15"/>
      <c r="DP2" s="16">
        <v>45</v>
      </c>
      <c r="DQ2" s="16"/>
      <c r="DR2" s="15">
        <v>46</v>
      </c>
      <c r="DS2" s="15"/>
      <c r="DT2" s="16">
        <v>46</v>
      </c>
      <c r="DU2" s="16"/>
      <c r="DV2" s="15">
        <v>47</v>
      </c>
      <c r="DW2" s="15"/>
      <c r="DX2" s="16">
        <v>47</v>
      </c>
      <c r="DY2" s="16"/>
      <c r="DZ2" s="15">
        <v>48</v>
      </c>
      <c r="EA2" s="15"/>
      <c r="EB2" s="16">
        <v>48</v>
      </c>
      <c r="EC2" s="16"/>
      <c r="ED2" s="15">
        <v>49</v>
      </c>
      <c r="EE2" s="15"/>
      <c r="EF2" s="16">
        <v>49</v>
      </c>
      <c r="EG2" s="16"/>
      <c r="EH2" s="15">
        <v>50</v>
      </c>
      <c r="EI2" s="15"/>
      <c r="EJ2" s="16">
        <v>50</v>
      </c>
      <c r="EK2" s="16"/>
      <c r="EL2" s="15">
        <v>51</v>
      </c>
      <c r="EM2" s="15"/>
      <c r="EN2" s="16">
        <v>51</v>
      </c>
      <c r="EO2" s="16"/>
      <c r="EP2" s="15">
        <v>52</v>
      </c>
      <c r="EQ2" s="15"/>
      <c r="ER2" s="16">
        <v>52</v>
      </c>
      <c r="ES2" s="16"/>
    </row>
    <row r="3" spans="1:149" s="19" customFormat="1" ht="21" customHeight="1">
      <c r="A3" s="36" t="s">
        <v>71</v>
      </c>
      <c r="H3" s="37"/>
      <c r="I3" s="45"/>
      <c r="K3" s="45"/>
      <c r="L3" s="37"/>
      <c r="N3" s="46"/>
      <c r="T3" s="46"/>
      <c r="U3" s="46"/>
      <c r="V3" s="46"/>
      <c r="W3" s="46"/>
      <c r="X3" s="46"/>
      <c r="Y3" s="46"/>
      <c r="Z3" s="46"/>
      <c r="AB3" s="46"/>
      <c r="AD3" s="15"/>
      <c r="AE3" s="15"/>
      <c r="AF3" s="16"/>
      <c r="AG3" s="15"/>
      <c r="AH3" s="231" t="s">
        <v>72</v>
      </c>
      <c r="AI3" s="231"/>
      <c r="AJ3" s="231" t="s">
        <v>73</v>
      </c>
      <c r="AK3" s="231"/>
      <c r="AL3" s="231" t="s">
        <v>72</v>
      </c>
      <c r="AM3" s="231"/>
      <c r="AN3" s="231" t="s">
        <v>73</v>
      </c>
      <c r="AO3" s="231"/>
      <c r="AP3" s="231" t="s">
        <v>72</v>
      </c>
      <c r="AQ3" s="231"/>
      <c r="AR3" s="231" t="s">
        <v>73</v>
      </c>
      <c r="AS3" s="231"/>
      <c r="AT3" s="231" t="s">
        <v>72</v>
      </c>
      <c r="AU3" s="231"/>
      <c r="AV3" s="232" t="s">
        <v>73</v>
      </c>
      <c r="AW3" s="232"/>
      <c r="AX3" s="231" t="s">
        <v>72</v>
      </c>
      <c r="AY3" s="231"/>
      <c r="AZ3" s="232" t="s">
        <v>73</v>
      </c>
      <c r="BA3" s="232"/>
      <c r="BB3" s="231" t="s">
        <v>72</v>
      </c>
      <c r="BC3" s="231"/>
      <c r="BD3" s="232" t="s">
        <v>73</v>
      </c>
      <c r="BE3" s="232"/>
      <c r="BF3" s="231" t="s">
        <v>72</v>
      </c>
      <c r="BG3" s="231"/>
      <c r="BH3" s="232" t="s">
        <v>73</v>
      </c>
      <c r="BI3" s="232"/>
      <c r="BJ3" s="231" t="s">
        <v>72</v>
      </c>
      <c r="BK3" s="231"/>
      <c r="BL3" s="232" t="s">
        <v>73</v>
      </c>
      <c r="BM3" s="232"/>
      <c r="BN3" s="231" t="s">
        <v>72</v>
      </c>
      <c r="BO3" s="231"/>
      <c r="BP3" s="232" t="s">
        <v>73</v>
      </c>
      <c r="BQ3" s="232"/>
      <c r="BR3" s="231" t="s">
        <v>72</v>
      </c>
      <c r="BS3" s="231"/>
      <c r="BT3" s="232" t="s">
        <v>73</v>
      </c>
      <c r="BU3" s="232"/>
      <c r="BV3" s="231" t="s">
        <v>72</v>
      </c>
      <c r="BW3" s="231"/>
      <c r="BX3" s="232" t="s">
        <v>73</v>
      </c>
      <c r="BY3" s="232"/>
      <c r="BZ3" s="231" t="s">
        <v>72</v>
      </c>
      <c r="CA3" s="231"/>
      <c r="CB3" s="232" t="s">
        <v>73</v>
      </c>
      <c r="CC3" s="232"/>
      <c r="CD3" s="231" t="s">
        <v>72</v>
      </c>
      <c r="CE3" s="231"/>
      <c r="CF3" s="232" t="s">
        <v>73</v>
      </c>
      <c r="CG3" s="232"/>
      <c r="CH3" s="231" t="s">
        <v>72</v>
      </c>
      <c r="CI3" s="231"/>
      <c r="CJ3" s="232" t="s">
        <v>73</v>
      </c>
      <c r="CK3" s="232"/>
      <c r="CL3" s="231" t="s">
        <v>72</v>
      </c>
      <c r="CM3" s="231"/>
      <c r="CN3" s="232" t="s">
        <v>73</v>
      </c>
      <c r="CO3" s="232"/>
      <c r="CP3" s="231" t="s">
        <v>72</v>
      </c>
      <c r="CQ3" s="231"/>
      <c r="CR3" s="232" t="s">
        <v>73</v>
      </c>
      <c r="CS3" s="232"/>
      <c r="CT3" s="231" t="s">
        <v>72</v>
      </c>
      <c r="CU3" s="231"/>
      <c r="CV3" s="232" t="s">
        <v>73</v>
      </c>
      <c r="CW3" s="232"/>
      <c r="CX3" s="231" t="s">
        <v>72</v>
      </c>
      <c r="CY3" s="231"/>
      <c r="CZ3" s="232" t="s">
        <v>73</v>
      </c>
      <c r="DA3" s="232"/>
      <c r="DB3" s="231" t="s">
        <v>72</v>
      </c>
      <c r="DC3" s="231"/>
      <c r="DD3" s="232" t="s">
        <v>73</v>
      </c>
      <c r="DE3" s="232"/>
      <c r="DF3" s="231" t="s">
        <v>72</v>
      </c>
      <c r="DG3" s="231"/>
      <c r="DH3" s="232" t="s">
        <v>73</v>
      </c>
      <c r="DI3" s="232"/>
      <c r="DJ3" s="231" t="s">
        <v>72</v>
      </c>
      <c r="DK3" s="231"/>
      <c r="DL3" s="232" t="s">
        <v>73</v>
      </c>
      <c r="DM3" s="232"/>
      <c r="DN3" s="231" t="s">
        <v>72</v>
      </c>
      <c r="DO3" s="231"/>
      <c r="DP3" s="232" t="s">
        <v>73</v>
      </c>
      <c r="DQ3" s="232"/>
      <c r="DR3" s="231" t="s">
        <v>72</v>
      </c>
      <c r="DS3" s="231"/>
      <c r="DT3" s="232" t="s">
        <v>73</v>
      </c>
      <c r="DU3" s="232"/>
      <c r="DV3" s="231" t="s">
        <v>72</v>
      </c>
      <c r="DW3" s="231"/>
      <c r="DX3" s="232" t="s">
        <v>73</v>
      </c>
      <c r="DY3" s="232"/>
      <c r="DZ3" s="231" t="s">
        <v>72</v>
      </c>
      <c r="EA3" s="231"/>
      <c r="EB3" s="232" t="s">
        <v>73</v>
      </c>
      <c r="EC3" s="232"/>
      <c r="ED3" s="231" t="s">
        <v>72</v>
      </c>
      <c r="EE3" s="231"/>
      <c r="EF3" s="232" t="s">
        <v>73</v>
      </c>
      <c r="EG3" s="232"/>
      <c r="EH3" s="231" t="s">
        <v>72</v>
      </c>
      <c r="EI3" s="231"/>
      <c r="EJ3" s="232" t="s">
        <v>73</v>
      </c>
      <c r="EK3" s="232"/>
      <c r="EL3" s="231" t="s">
        <v>72</v>
      </c>
      <c r="EM3" s="231"/>
      <c r="EN3" s="232" t="s">
        <v>73</v>
      </c>
      <c r="EO3" s="232"/>
      <c r="EP3" s="231" t="s">
        <v>72</v>
      </c>
      <c r="EQ3" s="231"/>
      <c r="ER3" s="232" t="s">
        <v>73</v>
      </c>
      <c r="ES3" s="232"/>
    </row>
    <row r="4" spans="1:149" ht="21.75" hidden="1" customHeight="1">
      <c r="M4" s="28" t="s">
        <v>74</v>
      </c>
      <c r="AD4" s="67"/>
      <c r="AE4" s="67"/>
      <c r="AF4" s="68"/>
      <c r="AG4" s="67"/>
      <c r="AH4" s="67"/>
      <c r="AI4" s="67"/>
      <c r="AJ4" s="67"/>
      <c r="AK4" s="67"/>
      <c r="AL4" s="67"/>
      <c r="AM4" s="89"/>
      <c r="AN4" s="68"/>
      <c r="AO4" s="118"/>
      <c r="AP4" s="89"/>
      <c r="AQ4" s="89"/>
      <c r="AR4" s="118"/>
      <c r="AS4" s="118"/>
      <c r="AT4" s="89"/>
      <c r="AU4" s="89"/>
      <c r="AV4" s="118"/>
      <c r="AW4" s="118"/>
      <c r="AX4" s="89"/>
      <c r="AY4" s="89"/>
      <c r="AZ4" s="118"/>
      <c r="BA4" s="118"/>
      <c r="BB4" s="120"/>
      <c r="BC4" s="89"/>
      <c r="BD4" s="121"/>
      <c r="BE4" s="118"/>
      <c r="BJ4" s="89"/>
      <c r="BK4" s="89"/>
      <c r="BL4" s="118"/>
      <c r="BM4" s="118"/>
      <c r="BN4" s="89"/>
      <c r="BO4" s="89"/>
      <c r="BP4" s="118"/>
      <c r="BQ4" s="118"/>
      <c r="BR4" s="89"/>
      <c r="BS4" s="89"/>
      <c r="BT4" s="118"/>
      <c r="BU4" s="118"/>
      <c r="BV4" s="89"/>
      <c r="BW4" s="89"/>
      <c r="BX4" s="118"/>
      <c r="BY4" s="118"/>
      <c r="BZ4" s="89"/>
      <c r="CA4" s="89"/>
      <c r="CB4" s="118"/>
      <c r="CC4" s="118"/>
      <c r="CD4" s="89"/>
      <c r="CE4" s="89"/>
      <c r="CF4" s="118"/>
      <c r="CG4" s="118"/>
      <c r="CH4" s="89"/>
      <c r="CI4" s="89"/>
      <c r="CJ4" s="118"/>
      <c r="CK4" s="118"/>
      <c r="CL4" s="89"/>
      <c r="CM4" s="89"/>
      <c r="CN4" s="118"/>
      <c r="CO4" s="118"/>
      <c r="CP4" s="89"/>
      <c r="CQ4" s="89"/>
      <c r="CR4" s="118"/>
      <c r="CS4" s="118"/>
      <c r="CT4" s="89"/>
      <c r="CU4" s="89"/>
      <c r="CV4" s="118"/>
      <c r="CW4" s="118"/>
      <c r="CX4" s="89"/>
      <c r="CY4" s="89"/>
      <c r="CZ4" s="118"/>
      <c r="DA4" s="118"/>
      <c r="DB4" s="89"/>
      <c r="DC4" s="89"/>
      <c r="DD4" s="118"/>
      <c r="DE4" s="118"/>
      <c r="DF4" s="89"/>
      <c r="DG4" s="89"/>
      <c r="DH4" s="118"/>
      <c r="DI4" s="118"/>
      <c r="DJ4" s="89"/>
      <c r="DK4" s="89"/>
      <c r="DL4" s="118"/>
      <c r="DM4" s="118"/>
      <c r="DN4" s="89"/>
      <c r="DO4" s="89"/>
      <c r="DP4" s="118"/>
      <c r="DQ4" s="118"/>
      <c r="DR4" s="89"/>
      <c r="DS4" s="89"/>
      <c r="DT4" s="118"/>
      <c r="DU4" s="118"/>
      <c r="DV4" s="89"/>
      <c r="DW4" s="89"/>
      <c r="DX4" s="118"/>
      <c r="DY4" s="118"/>
      <c r="DZ4" s="89"/>
      <c r="EA4" s="89"/>
      <c r="EB4" s="118"/>
      <c r="EC4" s="118"/>
      <c r="ED4" s="89"/>
      <c r="EE4" s="89"/>
      <c r="EF4" s="118"/>
      <c r="EG4" s="118"/>
      <c r="EH4" s="89"/>
      <c r="EI4" s="89"/>
      <c r="EJ4" s="118"/>
      <c r="EK4" s="118"/>
      <c r="EL4" s="89"/>
      <c r="EM4" s="89"/>
      <c r="EN4" s="118"/>
      <c r="EO4" s="118"/>
      <c r="EP4" s="89"/>
      <c r="EQ4" s="89"/>
      <c r="ER4" s="118"/>
      <c r="ES4" s="118"/>
    </row>
    <row r="5" spans="1:149" ht="34.799999999999997">
      <c r="A5" s="294" t="s">
        <v>75</v>
      </c>
      <c r="B5" s="294"/>
      <c r="C5" s="294"/>
      <c r="D5" s="294"/>
      <c r="E5" s="294"/>
      <c r="F5" s="294"/>
      <c r="G5" s="294"/>
      <c r="H5" s="294"/>
      <c r="I5" s="294"/>
      <c r="J5" s="295" t="s">
        <v>76</v>
      </c>
      <c r="K5" s="295"/>
      <c r="L5" s="295"/>
      <c r="M5" s="295"/>
      <c r="N5" s="295"/>
      <c r="O5" s="295"/>
      <c r="P5" s="295"/>
      <c r="Q5" s="295"/>
      <c r="R5" s="295"/>
      <c r="S5" s="295"/>
      <c r="T5" s="295"/>
      <c r="U5" s="295"/>
      <c r="V5" s="295"/>
      <c r="W5" s="295"/>
      <c r="X5" s="295"/>
      <c r="Y5" s="295"/>
      <c r="Z5" s="295"/>
      <c r="AA5" s="295"/>
      <c r="AB5" s="295"/>
      <c r="AC5" s="295"/>
      <c r="AD5" s="69" t="s">
        <v>77</v>
      </c>
      <c r="AE5" s="69"/>
      <c r="AF5" s="70"/>
      <c r="AG5" s="90"/>
      <c r="AH5" s="233" t="s">
        <v>13</v>
      </c>
      <c r="AI5" s="234"/>
      <c r="AJ5" s="235" t="s">
        <v>13</v>
      </c>
      <c r="AK5" s="236"/>
      <c r="AL5" s="233" t="s">
        <v>18</v>
      </c>
      <c r="AM5" s="234"/>
      <c r="AN5" s="235" t="s">
        <v>18</v>
      </c>
      <c r="AO5" s="236"/>
      <c r="AP5" s="233" t="s">
        <v>21</v>
      </c>
      <c r="AQ5" s="234"/>
      <c r="AR5" s="235" t="s">
        <v>21</v>
      </c>
      <c r="AS5" s="236"/>
      <c r="AT5" s="233" t="s">
        <v>23</v>
      </c>
      <c r="AU5" s="234"/>
      <c r="AV5" s="235" t="s">
        <v>23</v>
      </c>
      <c r="AW5" s="236"/>
      <c r="AX5" s="233" t="s">
        <v>25</v>
      </c>
      <c r="AY5" s="234"/>
      <c r="AZ5" s="235" t="s">
        <v>25</v>
      </c>
      <c r="BA5" s="236"/>
      <c r="BB5" s="233" t="s">
        <v>27</v>
      </c>
      <c r="BC5" s="234"/>
      <c r="BD5" s="235" t="s">
        <v>27</v>
      </c>
      <c r="BE5" s="236"/>
      <c r="BF5" s="237" t="s">
        <v>29</v>
      </c>
      <c r="BG5" s="238"/>
      <c r="BH5" s="239" t="s">
        <v>29</v>
      </c>
      <c r="BI5" s="240"/>
      <c r="BJ5" s="237" t="s">
        <v>32</v>
      </c>
      <c r="BK5" s="238"/>
      <c r="BL5" s="239" t="s">
        <v>32</v>
      </c>
      <c r="BM5" s="240"/>
      <c r="BN5" s="237" t="s">
        <v>35</v>
      </c>
      <c r="BO5" s="238"/>
      <c r="BP5" s="239" t="s">
        <v>35</v>
      </c>
      <c r="BQ5" s="240"/>
      <c r="BR5" s="237" t="s">
        <v>37</v>
      </c>
      <c r="BS5" s="238"/>
      <c r="BT5" s="239" t="s">
        <v>37</v>
      </c>
      <c r="BU5" s="240"/>
      <c r="BV5" s="237" t="s">
        <v>40</v>
      </c>
      <c r="BW5" s="238"/>
      <c r="BX5" s="239" t="s">
        <v>40</v>
      </c>
      <c r="BY5" s="240"/>
      <c r="BZ5" s="241" t="s">
        <v>42</v>
      </c>
      <c r="CA5" s="242"/>
      <c r="CB5" s="235" t="s">
        <v>42</v>
      </c>
      <c r="CC5" s="236"/>
      <c r="CD5" s="241" t="s">
        <v>44</v>
      </c>
      <c r="CE5" s="242"/>
      <c r="CF5" s="235" t="s">
        <v>44</v>
      </c>
      <c r="CG5" s="236"/>
      <c r="CH5" s="241" t="s">
        <v>46</v>
      </c>
      <c r="CI5" s="242"/>
      <c r="CJ5" s="235" t="s">
        <v>46</v>
      </c>
      <c r="CK5" s="236"/>
      <c r="CL5" s="241" t="s">
        <v>47</v>
      </c>
      <c r="CM5" s="242"/>
      <c r="CN5" s="235" t="s">
        <v>47</v>
      </c>
      <c r="CO5" s="236"/>
      <c r="CP5" s="241" t="s">
        <v>49</v>
      </c>
      <c r="CQ5" s="242"/>
      <c r="CR5" s="235" t="s">
        <v>49</v>
      </c>
      <c r="CS5" s="236"/>
      <c r="CT5" s="243" t="s">
        <v>50</v>
      </c>
      <c r="CU5" s="244"/>
      <c r="CV5" s="235" t="s">
        <v>50</v>
      </c>
      <c r="CW5" s="236"/>
      <c r="CX5" s="243" t="s">
        <v>52</v>
      </c>
      <c r="CY5" s="244"/>
      <c r="CZ5" s="235" t="s">
        <v>52</v>
      </c>
      <c r="DA5" s="236"/>
      <c r="DB5" s="243" t="s">
        <v>54</v>
      </c>
      <c r="DC5" s="244"/>
      <c r="DD5" s="235" t="s">
        <v>54</v>
      </c>
      <c r="DE5" s="236"/>
      <c r="DF5" s="243" t="s">
        <v>55</v>
      </c>
      <c r="DG5" s="244"/>
      <c r="DH5" s="235" t="s">
        <v>55</v>
      </c>
      <c r="DI5" s="236"/>
      <c r="DJ5" s="243" t="s">
        <v>57</v>
      </c>
      <c r="DK5" s="244"/>
      <c r="DL5" s="235" t="s">
        <v>57</v>
      </c>
      <c r="DM5" s="236"/>
      <c r="DN5" s="245" t="s">
        <v>58</v>
      </c>
      <c r="DO5" s="246"/>
      <c r="DP5" s="235" t="s">
        <v>58</v>
      </c>
      <c r="DQ5" s="236"/>
      <c r="DR5" s="245" t="s">
        <v>46</v>
      </c>
      <c r="DS5" s="246"/>
      <c r="DT5" s="235" t="s">
        <v>46</v>
      </c>
      <c r="DU5" s="236"/>
      <c r="DV5" s="245" t="s">
        <v>61</v>
      </c>
      <c r="DW5" s="246"/>
      <c r="DX5" s="235" t="s">
        <v>61</v>
      </c>
      <c r="DY5" s="236"/>
      <c r="DZ5" s="245" t="s">
        <v>63</v>
      </c>
      <c r="EA5" s="246"/>
      <c r="EB5" s="235" t="s">
        <v>63</v>
      </c>
      <c r="EC5" s="236"/>
      <c r="ED5" s="247" t="s">
        <v>64</v>
      </c>
      <c r="EE5" s="248"/>
      <c r="EF5" s="235" t="s">
        <v>64</v>
      </c>
      <c r="EG5" s="236"/>
      <c r="EH5" s="247" t="s">
        <v>54</v>
      </c>
      <c r="EI5" s="248"/>
      <c r="EJ5" s="235" t="s">
        <v>54</v>
      </c>
      <c r="EK5" s="236"/>
      <c r="EL5" s="247" t="s">
        <v>67</v>
      </c>
      <c r="EM5" s="248"/>
      <c r="EN5" s="235" t="s">
        <v>67</v>
      </c>
      <c r="EO5" s="236"/>
      <c r="EP5" s="249" t="s">
        <v>69</v>
      </c>
      <c r="EQ5" s="249"/>
      <c r="ER5" s="250" t="s">
        <v>69</v>
      </c>
      <c r="ES5" s="250"/>
    </row>
    <row r="6" spans="1:149" ht="17.399999999999999" customHeight="1">
      <c r="A6" s="294"/>
      <c r="B6" s="294"/>
      <c r="C6" s="294"/>
      <c r="D6" s="294"/>
      <c r="E6" s="294"/>
      <c r="F6" s="294"/>
      <c r="G6" s="294"/>
      <c r="H6" s="294"/>
      <c r="I6" s="294"/>
      <c r="J6" s="295"/>
      <c r="K6" s="295"/>
      <c r="L6" s="295"/>
      <c r="M6" s="295"/>
      <c r="N6" s="295"/>
      <c r="O6" s="295"/>
      <c r="P6" s="295"/>
      <c r="Q6" s="295"/>
      <c r="R6" s="295"/>
      <c r="S6" s="295"/>
      <c r="T6" s="295"/>
      <c r="U6" s="295"/>
      <c r="V6" s="295"/>
      <c r="W6" s="295"/>
      <c r="X6" s="295"/>
      <c r="Y6" s="295"/>
      <c r="Z6" s="295"/>
      <c r="AA6" s="295"/>
      <c r="AB6" s="295"/>
      <c r="AC6" s="295"/>
      <c r="AD6" s="69" t="s">
        <v>78</v>
      </c>
      <c r="AE6" s="69"/>
      <c r="AF6" s="70"/>
      <c r="AG6" s="90"/>
      <c r="AH6" s="251" t="s">
        <v>14</v>
      </c>
      <c r="AI6" s="252"/>
      <c r="AJ6" s="253" t="s">
        <v>14</v>
      </c>
      <c r="AK6" s="254"/>
      <c r="AL6" s="251" t="s">
        <v>19</v>
      </c>
      <c r="AM6" s="252"/>
      <c r="AN6" s="253" t="s">
        <v>19</v>
      </c>
      <c r="AO6" s="254"/>
      <c r="AP6" s="251" t="s">
        <v>22</v>
      </c>
      <c r="AQ6" s="252"/>
      <c r="AR6" s="253" t="s">
        <v>22</v>
      </c>
      <c r="AS6" s="254"/>
      <c r="AT6" s="251" t="s">
        <v>22</v>
      </c>
      <c r="AU6" s="252"/>
      <c r="AV6" s="253" t="s">
        <v>22</v>
      </c>
      <c r="AW6" s="254"/>
      <c r="AX6" s="251" t="s">
        <v>14</v>
      </c>
      <c r="AY6" s="252"/>
      <c r="AZ6" s="253" t="s">
        <v>14</v>
      </c>
      <c r="BA6" s="254"/>
      <c r="BB6" s="251" t="s">
        <v>28</v>
      </c>
      <c r="BC6" s="252"/>
      <c r="BD6" s="253" t="s">
        <v>28</v>
      </c>
      <c r="BE6" s="254"/>
      <c r="BF6" s="237" t="s">
        <v>30</v>
      </c>
      <c r="BG6" s="238"/>
      <c r="BH6" s="239" t="s">
        <v>30</v>
      </c>
      <c r="BI6" s="240"/>
      <c r="BJ6" s="237" t="s">
        <v>33</v>
      </c>
      <c r="BK6" s="238"/>
      <c r="BL6" s="239" t="s">
        <v>33</v>
      </c>
      <c r="BM6" s="240"/>
      <c r="BN6" s="237" t="s">
        <v>36</v>
      </c>
      <c r="BO6" s="238"/>
      <c r="BP6" s="239" t="s">
        <v>36</v>
      </c>
      <c r="BQ6" s="240"/>
      <c r="BR6" s="237" t="s">
        <v>38</v>
      </c>
      <c r="BS6" s="238"/>
      <c r="BT6" s="239" t="s">
        <v>38</v>
      </c>
      <c r="BU6" s="240"/>
      <c r="BV6" s="237" t="s">
        <v>41</v>
      </c>
      <c r="BW6" s="238"/>
      <c r="BX6" s="239" t="s">
        <v>41</v>
      </c>
      <c r="BY6" s="240"/>
      <c r="BZ6" s="241" t="s">
        <v>30</v>
      </c>
      <c r="CA6" s="242"/>
      <c r="CB6" s="235" t="s">
        <v>30</v>
      </c>
      <c r="CC6" s="236"/>
      <c r="CD6" s="241" t="s">
        <v>33</v>
      </c>
      <c r="CE6" s="242"/>
      <c r="CF6" s="235" t="s">
        <v>33</v>
      </c>
      <c r="CG6" s="236"/>
      <c r="CH6" s="241" t="s">
        <v>36</v>
      </c>
      <c r="CI6" s="242"/>
      <c r="CJ6" s="235" t="s">
        <v>36</v>
      </c>
      <c r="CK6" s="236"/>
      <c r="CL6" s="241" t="s">
        <v>38</v>
      </c>
      <c r="CM6" s="242"/>
      <c r="CN6" s="235" t="s">
        <v>38</v>
      </c>
      <c r="CO6" s="236"/>
      <c r="CP6" s="241" t="s">
        <v>41</v>
      </c>
      <c r="CQ6" s="242"/>
      <c r="CR6" s="235" t="s">
        <v>41</v>
      </c>
      <c r="CS6" s="236"/>
      <c r="CT6" s="243" t="s">
        <v>30</v>
      </c>
      <c r="CU6" s="244"/>
      <c r="CV6" s="235" t="s">
        <v>30</v>
      </c>
      <c r="CW6" s="236"/>
      <c r="CX6" s="243" t="s">
        <v>33</v>
      </c>
      <c r="CY6" s="244"/>
      <c r="CZ6" s="235" t="s">
        <v>33</v>
      </c>
      <c r="DA6" s="236"/>
      <c r="DB6" s="243" t="s">
        <v>36</v>
      </c>
      <c r="DC6" s="244"/>
      <c r="DD6" s="235" t="s">
        <v>36</v>
      </c>
      <c r="DE6" s="236"/>
      <c r="DF6" s="243" t="s">
        <v>38</v>
      </c>
      <c r="DG6" s="244"/>
      <c r="DH6" s="235" t="s">
        <v>38</v>
      </c>
      <c r="DI6" s="236"/>
      <c r="DJ6" s="243" t="s">
        <v>41</v>
      </c>
      <c r="DK6" s="244"/>
      <c r="DL6" s="235" t="s">
        <v>41</v>
      </c>
      <c r="DM6" s="236"/>
      <c r="DN6" s="245" t="s">
        <v>33</v>
      </c>
      <c r="DO6" s="246"/>
      <c r="DP6" s="235" t="s">
        <v>33</v>
      </c>
      <c r="DQ6" s="236"/>
      <c r="DR6" s="245" t="s">
        <v>36</v>
      </c>
      <c r="DS6" s="246"/>
      <c r="DT6" s="235" t="s">
        <v>36</v>
      </c>
      <c r="DU6" s="236"/>
      <c r="DV6" s="245" t="s">
        <v>38</v>
      </c>
      <c r="DW6" s="246"/>
      <c r="DX6" s="235" t="s">
        <v>38</v>
      </c>
      <c r="DY6" s="236"/>
      <c r="DZ6" s="245" t="s">
        <v>41</v>
      </c>
      <c r="EA6" s="246"/>
      <c r="EB6" s="235" t="s">
        <v>41</v>
      </c>
      <c r="EC6" s="236"/>
      <c r="ED6" s="247" t="s">
        <v>33</v>
      </c>
      <c r="EE6" s="248"/>
      <c r="EF6" s="235" t="s">
        <v>33</v>
      </c>
      <c r="EG6" s="236"/>
      <c r="EH6" s="247" t="s">
        <v>36</v>
      </c>
      <c r="EI6" s="248"/>
      <c r="EJ6" s="235" t="s">
        <v>36</v>
      </c>
      <c r="EK6" s="236"/>
      <c r="EL6" s="247" t="s">
        <v>38</v>
      </c>
      <c r="EM6" s="248"/>
      <c r="EN6" s="235" t="s">
        <v>38</v>
      </c>
      <c r="EO6" s="236"/>
      <c r="EP6" s="249" t="s">
        <v>41</v>
      </c>
      <c r="EQ6" s="249"/>
      <c r="ER6" s="250" t="s">
        <v>41</v>
      </c>
      <c r="ES6" s="250"/>
    </row>
    <row r="7" spans="1:149" ht="34.799999999999997" hidden="1" customHeight="1">
      <c r="A7" s="294"/>
      <c r="B7" s="294"/>
      <c r="C7" s="294"/>
      <c r="D7" s="294"/>
      <c r="E7" s="294"/>
      <c r="F7" s="294"/>
      <c r="G7" s="294"/>
      <c r="H7" s="294"/>
      <c r="I7" s="294"/>
      <c r="J7" s="295"/>
      <c r="K7" s="295"/>
      <c r="L7" s="295"/>
      <c r="M7" s="295"/>
      <c r="N7" s="295"/>
      <c r="O7" s="295"/>
      <c r="P7" s="295"/>
      <c r="Q7" s="295"/>
      <c r="R7" s="295"/>
      <c r="S7" s="295"/>
      <c r="T7" s="295"/>
      <c r="U7" s="295"/>
      <c r="V7" s="295"/>
      <c r="W7" s="295"/>
      <c r="X7" s="295"/>
      <c r="Y7" s="295"/>
      <c r="Z7" s="295"/>
      <c r="AA7" s="295"/>
      <c r="AB7" s="295"/>
      <c r="AC7" s="295"/>
      <c r="AD7" s="69" t="s">
        <v>79</v>
      </c>
      <c r="AE7" s="69"/>
      <c r="AF7" s="71"/>
      <c r="AG7" s="69"/>
      <c r="AH7" s="91" t="s">
        <v>15</v>
      </c>
      <c r="AI7" s="91"/>
      <c r="AJ7" s="92" t="s">
        <v>15</v>
      </c>
      <c r="AK7" s="92"/>
      <c r="AL7" s="91" t="s">
        <v>15</v>
      </c>
      <c r="AM7" s="91"/>
      <c r="AN7" s="92" t="s">
        <v>15</v>
      </c>
      <c r="AO7" s="92"/>
      <c r="AP7" s="91" t="s">
        <v>15</v>
      </c>
      <c r="AQ7" s="91"/>
      <c r="AR7" s="92" t="s">
        <v>15</v>
      </c>
      <c r="AS7" s="92"/>
      <c r="AT7" s="91" t="s">
        <v>15</v>
      </c>
      <c r="AU7" s="91"/>
      <c r="AV7" s="92" t="s">
        <v>15</v>
      </c>
      <c r="AW7" s="92"/>
      <c r="AX7" s="91" t="s">
        <v>15</v>
      </c>
      <c r="AY7" s="91"/>
      <c r="AZ7" s="92" t="s">
        <v>15</v>
      </c>
      <c r="BA7" s="92"/>
      <c r="BB7" s="91" t="s">
        <v>15</v>
      </c>
      <c r="BC7" s="91"/>
      <c r="BD7" s="92" t="s">
        <v>15</v>
      </c>
      <c r="BE7" s="92"/>
      <c r="BF7" s="237" t="s">
        <v>15</v>
      </c>
      <c r="BG7" s="238"/>
      <c r="BH7" s="239" t="s">
        <v>15</v>
      </c>
      <c r="BI7" s="240"/>
      <c r="BJ7" s="237" t="s">
        <v>15</v>
      </c>
      <c r="BK7" s="238"/>
      <c r="BL7" s="239" t="s">
        <v>15</v>
      </c>
      <c r="BM7" s="240"/>
      <c r="BN7" s="237" t="s">
        <v>15</v>
      </c>
      <c r="BO7" s="238"/>
      <c r="BP7" s="239" t="s">
        <v>15</v>
      </c>
      <c r="BQ7" s="240"/>
      <c r="BR7" s="237" t="s">
        <v>15</v>
      </c>
      <c r="BS7" s="238"/>
      <c r="BT7" s="239" t="s">
        <v>15</v>
      </c>
      <c r="BU7" s="240"/>
      <c r="BV7" s="237" t="s">
        <v>15</v>
      </c>
      <c r="BW7" s="238"/>
      <c r="BX7" s="239" t="s">
        <v>15</v>
      </c>
      <c r="BY7" s="240"/>
      <c r="BZ7" s="241" t="s">
        <v>15</v>
      </c>
      <c r="CA7" s="242"/>
      <c r="CB7" s="235" t="s">
        <v>15</v>
      </c>
      <c r="CC7" s="236"/>
      <c r="CD7" s="241" t="s">
        <v>15</v>
      </c>
      <c r="CE7" s="242"/>
      <c r="CF7" s="235" t="s">
        <v>15</v>
      </c>
      <c r="CG7" s="236"/>
      <c r="CH7" s="241" t="s">
        <v>15</v>
      </c>
      <c r="CI7" s="242"/>
      <c r="CJ7" s="235" t="s">
        <v>15</v>
      </c>
      <c r="CK7" s="236"/>
      <c r="CL7" s="241" t="s">
        <v>15</v>
      </c>
      <c r="CM7" s="242"/>
      <c r="CN7" s="235" t="s">
        <v>15</v>
      </c>
      <c r="CO7" s="236"/>
      <c r="CP7" s="241" t="s">
        <v>15</v>
      </c>
      <c r="CQ7" s="242"/>
      <c r="CR7" s="235" t="s">
        <v>15</v>
      </c>
      <c r="CS7" s="236"/>
      <c r="CT7" s="243" t="s">
        <v>15</v>
      </c>
      <c r="CU7" s="244"/>
      <c r="CV7" s="235" t="s">
        <v>15</v>
      </c>
      <c r="CW7" s="236"/>
      <c r="CX7" s="243" t="s">
        <v>15</v>
      </c>
      <c r="CY7" s="244"/>
      <c r="CZ7" s="235" t="s">
        <v>15</v>
      </c>
      <c r="DA7" s="236"/>
      <c r="DB7" s="243" t="s">
        <v>15</v>
      </c>
      <c r="DC7" s="244"/>
      <c r="DD7" s="235" t="s">
        <v>15</v>
      </c>
      <c r="DE7" s="236"/>
      <c r="DF7" s="243" t="s">
        <v>15</v>
      </c>
      <c r="DG7" s="244"/>
      <c r="DH7" s="235" t="s">
        <v>15</v>
      </c>
      <c r="DI7" s="236"/>
      <c r="DJ7" s="243" t="s">
        <v>15</v>
      </c>
      <c r="DK7" s="244"/>
      <c r="DL7" s="235" t="s">
        <v>15</v>
      </c>
      <c r="DM7" s="236"/>
      <c r="DN7" s="245" t="s">
        <v>15</v>
      </c>
      <c r="DO7" s="246"/>
      <c r="DP7" s="235" t="s">
        <v>15</v>
      </c>
      <c r="DQ7" s="236"/>
      <c r="DR7" s="245" t="s">
        <v>15</v>
      </c>
      <c r="DS7" s="246"/>
      <c r="DT7" s="235" t="s">
        <v>15</v>
      </c>
      <c r="DU7" s="236"/>
      <c r="DV7" s="245" t="s">
        <v>15</v>
      </c>
      <c r="DW7" s="246"/>
      <c r="DX7" s="235" t="s">
        <v>15</v>
      </c>
      <c r="DY7" s="236"/>
      <c r="DZ7" s="245" t="s">
        <v>15</v>
      </c>
      <c r="EA7" s="246"/>
      <c r="EB7" s="235" t="s">
        <v>15</v>
      </c>
      <c r="EC7" s="236"/>
      <c r="ED7" s="247" t="s">
        <v>15</v>
      </c>
      <c r="EE7" s="248"/>
      <c r="EF7" s="235" t="s">
        <v>15</v>
      </c>
      <c r="EG7" s="236"/>
      <c r="EH7" s="247" t="s">
        <v>15</v>
      </c>
      <c r="EI7" s="248"/>
      <c r="EJ7" s="235" t="s">
        <v>15</v>
      </c>
      <c r="EK7" s="236"/>
      <c r="EL7" s="247" t="s">
        <v>15</v>
      </c>
      <c r="EM7" s="248"/>
      <c r="EN7" s="235" t="s">
        <v>15</v>
      </c>
      <c r="EO7" s="236"/>
      <c r="EP7" s="249" t="s">
        <v>15</v>
      </c>
      <c r="EQ7" s="249"/>
      <c r="ER7" s="250" t="s">
        <v>15</v>
      </c>
      <c r="ES7" s="250"/>
    </row>
    <row r="8" spans="1:149" ht="45.75" hidden="1" customHeight="1">
      <c r="A8" s="255" t="s">
        <v>80</v>
      </c>
      <c r="B8" s="255"/>
      <c r="C8" s="255"/>
      <c r="D8" s="256" t="s">
        <v>81</v>
      </c>
      <c r="E8" s="256"/>
      <c r="F8" s="256"/>
      <c r="G8" s="256"/>
      <c r="H8" s="256"/>
      <c r="I8" s="256"/>
      <c r="J8" s="295"/>
      <c r="K8" s="295"/>
      <c r="L8" s="295"/>
      <c r="M8" s="295"/>
      <c r="N8" s="295"/>
      <c r="O8" s="295"/>
      <c r="P8" s="295"/>
      <c r="Q8" s="295"/>
      <c r="R8" s="295"/>
      <c r="S8" s="295"/>
      <c r="T8" s="295"/>
      <c r="U8" s="295"/>
      <c r="V8" s="295"/>
      <c r="W8" s="295"/>
      <c r="X8" s="295"/>
      <c r="Y8" s="295"/>
      <c r="Z8" s="295"/>
      <c r="AA8" s="295"/>
      <c r="AB8" s="295"/>
      <c r="AC8" s="295"/>
      <c r="AD8" s="69" t="s">
        <v>82</v>
      </c>
      <c r="AE8" s="69"/>
      <c r="AF8" s="71"/>
      <c r="AG8" s="69"/>
      <c r="AH8" s="91" t="s">
        <v>16</v>
      </c>
      <c r="AI8" s="91"/>
      <c r="AJ8" s="92" t="s">
        <v>16</v>
      </c>
      <c r="AK8" s="92"/>
      <c r="AL8" s="91" t="s">
        <v>16</v>
      </c>
      <c r="AM8" s="91"/>
      <c r="AN8" s="92" t="s">
        <v>16</v>
      </c>
      <c r="AO8" s="92"/>
      <c r="AP8" s="91" t="s">
        <v>16</v>
      </c>
      <c r="AQ8" s="91"/>
      <c r="AR8" s="92" t="s">
        <v>16</v>
      </c>
      <c r="AS8" s="92"/>
      <c r="AT8" s="91" t="s">
        <v>16</v>
      </c>
      <c r="AU8" s="91"/>
      <c r="AV8" s="92" t="s">
        <v>16</v>
      </c>
      <c r="AW8" s="92"/>
      <c r="AX8" s="91" t="s">
        <v>16</v>
      </c>
      <c r="AY8" s="91"/>
      <c r="AZ8" s="92" t="s">
        <v>16</v>
      </c>
      <c r="BA8" s="92"/>
      <c r="BB8" s="91" t="s">
        <v>16</v>
      </c>
      <c r="BC8" s="91"/>
      <c r="BD8" s="92" t="s">
        <v>16</v>
      </c>
      <c r="BE8" s="92"/>
      <c r="BF8" s="237" t="s">
        <v>16</v>
      </c>
      <c r="BG8" s="238"/>
      <c r="BH8" s="239" t="s">
        <v>16</v>
      </c>
      <c r="BI8" s="240"/>
      <c r="BJ8" s="237" t="s">
        <v>16</v>
      </c>
      <c r="BK8" s="238"/>
      <c r="BL8" s="239" t="s">
        <v>16</v>
      </c>
      <c r="BM8" s="240"/>
      <c r="BN8" s="237" t="s">
        <v>16</v>
      </c>
      <c r="BO8" s="238"/>
      <c r="BP8" s="239" t="s">
        <v>16</v>
      </c>
      <c r="BQ8" s="240"/>
      <c r="BR8" s="237" t="s">
        <v>16</v>
      </c>
      <c r="BS8" s="238"/>
      <c r="BT8" s="239" t="s">
        <v>16</v>
      </c>
      <c r="BU8" s="240"/>
      <c r="BV8" s="237" t="s">
        <v>16</v>
      </c>
      <c r="BW8" s="238"/>
      <c r="BX8" s="239" t="s">
        <v>16</v>
      </c>
      <c r="BY8" s="240"/>
      <c r="BZ8" s="241" t="s">
        <v>16</v>
      </c>
      <c r="CA8" s="242"/>
      <c r="CB8" s="235" t="s">
        <v>16</v>
      </c>
      <c r="CC8" s="236"/>
      <c r="CD8" s="241" t="s">
        <v>16</v>
      </c>
      <c r="CE8" s="242"/>
      <c r="CF8" s="235" t="s">
        <v>16</v>
      </c>
      <c r="CG8" s="236"/>
      <c r="CH8" s="241" t="s">
        <v>16</v>
      </c>
      <c r="CI8" s="242"/>
      <c r="CJ8" s="235" t="s">
        <v>16</v>
      </c>
      <c r="CK8" s="236"/>
      <c r="CL8" s="241" t="s">
        <v>16</v>
      </c>
      <c r="CM8" s="242"/>
      <c r="CN8" s="235" t="s">
        <v>16</v>
      </c>
      <c r="CO8" s="236"/>
      <c r="CP8" s="241" t="s">
        <v>16</v>
      </c>
      <c r="CQ8" s="242"/>
      <c r="CR8" s="235" t="s">
        <v>16</v>
      </c>
      <c r="CS8" s="236"/>
      <c r="CT8" s="243" t="s">
        <v>16</v>
      </c>
      <c r="CU8" s="244"/>
      <c r="CV8" s="235" t="s">
        <v>16</v>
      </c>
      <c r="CW8" s="236"/>
      <c r="CX8" s="243" t="s">
        <v>16</v>
      </c>
      <c r="CY8" s="244"/>
      <c r="CZ8" s="235" t="s">
        <v>16</v>
      </c>
      <c r="DA8" s="236"/>
      <c r="DB8" s="243" t="s">
        <v>16</v>
      </c>
      <c r="DC8" s="244"/>
      <c r="DD8" s="235" t="s">
        <v>16</v>
      </c>
      <c r="DE8" s="236"/>
      <c r="DF8" s="243" t="s">
        <v>16</v>
      </c>
      <c r="DG8" s="244"/>
      <c r="DH8" s="235" t="s">
        <v>16</v>
      </c>
      <c r="DI8" s="236"/>
      <c r="DJ8" s="243" t="s">
        <v>16</v>
      </c>
      <c r="DK8" s="244"/>
      <c r="DL8" s="235" t="s">
        <v>16</v>
      </c>
      <c r="DM8" s="236"/>
      <c r="DN8" s="245" t="s">
        <v>16</v>
      </c>
      <c r="DO8" s="246"/>
      <c r="DP8" s="235" t="s">
        <v>16</v>
      </c>
      <c r="DQ8" s="236"/>
      <c r="DR8" s="245" t="s">
        <v>16</v>
      </c>
      <c r="DS8" s="246"/>
      <c r="DT8" s="235" t="s">
        <v>16</v>
      </c>
      <c r="DU8" s="236"/>
      <c r="DV8" s="245" t="s">
        <v>16</v>
      </c>
      <c r="DW8" s="246"/>
      <c r="DX8" s="235" t="s">
        <v>16</v>
      </c>
      <c r="DY8" s="236"/>
      <c r="DZ8" s="245" t="s">
        <v>16</v>
      </c>
      <c r="EA8" s="246"/>
      <c r="EB8" s="235" t="s">
        <v>16</v>
      </c>
      <c r="EC8" s="236"/>
      <c r="ED8" s="247" t="s">
        <v>16</v>
      </c>
      <c r="EE8" s="248"/>
      <c r="EF8" s="235" t="s">
        <v>16</v>
      </c>
      <c r="EG8" s="236"/>
      <c r="EH8" s="247" t="s">
        <v>16</v>
      </c>
      <c r="EI8" s="248"/>
      <c r="EJ8" s="235" t="s">
        <v>16</v>
      </c>
      <c r="EK8" s="236"/>
      <c r="EL8" s="247" t="s">
        <v>16</v>
      </c>
      <c r="EM8" s="248"/>
      <c r="EN8" s="235" t="s">
        <v>16</v>
      </c>
      <c r="EO8" s="236"/>
      <c r="EP8" s="249" t="s">
        <v>16</v>
      </c>
      <c r="EQ8" s="249"/>
      <c r="ER8" s="250" t="s">
        <v>16</v>
      </c>
      <c r="ES8" s="250"/>
    </row>
    <row r="9" spans="1:149" ht="53.25" customHeight="1">
      <c r="A9" s="256" t="s">
        <v>83</v>
      </c>
      <c r="B9" s="256"/>
      <c r="C9" s="256"/>
      <c r="D9" s="257"/>
      <c r="E9" s="257"/>
      <c r="F9" s="257"/>
      <c r="G9" s="257"/>
      <c r="H9" s="257"/>
      <c r="I9" s="257"/>
      <c r="J9" s="295"/>
      <c r="K9" s="295"/>
      <c r="L9" s="295"/>
      <c r="M9" s="295"/>
      <c r="N9" s="295"/>
      <c r="O9" s="295"/>
      <c r="P9" s="295"/>
      <c r="Q9" s="295"/>
      <c r="R9" s="295"/>
      <c r="S9" s="295"/>
      <c r="T9" s="295"/>
      <c r="U9" s="295"/>
      <c r="V9" s="295"/>
      <c r="W9" s="295"/>
      <c r="X9" s="295"/>
      <c r="Y9" s="295"/>
      <c r="Z9" s="295"/>
      <c r="AA9" s="295"/>
      <c r="AB9" s="295"/>
      <c r="AC9" s="295"/>
      <c r="AD9" s="69" t="s">
        <v>4</v>
      </c>
      <c r="AE9" s="69"/>
      <c r="AF9" s="70"/>
      <c r="AG9" s="90"/>
      <c r="AH9" s="258" t="s">
        <v>17</v>
      </c>
      <c r="AI9" s="259"/>
      <c r="AJ9" s="260" t="s">
        <v>17</v>
      </c>
      <c r="AK9" s="261"/>
      <c r="AL9" s="258" t="s">
        <v>20</v>
      </c>
      <c r="AM9" s="259"/>
      <c r="AN9" s="260" t="s">
        <v>20</v>
      </c>
      <c r="AO9" s="261"/>
      <c r="AP9" s="258" t="s">
        <v>17</v>
      </c>
      <c r="AQ9" s="259"/>
      <c r="AR9" s="260" t="s">
        <v>17</v>
      </c>
      <c r="AS9" s="261"/>
      <c r="AT9" s="258" t="s">
        <v>24</v>
      </c>
      <c r="AU9" s="259"/>
      <c r="AV9" s="260" t="s">
        <v>24</v>
      </c>
      <c r="AW9" s="261"/>
      <c r="AX9" s="258" t="s">
        <v>26</v>
      </c>
      <c r="AY9" s="259"/>
      <c r="AZ9" s="260" t="s">
        <v>26</v>
      </c>
      <c r="BA9" s="261"/>
      <c r="BB9" s="258" t="s">
        <v>17</v>
      </c>
      <c r="BC9" s="259"/>
      <c r="BD9" s="260" t="s">
        <v>17</v>
      </c>
      <c r="BE9" s="261"/>
      <c r="BF9" s="237" t="s">
        <v>31</v>
      </c>
      <c r="BG9" s="238"/>
      <c r="BH9" s="239" t="s">
        <v>31</v>
      </c>
      <c r="BI9" s="240"/>
      <c r="BJ9" s="237" t="s">
        <v>34</v>
      </c>
      <c r="BK9" s="238"/>
      <c r="BL9" s="239" t="s">
        <v>34</v>
      </c>
      <c r="BM9" s="240"/>
      <c r="BN9" s="237" t="s">
        <v>31</v>
      </c>
      <c r="BO9" s="238"/>
      <c r="BP9" s="239" t="s">
        <v>31</v>
      </c>
      <c r="BQ9" s="240"/>
      <c r="BR9" s="237" t="s">
        <v>39</v>
      </c>
      <c r="BS9" s="238"/>
      <c r="BT9" s="239" t="s">
        <v>39</v>
      </c>
      <c r="BU9" s="240"/>
      <c r="BV9" s="237" t="s">
        <v>31</v>
      </c>
      <c r="BW9" s="238"/>
      <c r="BX9" s="239" t="s">
        <v>31</v>
      </c>
      <c r="BY9" s="240"/>
      <c r="BZ9" s="241" t="s">
        <v>43</v>
      </c>
      <c r="CA9" s="242"/>
      <c r="CB9" s="235" t="s">
        <v>43</v>
      </c>
      <c r="CC9" s="236"/>
      <c r="CD9" s="241" t="s">
        <v>45</v>
      </c>
      <c r="CE9" s="242"/>
      <c r="CF9" s="235" t="s">
        <v>45</v>
      </c>
      <c r="CG9" s="236"/>
      <c r="CH9" s="241" t="s">
        <v>43</v>
      </c>
      <c r="CI9" s="242"/>
      <c r="CJ9" s="235" t="s">
        <v>43</v>
      </c>
      <c r="CK9" s="236"/>
      <c r="CL9" s="241" t="s">
        <v>48</v>
      </c>
      <c r="CM9" s="242"/>
      <c r="CN9" s="235" t="s">
        <v>48</v>
      </c>
      <c r="CO9" s="236"/>
      <c r="CP9" s="241" t="s">
        <v>43</v>
      </c>
      <c r="CQ9" s="242"/>
      <c r="CR9" s="235" t="s">
        <v>43</v>
      </c>
      <c r="CS9" s="236"/>
      <c r="CT9" s="243" t="s">
        <v>51</v>
      </c>
      <c r="CU9" s="244"/>
      <c r="CV9" s="235" t="s">
        <v>51</v>
      </c>
      <c r="CW9" s="236"/>
      <c r="CX9" s="243" t="s">
        <v>53</v>
      </c>
      <c r="CY9" s="244"/>
      <c r="CZ9" s="235" t="s">
        <v>53</v>
      </c>
      <c r="DA9" s="236"/>
      <c r="DB9" s="243" t="s">
        <v>51</v>
      </c>
      <c r="DC9" s="244"/>
      <c r="DD9" s="235" t="s">
        <v>51</v>
      </c>
      <c r="DE9" s="236"/>
      <c r="DF9" s="243" t="s">
        <v>56</v>
      </c>
      <c r="DG9" s="244"/>
      <c r="DH9" s="235" t="s">
        <v>56</v>
      </c>
      <c r="DI9" s="236"/>
      <c r="DJ9" s="243" t="s">
        <v>51</v>
      </c>
      <c r="DK9" s="244"/>
      <c r="DL9" s="235" t="s">
        <v>51</v>
      </c>
      <c r="DM9" s="236"/>
      <c r="DN9" s="245" t="s">
        <v>59</v>
      </c>
      <c r="DO9" s="246"/>
      <c r="DP9" s="235" t="s">
        <v>59</v>
      </c>
      <c r="DQ9" s="236"/>
      <c r="DR9" s="245" t="s">
        <v>60</v>
      </c>
      <c r="DS9" s="246"/>
      <c r="DT9" s="235" t="s">
        <v>60</v>
      </c>
      <c r="DU9" s="236"/>
      <c r="DV9" s="245" t="s">
        <v>62</v>
      </c>
      <c r="DW9" s="246"/>
      <c r="DX9" s="235" t="s">
        <v>62</v>
      </c>
      <c r="DY9" s="236"/>
      <c r="DZ9" s="245" t="s">
        <v>60</v>
      </c>
      <c r="EA9" s="246"/>
      <c r="EB9" s="235" t="s">
        <v>60</v>
      </c>
      <c r="EC9" s="236"/>
      <c r="ED9" s="247" t="s">
        <v>65</v>
      </c>
      <c r="EE9" s="248"/>
      <c r="EF9" s="235" t="s">
        <v>65</v>
      </c>
      <c r="EG9" s="236"/>
      <c r="EH9" s="247" t="s">
        <v>66</v>
      </c>
      <c r="EI9" s="248"/>
      <c r="EJ9" s="235" t="s">
        <v>66</v>
      </c>
      <c r="EK9" s="236"/>
      <c r="EL9" s="247" t="s">
        <v>68</v>
      </c>
      <c r="EM9" s="248"/>
      <c r="EN9" s="235" t="s">
        <v>68</v>
      </c>
      <c r="EO9" s="236"/>
      <c r="EP9" s="249" t="s">
        <v>66</v>
      </c>
      <c r="EQ9" s="249"/>
      <c r="ER9" s="250" t="s">
        <v>66</v>
      </c>
      <c r="ES9" s="250"/>
    </row>
    <row r="10" spans="1:149" ht="17.399999999999999" hidden="1">
      <c r="A10" s="256" t="s">
        <v>84</v>
      </c>
      <c r="B10" s="256"/>
      <c r="C10" s="256"/>
      <c r="D10" s="257"/>
      <c r="E10" s="257"/>
      <c r="F10" s="257"/>
      <c r="G10" s="257"/>
      <c r="H10" s="257"/>
      <c r="I10" s="257"/>
      <c r="J10" s="295"/>
      <c r="K10" s="295"/>
      <c r="L10" s="295"/>
      <c r="M10" s="295"/>
      <c r="N10" s="295"/>
      <c r="O10" s="295"/>
      <c r="P10" s="295"/>
      <c r="Q10" s="295"/>
      <c r="R10" s="295"/>
      <c r="S10" s="295"/>
      <c r="T10" s="295"/>
      <c r="U10" s="295"/>
      <c r="V10" s="295"/>
      <c r="W10" s="295"/>
      <c r="X10" s="295"/>
      <c r="Y10" s="295"/>
      <c r="Z10" s="295"/>
      <c r="AA10" s="295"/>
      <c r="AB10" s="295"/>
      <c r="AC10" s="295"/>
      <c r="AD10" s="39" t="s">
        <v>85</v>
      </c>
      <c r="AE10" s="39"/>
      <c r="AF10" s="72"/>
      <c r="AG10" s="39"/>
      <c r="AH10" s="91" t="s">
        <v>86</v>
      </c>
      <c r="AI10" s="91"/>
      <c r="AJ10" s="92"/>
      <c r="AK10" s="92"/>
      <c r="AL10" s="91" t="s">
        <v>86</v>
      </c>
      <c r="AM10" s="91"/>
      <c r="AN10" s="92" t="s">
        <v>86</v>
      </c>
      <c r="AO10" s="92"/>
      <c r="AP10" s="91" t="s">
        <v>86</v>
      </c>
      <c r="AQ10" s="91"/>
      <c r="AR10" s="92" t="s">
        <v>86</v>
      </c>
      <c r="AS10" s="92"/>
      <c r="AT10" s="91" t="s">
        <v>86</v>
      </c>
      <c r="AU10" s="91"/>
      <c r="AV10" s="92" t="s">
        <v>86</v>
      </c>
      <c r="AW10" s="92"/>
      <c r="AX10" s="91" t="s">
        <v>86</v>
      </c>
      <c r="AY10" s="91"/>
      <c r="AZ10" s="92" t="s">
        <v>86</v>
      </c>
      <c r="BA10" s="92"/>
      <c r="BB10" s="122" t="s">
        <v>86</v>
      </c>
      <c r="BC10" s="122"/>
      <c r="BD10" s="92" t="s">
        <v>86</v>
      </c>
      <c r="BE10" s="92"/>
      <c r="BF10" s="126" t="s">
        <v>86</v>
      </c>
      <c r="BG10" s="126"/>
      <c r="BH10" s="92" t="s">
        <v>86</v>
      </c>
      <c r="BI10" s="92"/>
      <c r="BJ10" s="126" t="s">
        <v>86</v>
      </c>
      <c r="BK10" s="126"/>
      <c r="BL10" s="92" t="s">
        <v>86</v>
      </c>
      <c r="BM10" s="92"/>
      <c r="BN10" s="126" t="s">
        <v>86</v>
      </c>
      <c r="BO10" s="126"/>
      <c r="BP10" s="92" t="s">
        <v>86</v>
      </c>
      <c r="BQ10" s="92"/>
      <c r="BR10" s="126" t="s">
        <v>86</v>
      </c>
      <c r="BS10" s="126"/>
      <c r="BT10" s="92" t="s">
        <v>86</v>
      </c>
      <c r="BU10" s="92"/>
      <c r="BV10" s="126" t="s">
        <v>86</v>
      </c>
      <c r="BW10" s="126"/>
      <c r="BX10" s="92" t="s">
        <v>86</v>
      </c>
      <c r="BY10" s="92"/>
      <c r="BZ10" s="131" t="s">
        <v>86</v>
      </c>
      <c r="CA10" s="131"/>
      <c r="CB10" s="92" t="s">
        <v>86</v>
      </c>
      <c r="CC10" s="92"/>
      <c r="CD10" s="131" t="s">
        <v>86</v>
      </c>
      <c r="CE10" s="131"/>
      <c r="CF10" s="92" t="s">
        <v>86</v>
      </c>
      <c r="CG10" s="92"/>
      <c r="CH10" s="131" t="s">
        <v>86</v>
      </c>
      <c r="CI10" s="131"/>
      <c r="CJ10" s="92" t="s">
        <v>86</v>
      </c>
      <c r="CK10" s="92"/>
      <c r="CL10" s="131" t="s">
        <v>86</v>
      </c>
      <c r="CM10" s="131"/>
      <c r="CN10" s="92" t="s">
        <v>86</v>
      </c>
      <c r="CO10" s="92"/>
      <c r="CP10" s="131" t="s">
        <v>86</v>
      </c>
      <c r="CQ10" s="131"/>
      <c r="CR10" s="92" t="s">
        <v>86</v>
      </c>
      <c r="CS10" s="92"/>
      <c r="CT10" s="134" t="s">
        <v>86</v>
      </c>
      <c r="CU10" s="134"/>
      <c r="CV10" s="92" t="s">
        <v>86</v>
      </c>
      <c r="CW10" s="92"/>
      <c r="CX10" s="134" t="s">
        <v>86</v>
      </c>
      <c r="CY10" s="134"/>
      <c r="CZ10" s="92" t="s">
        <v>86</v>
      </c>
      <c r="DA10" s="92"/>
      <c r="DB10" s="134" t="s">
        <v>86</v>
      </c>
      <c r="DC10" s="134"/>
      <c r="DD10" s="92" t="s">
        <v>86</v>
      </c>
      <c r="DE10" s="92"/>
      <c r="DF10" s="134" t="s">
        <v>86</v>
      </c>
      <c r="DG10" s="134"/>
      <c r="DH10" s="92" t="s">
        <v>86</v>
      </c>
      <c r="DI10" s="92"/>
      <c r="DJ10" s="134" t="s">
        <v>86</v>
      </c>
      <c r="DK10" s="134"/>
      <c r="DL10" s="92" t="s">
        <v>86</v>
      </c>
      <c r="DM10" s="92"/>
      <c r="DN10" s="136" t="s">
        <v>86</v>
      </c>
      <c r="DO10" s="136"/>
      <c r="DP10" s="92" t="s">
        <v>86</v>
      </c>
      <c r="DQ10" s="92"/>
      <c r="DR10" s="136" t="s">
        <v>86</v>
      </c>
      <c r="DS10" s="136"/>
      <c r="DT10" s="92" t="s">
        <v>86</v>
      </c>
      <c r="DU10" s="92"/>
      <c r="DV10" s="136" t="s">
        <v>86</v>
      </c>
      <c r="DW10" s="136"/>
      <c r="DX10" s="92" t="s">
        <v>86</v>
      </c>
      <c r="DY10" s="92"/>
      <c r="DZ10" s="136" t="s">
        <v>86</v>
      </c>
      <c r="EA10" s="136"/>
      <c r="EB10" s="92" t="s">
        <v>86</v>
      </c>
      <c r="EC10" s="92"/>
      <c r="ED10" s="138" t="s">
        <v>86</v>
      </c>
      <c r="EE10" s="138"/>
      <c r="EF10" s="92" t="s">
        <v>86</v>
      </c>
      <c r="EG10" s="92"/>
      <c r="EH10" s="138" t="s">
        <v>86</v>
      </c>
      <c r="EI10" s="138"/>
      <c r="EJ10" s="92" t="s">
        <v>86</v>
      </c>
      <c r="EK10" s="92"/>
      <c r="EL10" s="138" t="s">
        <v>86</v>
      </c>
      <c r="EM10" s="138"/>
      <c r="EN10" s="92" t="s">
        <v>86</v>
      </c>
      <c r="EO10" s="92"/>
      <c r="EP10" s="138" t="s">
        <v>86</v>
      </c>
      <c r="EQ10" s="138"/>
      <c r="ER10" s="92" t="s">
        <v>86</v>
      </c>
      <c r="ES10" s="92"/>
    </row>
    <row r="11" spans="1:149" ht="52.2" hidden="1">
      <c r="A11" s="256"/>
      <c r="B11" s="256"/>
      <c r="C11" s="256"/>
      <c r="D11" s="257"/>
      <c r="E11" s="257"/>
      <c r="F11" s="257"/>
      <c r="G11" s="257"/>
      <c r="H11" s="257"/>
      <c r="I11" s="257"/>
      <c r="J11" s="295"/>
      <c r="K11" s="295"/>
      <c r="L11" s="295"/>
      <c r="M11" s="295"/>
      <c r="N11" s="295"/>
      <c r="O11" s="295"/>
      <c r="P11" s="295"/>
      <c r="Q11" s="295"/>
      <c r="R11" s="295"/>
      <c r="S11" s="295"/>
      <c r="T11" s="295"/>
      <c r="U11" s="295"/>
      <c r="V11" s="295"/>
      <c r="W11" s="295"/>
      <c r="X11" s="295"/>
      <c r="Y11" s="295"/>
      <c r="Z11" s="295"/>
      <c r="AA11" s="295"/>
      <c r="AB11" s="295"/>
      <c r="AC11" s="295"/>
      <c r="AD11" s="39" t="s">
        <v>87</v>
      </c>
      <c r="AE11" s="39"/>
      <c r="AF11" s="72"/>
      <c r="AG11" s="39"/>
      <c r="AH11" s="93" t="s">
        <v>88</v>
      </c>
      <c r="AI11" s="93"/>
      <c r="AJ11" s="94"/>
      <c r="AK11" s="94"/>
      <c r="AL11" s="95" t="s">
        <v>88</v>
      </c>
      <c r="AM11" s="95"/>
      <c r="AN11" s="96" t="s">
        <v>88</v>
      </c>
      <c r="AO11" s="96"/>
      <c r="AP11" s="93" t="s">
        <v>88</v>
      </c>
      <c r="AQ11" s="93"/>
      <c r="AR11" s="94" t="s">
        <v>88</v>
      </c>
      <c r="AS11" s="94"/>
      <c r="AT11" s="93" t="s">
        <v>88</v>
      </c>
      <c r="AU11" s="93"/>
      <c r="AV11" s="94" t="s">
        <v>88</v>
      </c>
      <c r="AW11" s="94"/>
      <c r="AX11" s="93" t="s">
        <v>88</v>
      </c>
      <c r="AY11" s="93"/>
      <c r="AZ11" s="94" t="s">
        <v>88</v>
      </c>
      <c r="BA11" s="94"/>
      <c r="BB11" s="47" t="s">
        <v>88</v>
      </c>
      <c r="BC11" s="47"/>
      <c r="BD11" s="96" t="s">
        <v>88</v>
      </c>
      <c r="BE11" s="96"/>
      <c r="BF11" s="127" t="s">
        <v>88</v>
      </c>
      <c r="BG11" s="127"/>
      <c r="BH11" s="96" t="s">
        <v>88</v>
      </c>
      <c r="BI11" s="96"/>
      <c r="BJ11" s="127" t="s">
        <v>88</v>
      </c>
      <c r="BK11" s="127"/>
      <c r="BL11" s="96" t="s">
        <v>88</v>
      </c>
      <c r="BM11" s="96"/>
      <c r="BN11" s="127" t="s">
        <v>88</v>
      </c>
      <c r="BO11" s="127"/>
      <c r="BP11" s="96" t="s">
        <v>88</v>
      </c>
      <c r="BQ11" s="96"/>
      <c r="BR11" s="127" t="s">
        <v>88</v>
      </c>
      <c r="BS11" s="127"/>
      <c r="BT11" s="96" t="s">
        <v>88</v>
      </c>
      <c r="BU11" s="96"/>
      <c r="BV11" s="127" t="s">
        <v>88</v>
      </c>
      <c r="BW11" s="127"/>
      <c r="BX11" s="96" t="s">
        <v>88</v>
      </c>
      <c r="BY11" s="96"/>
      <c r="BZ11" s="132" t="s">
        <v>88</v>
      </c>
      <c r="CA11" s="132"/>
      <c r="CB11" s="94" t="s">
        <v>88</v>
      </c>
      <c r="CC11" s="94"/>
      <c r="CD11" s="132" t="s">
        <v>88</v>
      </c>
      <c r="CE11" s="132"/>
      <c r="CF11" s="94" t="s">
        <v>88</v>
      </c>
      <c r="CG11" s="94"/>
      <c r="CH11" s="132" t="s">
        <v>88</v>
      </c>
      <c r="CI11" s="132"/>
      <c r="CJ11" s="94" t="s">
        <v>88</v>
      </c>
      <c r="CK11" s="94"/>
      <c r="CL11" s="132" t="s">
        <v>88</v>
      </c>
      <c r="CM11" s="132"/>
      <c r="CN11" s="94" t="s">
        <v>88</v>
      </c>
      <c r="CO11" s="94"/>
      <c r="CP11" s="132" t="s">
        <v>88</v>
      </c>
      <c r="CQ11" s="132"/>
      <c r="CR11" s="94" t="s">
        <v>88</v>
      </c>
      <c r="CS11" s="94"/>
      <c r="CT11" s="135" t="s">
        <v>88</v>
      </c>
      <c r="CU11" s="135"/>
      <c r="CV11" s="94" t="s">
        <v>88</v>
      </c>
      <c r="CW11" s="94"/>
      <c r="CX11" s="135" t="s">
        <v>88</v>
      </c>
      <c r="CY11" s="135"/>
      <c r="CZ11" s="94" t="s">
        <v>88</v>
      </c>
      <c r="DA11" s="94"/>
      <c r="DB11" s="135" t="s">
        <v>88</v>
      </c>
      <c r="DC11" s="135"/>
      <c r="DD11" s="94" t="s">
        <v>88</v>
      </c>
      <c r="DE11" s="94"/>
      <c r="DF11" s="135" t="s">
        <v>88</v>
      </c>
      <c r="DG11" s="135"/>
      <c r="DH11" s="94" t="s">
        <v>88</v>
      </c>
      <c r="DI11" s="94"/>
      <c r="DJ11" s="135" t="s">
        <v>88</v>
      </c>
      <c r="DK11" s="135"/>
      <c r="DL11" s="94" t="s">
        <v>88</v>
      </c>
      <c r="DM11" s="94"/>
      <c r="DN11" s="137" t="s">
        <v>88</v>
      </c>
      <c r="DO11" s="137"/>
      <c r="DP11" s="94" t="s">
        <v>88</v>
      </c>
      <c r="DQ11" s="94"/>
      <c r="DR11" s="137" t="s">
        <v>88</v>
      </c>
      <c r="DS11" s="137"/>
      <c r="DT11" s="94" t="s">
        <v>88</v>
      </c>
      <c r="DU11" s="94"/>
      <c r="DV11" s="137" t="s">
        <v>88</v>
      </c>
      <c r="DW11" s="137"/>
      <c r="DX11" s="94" t="s">
        <v>88</v>
      </c>
      <c r="DY11" s="94"/>
      <c r="DZ11" s="137" t="s">
        <v>88</v>
      </c>
      <c r="EA11" s="137"/>
      <c r="EB11" s="94" t="s">
        <v>88</v>
      </c>
      <c r="EC11" s="94"/>
      <c r="ED11" s="139" t="s">
        <v>88</v>
      </c>
      <c r="EE11" s="139"/>
      <c r="EF11" s="94" t="s">
        <v>88</v>
      </c>
      <c r="EG11" s="94"/>
      <c r="EH11" s="139" t="s">
        <v>88</v>
      </c>
      <c r="EI11" s="139"/>
      <c r="EJ11" s="94" t="s">
        <v>88</v>
      </c>
      <c r="EK11" s="94"/>
      <c r="EL11" s="139" t="s">
        <v>88</v>
      </c>
      <c r="EM11" s="139"/>
      <c r="EN11" s="94" t="s">
        <v>88</v>
      </c>
      <c r="EO11" s="94"/>
      <c r="EP11" s="139" t="s">
        <v>88</v>
      </c>
      <c r="EQ11" s="139"/>
      <c r="ER11" s="94" t="s">
        <v>88</v>
      </c>
      <c r="ES11" s="94"/>
    </row>
    <row r="12" spans="1:149" s="21" customFormat="1" ht="17.399999999999999">
      <c r="A12" s="275" t="s">
        <v>1</v>
      </c>
      <c r="B12" s="262" t="s">
        <v>89</v>
      </c>
      <c r="C12" s="262"/>
      <c r="D12" s="262"/>
      <c r="E12" s="262"/>
      <c r="F12" s="262"/>
      <c r="G12" s="262"/>
      <c r="H12" s="276" t="s">
        <v>77</v>
      </c>
      <c r="I12" s="277" t="s">
        <v>90</v>
      </c>
      <c r="J12" s="278" t="s">
        <v>91</v>
      </c>
      <c r="K12" s="262" t="s">
        <v>92</v>
      </c>
      <c r="L12" s="278" t="s">
        <v>79</v>
      </c>
      <c r="M12" s="262" t="s">
        <v>93</v>
      </c>
      <c r="N12" s="278" t="s">
        <v>94</v>
      </c>
      <c r="O12" s="262" t="s">
        <v>95</v>
      </c>
      <c r="P12" s="262"/>
      <c r="Q12" s="262" t="s">
        <v>96</v>
      </c>
      <c r="R12" s="262" t="s">
        <v>97</v>
      </c>
      <c r="S12" s="262" t="s">
        <v>98</v>
      </c>
      <c r="T12" s="278" t="s">
        <v>99</v>
      </c>
      <c r="U12" s="278" t="s">
        <v>100</v>
      </c>
      <c r="V12" s="278" t="s">
        <v>101</v>
      </c>
      <c r="W12" s="278" t="s">
        <v>102</v>
      </c>
      <c r="X12" s="282" t="s">
        <v>103</v>
      </c>
      <c r="Y12" s="282" t="s">
        <v>104</v>
      </c>
      <c r="Z12" s="282" t="s">
        <v>105</v>
      </c>
      <c r="AA12" s="262" t="s">
        <v>106</v>
      </c>
      <c r="AB12" s="278" t="s">
        <v>107</v>
      </c>
      <c r="AC12" s="283" t="s">
        <v>108</v>
      </c>
      <c r="AD12" s="284" t="s">
        <v>109</v>
      </c>
      <c r="AE12" s="285" t="s">
        <v>110</v>
      </c>
      <c r="AF12" s="287" t="s">
        <v>111</v>
      </c>
      <c r="AG12" s="285" t="s">
        <v>112</v>
      </c>
      <c r="AH12" s="262" t="s">
        <v>113</v>
      </c>
      <c r="AI12" s="289" t="s">
        <v>114</v>
      </c>
      <c r="AJ12" s="291" t="s">
        <v>113</v>
      </c>
      <c r="AK12" s="292" t="s">
        <v>114</v>
      </c>
      <c r="AL12" s="262" t="s">
        <v>113</v>
      </c>
      <c r="AM12" s="289" t="s">
        <v>114</v>
      </c>
      <c r="AN12" s="291" t="s">
        <v>113</v>
      </c>
      <c r="AO12" s="292" t="s">
        <v>114</v>
      </c>
      <c r="AP12" s="262" t="s">
        <v>113</v>
      </c>
      <c r="AQ12" s="289" t="s">
        <v>114</v>
      </c>
      <c r="AR12" s="291" t="s">
        <v>113</v>
      </c>
      <c r="AS12" s="292" t="s">
        <v>114</v>
      </c>
      <c r="AT12" s="262" t="s">
        <v>113</v>
      </c>
      <c r="AU12" s="289" t="s">
        <v>114</v>
      </c>
      <c r="AV12" s="291" t="s">
        <v>113</v>
      </c>
      <c r="AW12" s="292" t="s">
        <v>114</v>
      </c>
      <c r="AX12" s="262" t="s">
        <v>113</v>
      </c>
      <c r="AY12" s="289" t="s">
        <v>114</v>
      </c>
      <c r="AZ12" s="291" t="s">
        <v>113</v>
      </c>
      <c r="BA12" s="292" t="s">
        <v>114</v>
      </c>
      <c r="BB12" s="262" t="s">
        <v>113</v>
      </c>
      <c r="BC12" s="289" t="s">
        <v>114</v>
      </c>
      <c r="BD12" s="291" t="s">
        <v>113</v>
      </c>
      <c r="BE12" s="292" t="s">
        <v>114</v>
      </c>
      <c r="BF12" s="262" t="s">
        <v>113</v>
      </c>
      <c r="BG12" s="289" t="s">
        <v>114</v>
      </c>
      <c r="BH12" s="291" t="s">
        <v>113</v>
      </c>
      <c r="BI12" s="292" t="s">
        <v>114</v>
      </c>
      <c r="BJ12" s="262" t="s">
        <v>113</v>
      </c>
      <c r="BK12" s="289" t="s">
        <v>114</v>
      </c>
      <c r="BL12" s="291" t="s">
        <v>113</v>
      </c>
      <c r="BM12" s="292" t="s">
        <v>114</v>
      </c>
      <c r="BN12" s="262" t="s">
        <v>113</v>
      </c>
      <c r="BO12" s="289" t="s">
        <v>114</v>
      </c>
      <c r="BP12" s="291" t="s">
        <v>113</v>
      </c>
      <c r="BQ12" s="292" t="s">
        <v>114</v>
      </c>
      <c r="BR12" s="262" t="s">
        <v>113</v>
      </c>
      <c r="BS12" s="289" t="s">
        <v>114</v>
      </c>
      <c r="BT12" s="291" t="s">
        <v>113</v>
      </c>
      <c r="BU12" s="292" t="s">
        <v>114</v>
      </c>
      <c r="BV12" s="262" t="s">
        <v>113</v>
      </c>
      <c r="BW12" s="289" t="s">
        <v>114</v>
      </c>
      <c r="BX12" s="291" t="s">
        <v>113</v>
      </c>
      <c r="BY12" s="292" t="s">
        <v>114</v>
      </c>
      <c r="BZ12" s="262" t="s">
        <v>113</v>
      </c>
      <c r="CA12" s="289" t="s">
        <v>114</v>
      </c>
      <c r="CB12" s="291" t="s">
        <v>113</v>
      </c>
      <c r="CC12" s="292" t="s">
        <v>114</v>
      </c>
      <c r="CD12" s="262" t="s">
        <v>113</v>
      </c>
      <c r="CE12" s="289" t="s">
        <v>114</v>
      </c>
      <c r="CF12" s="291" t="s">
        <v>113</v>
      </c>
      <c r="CG12" s="292" t="s">
        <v>114</v>
      </c>
      <c r="CH12" s="262" t="s">
        <v>113</v>
      </c>
      <c r="CI12" s="289" t="s">
        <v>114</v>
      </c>
      <c r="CJ12" s="291" t="s">
        <v>113</v>
      </c>
      <c r="CK12" s="292" t="s">
        <v>114</v>
      </c>
      <c r="CL12" s="262" t="s">
        <v>113</v>
      </c>
      <c r="CM12" s="289" t="s">
        <v>114</v>
      </c>
      <c r="CN12" s="291" t="s">
        <v>113</v>
      </c>
      <c r="CO12" s="292" t="s">
        <v>114</v>
      </c>
      <c r="CP12" s="262" t="s">
        <v>113</v>
      </c>
      <c r="CQ12" s="289" t="s">
        <v>114</v>
      </c>
      <c r="CR12" s="291" t="s">
        <v>113</v>
      </c>
      <c r="CS12" s="292" t="s">
        <v>114</v>
      </c>
      <c r="CT12" s="262" t="s">
        <v>113</v>
      </c>
      <c r="CU12" s="289" t="s">
        <v>114</v>
      </c>
      <c r="CV12" s="291" t="s">
        <v>113</v>
      </c>
      <c r="CW12" s="292" t="s">
        <v>114</v>
      </c>
      <c r="CX12" s="262" t="s">
        <v>113</v>
      </c>
      <c r="CY12" s="289" t="s">
        <v>114</v>
      </c>
      <c r="CZ12" s="291" t="s">
        <v>113</v>
      </c>
      <c r="DA12" s="292" t="s">
        <v>114</v>
      </c>
      <c r="DB12" s="262" t="s">
        <v>113</v>
      </c>
      <c r="DC12" s="289" t="s">
        <v>114</v>
      </c>
      <c r="DD12" s="291" t="s">
        <v>113</v>
      </c>
      <c r="DE12" s="292" t="s">
        <v>114</v>
      </c>
      <c r="DF12" s="262" t="s">
        <v>113</v>
      </c>
      <c r="DG12" s="289" t="s">
        <v>114</v>
      </c>
      <c r="DH12" s="291" t="s">
        <v>113</v>
      </c>
      <c r="DI12" s="292" t="s">
        <v>114</v>
      </c>
      <c r="DJ12" s="262" t="s">
        <v>113</v>
      </c>
      <c r="DK12" s="289" t="s">
        <v>114</v>
      </c>
      <c r="DL12" s="291" t="s">
        <v>113</v>
      </c>
      <c r="DM12" s="292" t="s">
        <v>114</v>
      </c>
      <c r="DN12" s="262" t="s">
        <v>113</v>
      </c>
      <c r="DO12" s="289" t="s">
        <v>114</v>
      </c>
      <c r="DP12" s="291" t="s">
        <v>113</v>
      </c>
      <c r="DQ12" s="292" t="s">
        <v>114</v>
      </c>
      <c r="DR12" s="262" t="s">
        <v>113</v>
      </c>
      <c r="DS12" s="289" t="s">
        <v>114</v>
      </c>
      <c r="DT12" s="291" t="s">
        <v>113</v>
      </c>
      <c r="DU12" s="292" t="s">
        <v>114</v>
      </c>
      <c r="DV12" s="262" t="s">
        <v>113</v>
      </c>
      <c r="DW12" s="289" t="s">
        <v>114</v>
      </c>
      <c r="DX12" s="291" t="s">
        <v>113</v>
      </c>
      <c r="DY12" s="292" t="s">
        <v>114</v>
      </c>
      <c r="DZ12" s="262" t="s">
        <v>113</v>
      </c>
      <c r="EA12" s="289" t="s">
        <v>114</v>
      </c>
      <c r="EB12" s="291" t="s">
        <v>113</v>
      </c>
      <c r="EC12" s="292" t="s">
        <v>114</v>
      </c>
      <c r="ED12" s="262" t="s">
        <v>113</v>
      </c>
      <c r="EE12" s="289" t="s">
        <v>114</v>
      </c>
      <c r="EF12" s="291" t="s">
        <v>113</v>
      </c>
      <c r="EG12" s="292" t="s">
        <v>114</v>
      </c>
      <c r="EH12" s="262" t="s">
        <v>113</v>
      </c>
      <c r="EI12" s="289" t="s">
        <v>114</v>
      </c>
      <c r="EJ12" s="291" t="s">
        <v>113</v>
      </c>
      <c r="EK12" s="292" t="s">
        <v>114</v>
      </c>
      <c r="EL12" s="262" t="s">
        <v>113</v>
      </c>
      <c r="EM12" s="289" t="s">
        <v>114</v>
      </c>
      <c r="EN12" s="291" t="s">
        <v>113</v>
      </c>
      <c r="EO12" s="292" t="s">
        <v>114</v>
      </c>
      <c r="EP12" s="262" t="s">
        <v>113</v>
      </c>
      <c r="EQ12" s="289" t="s">
        <v>114</v>
      </c>
      <c r="ER12" s="291" t="s">
        <v>113</v>
      </c>
      <c r="ES12" s="292" t="s">
        <v>114</v>
      </c>
    </row>
    <row r="13" spans="1:149" s="22" customFormat="1" ht="39" customHeight="1">
      <c r="A13" s="275"/>
      <c r="B13" s="39">
        <v>0</v>
      </c>
      <c r="C13" s="39">
        <v>1</v>
      </c>
      <c r="D13" s="39">
        <v>2</v>
      </c>
      <c r="E13" s="39">
        <v>3</v>
      </c>
      <c r="F13" s="39">
        <v>4</v>
      </c>
      <c r="G13" s="39">
        <v>5</v>
      </c>
      <c r="H13" s="276"/>
      <c r="I13" s="277"/>
      <c r="J13" s="278"/>
      <c r="K13" s="262"/>
      <c r="L13" s="278"/>
      <c r="M13" s="262"/>
      <c r="N13" s="278"/>
      <c r="O13" s="38" t="s">
        <v>115</v>
      </c>
      <c r="P13" s="38" t="s">
        <v>116</v>
      </c>
      <c r="Q13" s="262"/>
      <c r="R13" s="262"/>
      <c r="S13" s="262"/>
      <c r="T13" s="278"/>
      <c r="U13" s="278"/>
      <c r="V13" s="278"/>
      <c r="W13" s="278"/>
      <c r="X13" s="282"/>
      <c r="Y13" s="282"/>
      <c r="Z13" s="282"/>
      <c r="AA13" s="262"/>
      <c r="AB13" s="278"/>
      <c r="AC13" s="283"/>
      <c r="AD13" s="284"/>
      <c r="AE13" s="286"/>
      <c r="AF13" s="288"/>
      <c r="AG13" s="286"/>
      <c r="AH13" s="262"/>
      <c r="AI13" s="290"/>
      <c r="AJ13" s="291"/>
      <c r="AK13" s="293"/>
      <c r="AL13" s="262"/>
      <c r="AM13" s="290"/>
      <c r="AN13" s="291"/>
      <c r="AO13" s="293"/>
      <c r="AP13" s="262"/>
      <c r="AQ13" s="290"/>
      <c r="AR13" s="291"/>
      <c r="AS13" s="293"/>
      <c r="AT13" s="262"/>
      <c r="AU13" s="290"/>
      <c r="AV13" s="291"/>
      <c r="AW13" s="293"/>
      <c r="AX13" s="262"/>
      <c r="AY13" s="290"/>
      <c r="AZ13" s="291"/>
      <c r="BA13" s="293"/>
      <c r="BB13" s="262"/>
      <c r="BC13" s="290"/>
      <c r="BD13" s="291"/>
      <c r="BE13" s="293"/>
      <c r="BF13" s="262"/>
      <c r="BG13" s="290"/>
      <c r="BH13" s="291"/>
      <c r="BI13" s="293"/>
      <c r="BJ13" s="262"/>
      <c r="BK13" s="290"/>
      <c r="BL13" s="291"/>
      <c r="BM13" s="293"/>
      <c r="BN13" s="262"/>
      <c r="BO13" s="290"/>
      <c r="BP13" s="291"/>
      <c r="BQ13" s="293"/>
      <c r="BR13" s="262"/>
      <c r="BS13" s="290"/>
      <c r="BT13" s="291"/>
      <c r="BU13" s="293"/>
      <c r="BV13" s="262"/>
      <c r="BW13" s="290"/>
      <c r="BX13" s="291"/>
      <c r="BY13" s="293"/>
      <c r="BZ13" s="262"/>
      <c r="CA13" s="290"/>
      <c r="CB13" s="291"/>
      <c r="CC13" s="293"/>
      <c r="CD13" s="262"/>
      <c r="CE13" s="290"/>
      <c r="CF13" s="291"/>
      <c r="CG13" s="293"/>
      <c r="CH13" s="262"/>
      <c r="CI13" s="290"/>
      <c r="CJ13" s="291"/>
      <c r="CK13" s="293"/>
      <c r="CL13" s="262"/>
      <c r="CM13" s="290"/>
      <c r="CN13" s="291"/>
      <c r="CO13" s="293"/>
      <c r="CP13" s="262"/>
      <c r="CQ13" s="290"/>
      <c r="CR13" s="291"/>
      <c r="CS13" s="293"/>
      <c r="CT13" s="262"/>
      <c r="CU13" s="290"/>
      <c r="CV13" s="291"/>
      <c r="CW13" s="293"/>
      <c r="CX13" s="262"/>
      <c r="CY13" s="290"/>
      <c r="CZ13" s="291"/>
      <c r="DA13" s="293"/>
      <c r="DB13" s="262"/>
      <c r="DC13" s="290"/>
      <c r="DD13" s="291"/>
      <c r="DE13" s="293"/>
      <c r="DF13" s="262"/>
      <c r="DG13" s="290"/>
      <c r="DH13" s="291"/>
      <c r="DI13" s="293"/>
      <c r="DJ13" s="262"/>
      <c r="DK13" s="290"/>
      <c r="DL13" s="291"/>
      <c r="DM13" s="293"/>
      <c r="DN13" s="262"/>
      <c r="DO13" s="290"/>
      <c r="DP13" s="291"/>
      <c r="DQ13" s="293"/>
      <c r="DR13" s="262"/>
      <c r="DS13" s="290"/>
      <c r="DT13" s="291"/>
      <c r="DU13" s="293"/>
      <c r="DV13" s="262"/>
      <c r="DW13" s="290"/>
      <c r="DX13" s="291"/>
      <c r="DY13" s="293"/>
      <c r="DZ13" s="262"/>
      <c r="EA13" s="290"/>
      <c r="EB13" s="291"/>
      <c r="EC13" s="293"/>
      <c r="ED13" s="262"/>
      <c r="EE13" s="290"/>
      <c r="EF13" s="291"/>
      <c r="EG13" s="293"/>
      <c r="EH13" s="262"/>
      <c r="EI13" s="290"/>
      <c r="EJ13" s="291"/>
      <c r="EK13" s="293"/>
      <c r="EL13" s="262"/>
      <c r="EM13" s="290"/>
      <c r="EN13" s="291"/>
      <c r="EO13" s="293"/>
      <c r="EP13" s="262"/>
      <c r="EQ13" s="290"/>
      <c r="ER13" s="291"/>
      <c r="ES13" s="293"/>
    </row>
    <row r="14" spans="1:149" s="23" customFormat="1" ht="34.049999999999997" customHeight="1">
      <c r="A14" s="40">
        <v>1</v>
      </c>
      <c r="B14" s="40"/>
      <c r="C14" s="40"/>
      <c r="D14" s="40"/>
      <c r="E14" s="40"/>
      <c r="F14" s="40">
        <v>4</v>
      </c>
      <c r="G14" s="41"/>
      <c r="H14" s="42" t="s">
        <v>117</v>
      </c>
      <c r="I14" s="42" t="s">
        <v>118</v>
      </c>
      <c r="J14" s="48" t="s">
        <v>88</v>
      </c>
      <c r="K14" s="42" t="s">
        <v>119</v>
      </c>
      <c r="L14" s="48" t="s">
        <v>88</v>
      </c>
      <c r="M14" s="48" t="s">
        <v>120</v>
      </c>
      <c r="N14" s="40" t="s">
        <v>121</v>
      </c>
      <c r="O14" s="48" t="s">
        <v>88</v>
      </c>
      <c r="P14" s="48" t="s">
        <v>88</v>
      </c>
      <c r="Q14" s="53" t="s">
        <v>15</v>
      </c>
      <c r="R14" s="54" t="s">
        <v>122</v>
      </c>
      <c r="S14" s="55" t="s">
        <v>88</v>
      </c>
      <c r="T14" s="40" t="s">
        <v>123</v>
      </c>
      <c r="U14" s="48" t="s">
        <v>124</v>
      </c>
      <c r="V14" s="56" t="s">
        <v>124</v>
      </c>
      <c r="W14" s="56" t="s">
        <v>125</v>
      </c>
      <c r="X14" s="55" t="s">
        <v>88</v>
      </c>
      <c r="Y14" s="55" t="s">
        <v>88</v>
      </c>
      <c r="Z14" s="55" t="s">
        <v>88</v>
      </c>
      <c r="AA14" s="40" t="s">
        <v>88</v>
      </c>
      <c r="AB14" s="48" t="s">
        <v>88</v>
      </c>
      <c r="AC14" s="51" t="s">
        <v>126</v>
      </c>
      <c r="AD14" s="51" t="s">
        <v>127</v>
      </c>
      <c r="AE14" s="73">
        <v>104.42</v>
      </c>
      <c r="AF14" s="74">
        <v>104.42</v>
      </c>
      <c r="AG14" s="97" t="s">
        <v>128</v>
      </c>
      <c r="AH14" s="98">
        <v>0.28000000000000003</v>
      </c>
      <c r="AI14" s="99">
        <f>AE14*AH14</f>
        <v>29.237600000000004</v>
      </c>
      <c r="AJ14" s="100">
        <v>0.28000000000000003</v>
      </c>
      <c r="AK14" s="101">
        <f>AF14*AJ14</f>
        <v>29.237600000000004</v>
      </c>
      <c r="AL14" s="98">
        <v>0.24</v>
      </c>
      <c r="AM14" s="99">
        <f>AE14*AL14</f>
        <v>25.0608</v>
      </c>
      <c r="AN14" s="100">
        <v>0.24</v>
      </c>
      <c r="AO14" s="101">
        <f>AF14*AN14</f>
        <v>25.0608</v>
      </c>
      <c r="AP14" s="98">
        <v>0.28000000000000003</v>
      </c>
      <c r="AQ14" s="99">
        <f>AE14*AP14</f>
        <v>29.237600000000004</v>
      </c>
      <c r="AR14" s="100">
        <v>0.28000000000000003</v>
      </c>
      <c r="AS14" s="101">
        <f>AF14*AR14</f>
        <v>29.237600000000004</v>
      </c>
      <c r="AT14" s="98">
        <v>0.32</v>
      </c>
      <c r="AU14" s="99">
        <f>AE14*AT14</f>
        <v>33.414400000000001</v>
      </c>
      <c r="AV14" s="100">
        <v>0.32</v>
      </c>
      <c r="AW14" s="101">
        <f>AF14*AV14</f>
        <v>33.414400000000001</v>
      </c>
      <c r="AX14" s="98">
        <v>0.28000000000000003</v>
      </c>
      <c r="AY14" s="99">
        <f>AE14*AX14</f>
        <v>29.237600000000004</v>
      </c>
      <c r="AZ14" s="100">
        <v>0.28000000000000003</v>
      </c>
      <c r="BA14" s="101">
        <f>AF14*AZ14</f>
        <v>29.237600000000004</v>
      </c>
      <c r="BB14" s="98">
        <v>0.24</v>
      </c>
      <c r="BC14" s="99">
        <f>AE14*BB14</f>
        <v>25.0608</v>
      </c>
      <c r="BD14" s="100">
        <v>0.24</v>
      </c>
      <c r="BE14" s="101">
        <f>AF14*BD14</f>
        <v>25.0608</v>
      </c>
      <c r="BF14" s="99"/>
      <c r="BG14" s="99">
        <f>AE14*BF14</f>
        <v>0</v>
      </c>
      <c r="BH14" s="101" t="e">
        <f>VLOOKUP(H14,[26]BOM清单!$H$12:$AK$68,30,0)</f>
        <v>#REF!</v>
      </c>
      <c r="BI14" s="101" t="e">
        <f>AF14*BH14</f>
        <v>#REF!</v>
      </c>
      <c r="BJ14" s="98">
        <v>0.23</v>
      </c>
      <c r="BK14" s="99">
        <f>AE14*BJ14</f>
        <v>24.0166</v>
      </c>
      <c r="BL14" s="100">
        <v>0.23</v>
      </c>
      <c r="BM14" s="101">
        <f>AF14*BL14</f>
        <v>24.0166</v>
      </c>
      <c r="BN14" s="98">
        <v>0.24</v>
      </c>
      <c r="BO14" s="99">
        <f>AE14*BN14</f>
        <v>25.0608</v>
      </c>
      <c r="BP14" s="100">
        <v>0.24</v>
      </c>
      <c r="BQ14" s="101">
        <f>AF14*BP14</f>
        <v>25.0608</v>
      </c>
      <c r="BR14" s="98">
        <v>0.23</v>
      </c>
      <c r="BS14" s="99">
        <f>AE14*BR14</f>
        <v>24.0166</v>
      </c>
      <c r="BT14" s="100">
        <v>0.23</v>
      </c>
      <c r="BU14" s="101">
        <f>AF14*BT14</f>
        <v>24.0166</v>
      </c>
      <c r="BV14" s="98">
        <v>0.24</v>
      </c>
      <c r="BW14" s="99">
        <f>AE14*BV14</f>
        <v>25.0608</v>
      </c>
      <c r="BX14" s="100">
        <v>0.24</v>
      </c>
      <c r="BY14" s="101">
        <f>AF14*BX14</f>
        <v>25.0608</v>
      </c>
      <c r="BZ14" s="99"/>
      <c r="CA14" s="99">
        <f>AE14*BZ14</f>
        <v>0</v>
      </c>
      <c r="CB14" s="101" t="e">
        <f>VLOOKUP(H14,[26]BOM清单!$H$12:$AP$68,35,0)</f>
        <v>#REF!</v>
      </c>
      <c r="CC14" s="101" t="e">
        <f>AF14*CB14</f>
        <v>#REF!</v>
      </c>
      <c r="CD14" s="99"/>
      <c r="CE14" s="99">
        <f>AE14*CD14</f>
        <v>0</v>
      </c>
      <c r="CF14" s="101" t="e">
        <f>VLOOKUP(H14,[26]BOM清单!$H$12:$AQ$68,36,0)</f>
        <v>#REF!</v>
      </c>
      <c r="CG14" s="101" t="e">
        <f>AF14*CF14</f>
        <v>#REF!</v>
      </c>
      <c r="CH14" s="99"/>
      <c r="CI14" s="99">
        <f>AE14*CH14</f>
        <v>0</v>
      </c>
      <c r="CJ14" s="101" t="e">
        <f>VLOOKUP(H14,[26]BOM清单!$H$12:$AR$68,37,0)</f>
        <v>#REF!</v>
      </c>
      <c r="CK14" s="101" t="e">
        <f>AF14*CJ14</f>
        <v>#REF!</v>
      </c>
      <c r="CL14" s="99"/>
      <c r="CM14" s="99">
        <f>AE14*CL14</f>
        <v>0</v>
      </c>
      <c r="CN14" s="101" t="e">
        <f>VLOOKUP(H14,[26]BOM清单!$H$12:$AS$68,38,0)</f>
        <v>#REF!</v>
      </c>
      <c r="CO14" s="101" t="e">
        <f>AF14*CN14</f>
        <v>#REF!</v>
      </c>
      <c r="CP14" s="99"/>
      <c r="CQ14" s="99">
        <f>AE14*CP14</f>
        <v>0</v>
      </c>
      <c r="CR14" s="101" t="e">
        <f>VLOOKUP(H14,[26]BOM清单!$H$12:$AT$68,39,0)</f>
        <v>#REF!</v>
      </c>
      <c r="CS14" s="101" t="e">
        <f>AF14*CR14</f>
        <v>#REF!</v>
      </c>
      <c r="CT14" s="99"/>
      <c r="CU14" s="99">
        <f>AE14*CT14</f>
        <v>0</v>
      </c>
      <c r="CV14" s="101" t="e">
        <f>VLOOKUP(H14,[26]BOM清单!$H$12:$AU$68,40,0)</f>
        <v>#REF!</v>
      </c>
      <c r="CW14" s="101" t="e">
        <f>AF14*CV14</f>
        <v>#REF!</v>
      </c>
      <c r="CX14" s="99"/>
      <c r="CY14" s="99">
        <f>AE14*CX14</f>
        <v>0</v>
      </c>
      <c r="CZ14" s="101" t="e">
        <f>VLOOKUP(H14,[26]BOM清单!$H$12:$AV$68,41,0)</f>
        <v>#REF!</v>
      </c>
      <c r="DA14" s="101" t="e">
        <f>AF14*CZ14</f>
        <v>#REF!</v>
      </c>
      <c r="DB14" s="99"/>
      <c r="DC14" s="99">
        <f>AE14*DB14</f>
        <v>0</v>
      </c>
      <c r="DD14" s="101" t="e">
        <f>VLOOKUP(H14,[26]BOM清单!$H$12:$AW$68,42,0)</f>
        <v>#REF!</v>
      </c>
      <c r="DE14" s="101" t="e">
        <f>AF14*DD14</f>
        <v>#REF!</v>
      </c>
      <c r="DF14" s="99"/>
      <c r="DG14" s="99">
        <f>AE14*DF14</f>
        <v>0</v>
      </c>
      <c r="DH14" s="101" t="e">
        <f>VLOOKUP(H14,[26]BOM清单!$H$12:$AX$68,43,0)</f>
        <v>#REF!</v>
      </c>
      <c r="DI14" s="101" t="e">
        <f>AF14*DH14</f>
        <v>#REF!</v>
      </c>
      <c r="DJ14" s="99"/>
      <c r="DK14" s="99">
        <f>AE14*DJ14</f>
        <v>0</v>
      </c>
      <c r="DL14" s="101" t="e">
        <f>VLOOKUP(H14,[26]BOM清单!$H$12:$AY$68,44,0)</f>
        <v>#REF!</v>
      </c>
      <c r="DM14" s="101" t="e">
        <f>AF14*DL14</f>
        <v>#REF!</v>
      </c>
      <c r="DN14" s="99"/>
      <c r="DO14" s="99">
        <f>AE14*DN14</f>
        <v>0</v>
      </c>
      <c r="DP14" s="101" t="e">
        <f>VLOOKUP(H14,[26]BOM清单!$H$12:$AZ$68,45,0)</f>
        <v>#REF!</v>
      </c>
      <c r="DQ14" s="101" t="e">
        <f>AF14*DP14</f>
        <v>#REF!</v>
      </c>
      <c r="DR14" s="99"/>
      <c r="DS14" s="99">
        <f>AE14*DR14</f>
        <v>0</v>
      </c>
      <c r="DT14" s="101" t="e">
        <f>VLOOKUP(H14,[26]BOM清单!$H$12:$BA$68,46,0)</f>
        <v>#REF!</v>
      </c>
      <c r="DU14" s="101" t="e">
        <f>AF14*DT14</f>
        <v>#REF!</v>
      </c>
      <c r="DV14" s="99"/>
      <c r="DW14" s="99">
        <f>AE14*DV14</f>
        <v>0</v>
      </c>
      <c r="DX14" s="101" t="e">
        <f>VLOOKUP(H14,[26]BOM清单!$H$12:$BB$68,47,0)</f>
        <v>#REF!</v>
      </c>
      <c r="DY14" s="101" t="e">
        <f>AF14*DX14</f>
        <v>#REF!</v>
      </c>
      <c r="DZ14" s="99"/>
      <c r="EA14" s="99">
        <f>AE14*DZ14</f>
        <v>0</v>
      </c>
      <c r="EB14" s="101" t="e">
        <f>VLOOKUP(H14,[26]BOM清单!$H$12:$BC$68,48,0)</f>
        <v>#REF!</v>
      </c>
      <c r="EC14" s="101" t="e">
        <f>AF14*EB14</f>
        <v>#REF!</v>
      </c>
      <c r="ED14" s="99"/>
      <c r="EE14" s="99">
        <f>AE14*ED14</f>
        <v>0</v>
      </c>
      <c r="EF14" s="101" t="e">
        <f>VLOOKUP(H14,[26]BOM清单!$H$12:$BD$68,49,0)</f>
        <v>#REF!</v>
      </c>
      <c r="EG14" s="101" t="e">
        <f>AF14*EF14</f>
        <v>#REF!</v>
      </c>
      <c r="EH14" s="99"/>
      <c r="EI14" s="99">
        <f>AE14*EH14</f>
        <v>0</v>
      </c>
      <c r="EJ14" s="101" t="e">
        <f>VLOOKUP(H14,[26]BOM清单!$H$12:$BE$68,50,0)</f>
        <v>#REF!</v>
      </c>
      <c r="EK14" s="101" t="e">
        <f>AF14*EJ14</f>
        <v>#REF!</v>
      </c>
      <c r="EL14" s="99"/>
      <c r="EM14" s="99">
        <f>AE14*EL14</f>
        <v>0</v>
      </c>
      <c r="EN14" s="101" t="e">
        <f>VLOOKUP(H14,[26]BOM清单!$H$12:$BF$68,51,0)</f>
        <v>#REF!</v>
      </c>
      <c r="EO14" s="101" t="e">
        <f>AF14*EN14</f>
        <v>#REF!</v>
      </c>
      <c r="EP14" s="103"/>
      <c r="EQ14" s="103">
        <f>AE14*EP14</f>
        <v>0</v>
      </c>
      <c r="ER14" s="140" t="e">
        <f>VLOOKUP(H14,[26]BOM清单!$H$12:$BG$68,52,0)</f>
        <v>#REF!</v>
      </c>
      <c r="ES14" s="140" t="e">
        <f>AF14*ER14</f>
        <v>#REF!</v>
      </c>
    </row>
    <row r="15" spans="1:149" s="23" customFormat="1" ht="34.049999999999997" customHeight="1">
      <c r="A15" s="40">
        <v>2</v>
      </c>
      <c r="B15" s="40"/>
      <c r="C15" s="40"/>
      <c r="D15" s="40"/>
      <c r="E15" s="40"/>
      <c r="F15" s="40">
        <v>4</v>
      </c>
      <c r="G15" s="41"/>
      <c r="H15" s="42" t="s">
        <v>129</v>
      </c>
      <c r="I15" s="42" t="s">
        <v>130</v>
      </c>
      <c r="J15" s="48" t="s">
        <v>88</v>
      </c>
      <c r="K15" s="42" t="s">
        <v>131</v>
      </c>
      <c r="L15" s="48" t="s">
        <v>88</v>
      </c>
      <c r="M15" s="48" t="s">
        <v>132</v>
      </c>
      <c r="N15" s="40" t="s">
        <v>133</v>
      </c>
      <c r="O15" s="48" t="s">
        <v>88</v>
      </c>
      <c r="P15" s="48" t="s">
        <v>88</v>
      </c>
      <c r="Q15" s="53" t="s">
        <v>15</v>
      </c>
      <c r="R15" s="54" t="s">
        <v>122</v>
      </c>
      <c r="S15" s="55" t="s">
        <v>88</v>
      </c>
      <c r="T15" s="40" t="s">
        <v>123</v>
      </c>
      <c r="U15" s="48" t="s">
        <v>124</v>
      </c>
      <c r="V15" s="56" t="s">
        <v>124</v>
      </c>
      <c r="W15" s="56" t="s">
        <v>125</v>
      </c>
      <c r="X15" s="55" t="s">
        <v>88</v>
      </c>
      <c r="Y15" s="55" t="s">
        <v>88</v>
      </c>
      <c r="Z15" s="55" t="s">
        <v>88</v>
      </c>
      <c r="AA15" s="40" t="s">
        <v>88</v>
      </c>
      <c r="AB15" s="48" t="s">
        <v>88</v>
      </c>
      <c r="AC15" s="51" t="s">
        <v>126</v>
      </c>
      <c r="AD15" s="51" t="s">
        <v>134</v>
      </c>
      <c r="AE15" s="75">
        <v>49.7</v>
      </c>
      <c r="AF15" s="74">
        <v>49.7</v>
      </c>
      <c r="AG15" s="97" t="s">
        <v>128</v>
      </c>
      <c r="AH15" s="99">
        <v>0.87</v>
      </c>
      <c r="AI15" s="99">
        <f t="shared" ref="AI15:AI46" si="0">AE15*AH15</f>
        <v>43.239000000000004</v>
      </c>
      <c r="AJ15" s="101">
        <f>VLOOKUP(H15,[26]BOM清单!$H$12:$AE$68,24,0)</f>
        <v>0.87</v>
      </c>
      <c r="AK15" s="101">
        <f t="shared" ref="AK15:AK70" si="1">AF15*AJ15</f>
        <v>43.239000000000004</v>
      </c>
      <c r="AL15" s="99">
        <v>0.25</v>
      </c>
      <c r="AM15" s="99">
        <f t="shared" ref="AM15:AM46" si="2">AE15*AL15</f>
        <v>12.425000000000001</v>
      </c>
      <c r="AN15" s="101">
        <f>VLOOKUP(H15,[26]BOM清单!$H$12:$AF$68,25,0)</f>
        <v>0.25</v>
      </c>
      <c r="AO15" s="101">
        <f t="shared" ref="AO15:AO70" si="3">AF15*AN15</f>
        <v>12.425000000000001</v>
      </c>
      <c r="AP15" s="99">
        <v>0.87</v>
      </c>
      <c r="AQ15" s="99">
        <f t="shared" ref="AQ15:AQ46" si="4">AE15*AP15</f>
        <v>43.239000000000004</v>
      </c>
      <c r="AR15" s="101">
        <f>VLOOKUP(H15,[26]BOM清单!$H$12:$AG$68,26,0)</f>
        <v>0.87</v>
      </c>
      <c r="AS15" s="101">
        <f t="shared" ref="AS15:AS70" si="5">AF15*AR15</f>
        <v>43.239000000000004</v>
      </c>
      <c r="AT15" s="99">
        <v>0.87</v>
      </c>
      <c r="AU15" s="99">
        <f t="shared" ref="AU15:AU46" si="6">AE15*AT15</f>
        <v>43.239000000000004</v>
      </c>
      <c r="AV15" s="101">
        <f>VLOOKUP(H15,[26]BOM清单!$H$12:$AH$68,27,0)</f>
        <v>0.87</v>
      </c>
      <c r="AW15" s="101">
        <f t="shared" ref="AW15:AW70" si="7">AF15*AV15</f>
        <v>43.239000000000004</v>
      </c>
      <c r="AX15" s="99">
        <v>0.87</v>
      </c>
      <c r="AY15" s="99">
        <f t="shared" ref="AY15:AY46" si="8">AE15*AX15</f>
        <v>43.239000000000004</v>
      </c>
      <c r="AZ15" s="101">
        <f>VLOOKUP(H15,[26]BOM清单!$H$12:$AI$68,28,0)</f>
        <v>0.87</v>
      </c>
      <c r="BA15" s="101">
        <f t="shared" ref="BA15:BA70" si="9">AF15*AZ15</f>
        <v>43.239000000000004</v>
      </c>
      <c r="BB15" s="99">
        <v>0.25</v>
      </c>
      <c r="BC15" s="99">
        <f t="shared" ref="BC15:BC46" si="10">AE15*BB15</f>
        <v>12.425000000000001</v>
      </c>
      <c r="BD15" s="101">
        <f>VLOOKUP(H15,[26]BOM清单!$H$12:$AJ$68,29,0)</f>
        <v>0.25</v>
      </c>
      <c r="BE15" s="101">
        <f t="shared" ref="BE15:BE70" si="11">AF15*BD15</f>
        <v>12.425000000000001</v>
      </c>
      <c r="BF15" s="99">
        <v>0.19</v>
      </c>
      <c r="BG15" s="99">
        <f t="shared" ref="BG15:BG46" si="12">AE15*BF15</f>
        <v>9.4430000000000014</v>
      </c>
      <c r="BH15" s="101">
        <f>VLOOKUP(H15,[26]BOM清单!$H$12:$AK$68,30,0)</f>
        <v>0.19</v>
      </c>
      <c r="BI15" s="101">
        <f t="shared" ref="BI15:BI70" si="13">AF15*BH15</f>
        <v>9.4430000000000014</v>
      </c>
      <c r="BJ15" s="99">
        <v>0.56999999999999995</v>
      </c>
      <c r="BK15" s="99">
        <f t="shared" ref="BK15:BK46" si="14">AE15*BJ15</f>
        <v>28.329000000000001</v>
      </c>
      <c r="BL15" s="101">
        <f>VLOOKUP(H15,[26]BOM清单!$H$12:$AL$68,31,0)</f>
        <v>0.56999999999999995</v>
      </c>
      <c r="BM15" s="101">
        <f t="shared" ref="BM15:BM70" si="15">AF15*BL15</f>
        <v>28.329000000000001</v>
      </c>
      <c r="BN15" s="99">
        <v>0.24</v>
      </c>
      <c r="BO15" s="99">
        <f t="shared" ref="BO15:BO46" si="16">AE15*BN15</f>
        <v>11.928000000000001</v>
      </c>
      <c r="BP15" s="101">
        <f>VLOOKUP(H15,[26]BOM清单!$H$12:$AM$68,32,0)</f>
        <v>0.24</v>
      </c>
      <c r="BQ15" s="101">
        <f t="shared" ref="BQ15:BQ70" si="17">AF15*BP15</f>
        <v>11.928000000000001</v>
      </c>
      <c r="BR15" s="99">
        <v>0.56999999999999995</v>
      </c>
      <c r="BS15" s="99">
        <f t="shared" ref="BS15:BS46" si="18">AE15*BR15</f>
        <v>28.329000000000001</v>
      </c>
      <c r="BT15" s="101">
        <f>VLOOKUP(H15,[26]BOM清单!$H$12:$AN$68,33,0)</f>
        <v>0.56999999999999995</v>
      </c>
      <c r="BU15" s="101">
        <f t="shared" ref="BU15:BU70" si="19">AF15*BT15</f>
        <v>28.329000000000001</v>
      </c>
      <c r="BV15" s="99">
        <v>0.24</v>
      </c>
      <c r="BW15" s="99">
        <f t="shared" ref="BW15:BW46" si="20">AE15*BV15</f>
        <v>11.928000000000001</v>
      </c>
      <c r="BX15" s="101">
        <f>VLOOKUP(H15,[26]BOM清单!$H$12:$AO$68,34,0)</f>
        <v>0.24</v>
      </c>
      <c r="BY15" s="101">
        <f t="shared" ref="BY15:BY70" si="21">AF15*BX15</f>
        <v>11.928000000000001</v>
      </c>
      <c r="BZ15" s="99"/>
      <c r="CA15" s="99">
        <f t="shared" ref="CA15:CA46" si="22">AE15*BZ15</f>
        <v>0</v>
      </c>
      <c r="CB15" s="101" t="e">
        <f>VLOOKUP(H15,[26]BOM清单!$H$12:$AP$68,35,0)</f>
        <v>#REF!</v>
      </c>
      <c r="CC15" s="101" t="e">
        <f t="shared" ref="CC15:CC70" si="23">AF15*CB15</f>
        <v>#REF!</v>
      </c>
      <c r="CD15" s="99"/>
      <c r="CE15" s="99">
        <f t="shared" ref="CE15:CE46" si="24">AE15*CD15</f>
        <v>0</v>
      </c>
      <c r="CF15" s="101" t="e">
        <f>VLOOKUP(H15,[26]BOM清单!$H$12:$AQ$68,36,0)</f>
        <v>#REF!</v>
      </c>
      <c r="CG15" s="101" t="e">
        <f t="shared" ref="CG15:CG70" si="25">AF15*CF15</f>
        <v>#REF!</v>
      </c>
      <c r="CH15" s="99"/>
      <c r="CI15" s="99">
        <f t="shared" ref="CI15:CI46" si="26">AE15*CH15</f>
        <v>0</v>
      </c>
      <c r="CJ15" s="101" t="e">
        <f>VLOOKUP(H15,[26]BOM清单!$H$12:$AR$68,37,0)</f>
        <v>#REF!</v>
      </c>
      <c r="CK15" s="101" t="e">
        <f t="shared" ref="CK15:CK70" si="27">AF15*CJ15</f>
        <v>#REF!</v>
      </c>
      <c r="CL15" s="99"/>
      <c r="CM15" s="99">
        <f t="shared" ref="CM15:CM46" si="28">AE15*CL15</f>
        <v>0</v>
      </c>
      <c r="CN15" s="101" t="e">
        <f>VLOOKUP(H15,[26]BOM清单!$H$12:$AS$68,38,0)</f>
        <v>#REF!</v>
      </c>
      <c r="CO15" s="101" t="e">
        <f t="shared" ref="CO15:CO70" si="29">AF15*CN15</f>
        <v>#REF!</v>
      </c>
      <c r="CP15" s="99"/>
      <c r="CQ15" s="99">
        <f t="shared" ref="CQ15:CQ46" si="30">AE15*CP15</f>
        <v>0</v>
      </c>
      <c r="CR15" s="101" t="e">
        <f>VLOOKUP(H15,[26]BOM清单!$H$12:$AT$68,39,0)</f>
        <v>#REF!</v>
      </c>
      <c r="CS15" s="101" t="e">
        <f t="shared" ref="CS15:CS70" si="31">AF15*CR15</f>
        <v>#REF!</v>
      </c>
      <c r="CT15" s="99"/>
      <c r="CU15" s="99">
        <f t="shared" ref="CU15:CU46" si="32">AE15*CT15</f>
        <v>0</v>
      </c>
      <c r="CV15" s="101" t="e">
        <f>VLOOKUP(H15,[26]BOM清单!$H$12:$AU$68,40,0)</f>
        <v>#REF!</v>
      </c>
      <c r="CW15" s="101" t="e">
        <f t="shared" ref="CW15:CW70" si="33">AF15*CV15</f>
        <v>#REF!</v>
      </c>
      <c r="CX15" s="99"/>
      <c r="CY15" s="99">
        <f t="shared" ref="CY15:CY46" si="34">AE15*CX15</f>
        <v>0</v>
      </c>
      <c r="CZ15" s="101" t="e">
        <f>VLOOKUP(H15,[26]BOM清单!$H$12:$AV$68,41,0)</f>
        <v>#REF!</v>
      </c>
      <c r="DA15" s="101" t="e">
        <f t="shared" ref="DA15:DA70" si="35">AF15*CZ15</f>
        <v>#REF!</v>
      </c>
      <c r="DB15" s="99"/>
      <c r="DC15" s="99">
        <f t="shared" ref="DC15:DC46" si="36">AE15*DB15</f>
        <v>0</v>
      </c>
      <c r="DD15" s="101" t="e">
        <f>VLOOKUP(H15,[26]BOM清单!$H$12:$AW$68,42,0)</f>
        <v>#REF!</v>
      </c>
      <c r="DE15" s="101" t="e">
        <f t="shared" ref="DE15:DE70" si="37">AF15*DD15</f>
        <v>#REF!</v>
      </c>
      <c r="DF15" s="99"/>
      <c r="DG15" s="99">
        <f t="shared" ref="DG15:DG46" si="38">AE15*DF15</f>
        <v>0</v>
      </c>
      <c r="DH15" s="101" t="e">
        <f>VLOOKUP(H15,[26]BOM清单!$H$12:$AX$68,43,0)</f>
        <v>#REF!</v>
      </c>
      <c r="DI15" s="101" t="e">
        <f t="shared" ref="DI15:DI70" si="39">AF15*DH15</f>
        <v>#REF!</v>
      </c>
      <c r="DJ15" s="99"/>
      <c r="DK15" s="99">
        <f t="shared" ref="DK15:DK46" si="40">AE15*DJ15</f>
        <v>0</v>
      </c>
      <c r="DL15" s="101" t="e">
        <f>VLOOKUP(H15,[26]BOM清单!$H$12:$AY$68,44,0)</f>
        <v>#REF!</v>
      </c>
      <c r="DM15" s="101" t="e">
        <f t="shared" ref="DM15:DM70" si="41">AF15*DL15</f>
        <v>#REF!</v>
      </c>
      <c r="DN15" s="99"/>
      <c r="DO15" s="99">
        <f t="shared" ref="DO15:DO46" si="42">AE15*DN15</f>
        <v>0</v>
      </c>
      <c r="DP15" s="101" t="e">
        <f>VLOOKUP(H15,[26]BOM清单!$H$12:$AZ$68,45,0)</f>
        <v>#REF!</v>
      </c>
      <c r="DQ15" s="101" t="e">
        <f t="shared" ref="DQ15:DQ70" si="43">AF15*DP15</f>
        <v>#REF!</v>
      </c>
      <c r="DR15" s="99"/>
      <c r="DS15" s="99">
        <f t="shared" ref="DS15:DS46" si="44">AE15*DR15</f>
        <v>0</v>
      </c>
      <c r="DT15" s="101" t="e">
        <f>VLOOKUP(H15,[26]BOM清单!$H$12:$BA$68,46,0)</f>
        <v>#REF!</v>
      </c>
      <c r="DU15" s="101" t="e">
        <f t="shared" ref="DU15:DU70" si="45">AF15*DT15</f>
        <v>#REF!</v>
      </c>
      <c r="DV15" s="99"/>
      <c r="DW15" s="99">
        <f t="shared" ref="DW15:DW46" si="46">AE15*DV15</f>
        <v>0</v>
      </c>
      <c r="DX15" s="101" t="e">
        <f>VLOOKUP(H15,[26]BOM清单!$H$12:$BB$68,47,0)</f>
        <v>#REF!</v>
      </c>
      <c r="DY15" s="101" t="e">
        <f t="shared" ref="DY15:DY70" si="47">AF15*DX15</f>
        <v>#REF!</v>
      </c>
      <c r="DZ15" s="99"/>
      <c r="EA15" s="99">
        <f t="shared" ref="EA15:EA46" si="48">AE15*DZ15</f>
        <v>0</v>
      </c>
      <c r="EB15" s="101" t="e">
        <f>VLOOKUP(H15,[26]BOM清单!$H$12:$BC$68,48,0)</f>
        <v>#REF!</v>
      </c>
      <c r="EC15" s="101" t="e">
        <f t="shared" ref="EC15:EC70" si="49">AF15*EB15</f>
        <v>#REF!</v>
      </c>
      <c r="ED15" s="99"/>
      <c r="EE15" s="99">
        <f t="shared" ref="EE15:EE46" si="50">AE15*ED15</f>
        <v>0</v>
      </c>
      <c r="EF15" s="101" t="e">
        <f>VLOOKUP(H15,[26]BOM清单!$H$12:$BD$68,49,0)</f>
        <v>#REF!</v>
      </c>
      <c r="EG15" s="101" t="e">
        <f t="shared" ref="EG15:EG70" si="51">AF15*EF15</f>
        <v>#REF!</v>
      </c>
      <c r="EH15" s="99"/>
      <c r="EI15" s="99">
        <f t="shared" ref="EI15:EI46" si="52">AE15*EH15</f>
        <v>0</v>
      </c>
      <c r="EJ15" s="101" t="e">
        <f>VLOOKUP(H15,[26]BOM清单!$H$12:$BE$68,50,0)</f>
        <v>#REF!</v>
      </c>
      <c r="EK15" s="101" t="e">
        <f t="shared" ref="EK15:EK70" si="53">AF15*EJ15</f>
        <v>#REF!</v>
      </c>
      <c r="EL15" s="99"/>
      <c r="EM15" s="99">
        <f t="shared" ref="EM15:EM46" si="54">AE15*EL15</f>
        <v>0</v>
      </c>
      <c r="EN15" s="101" t="e">
        <f>VLOOKUP(H15,[26]BOM清单!$H$12:$BF$68,51,0)</f>
        <v>#REF!</v>
      </c>
      <c r="EO15" s="101" t="e">
        <f t="shared" ref="EO15:EO70" si="55">AF15*EN15</f>
        <v>#REF!</v>
      </c>
      <c r="EP15" s="103"/>
      <c r="EQ15" s="103">
        <f t="shared" ref="EQ15:EQ46" si="56">AE15*EP15</f>
        <v>0</v>
      </c>
      <c r="ER15" s="140" t="e">
        <f>VLOOKUP(H15,[26]BOM清单!$H$12:$BG$68,52,0)</f>
        <v>#REF!</v>
      </c>
      <c r="ES15" s="140" t="e">
        <f t="shared" ref="ES15:ES70" si="57">AF15*ER15</f>
        <v>#REF!</v>
      </c>
    </row>
    <row r="16" spans="1:149" s="23" customFormat="1" ht="34.049999999999997" customHeight="1">
      <c r="A16" s="40">
        <v>3</v>
      </c>
      <c r="B16" s="40"/>
      <c r="C16" s="40"/>
      <c r="D16" s="40"/>
      <c r="E16" s="40"/>
      <c r="F16" s="40">
        <v>4</v>
      </c>
      <c r="G16" s="41"/>
      <c r="H16" s="42" t="s">
        <v>135</v>
      </c>
      <c r="I16" s="42" t="s">
        <v>136</v>
      </c>
      <c r="J16" s="48" t="s">
        <v>88</v>
      </c>
      <c r="K16" s="42" t="s">
        <v>119</v>
      </c>
      <c r="L16" s="48" t="s">
        <v>88</v>
      </c>
      <c r="M16" s="48" t="s">
        <v>137</v>
      </c>
      <c r="N16" s="40" t="s">
        <v>138</v>
      </c>
      <c r="O16" s="48" t="s">
        <v>88</v>
      </c>
      <c r="P16" s="48" t="s">
        <v>88</v>
      </c>
      <c r="Q16" s="53" t="s">
        <v>15</v>
      </c>
      <c r="R16" s="54" t="s">
        <v>122</v>
      </c>
      <c r="S16" s="55" t="s">
        <v>88</v>
      </c>
      <c r="T16" s="40" t="s">
        <v>123</v>
      </c>
      <c r="U16" s="48" t="s">
        <v>124</v>
      </c>
      <c r="V16" s="56" t="s">
        <v>124</v>
      </c>
      <c r="W16" s="56" t="s">
        <v>125</v>
      </c>
      <c r="X16" s="55" t="s">
        <v>88</v>
      </c>
      <c r="Y16" s="55" t="s">
        <v>88</v>
      </c>
      <c r="Z16" s="55" t="s">
        <v>88</v>
      </c>
      <c r="AA16" s="40" t="s">
        <v>88</v>
      </c>
      <c r="AB16" s="48" t="s">
        <v>88</v>
      </c>
      <c r="AC16" s="51" t="s">
        <v>126</v>
      </c>
      <c r="AD16" s="51" t="s">
        <v>139</v>
      </c>
      <c r="AE16" s="75">
        <v>26.48</v>
      </c>
      <c r="AF16" s="74">
        <v>26.48</v>
      </c>
      <c r="AG16" s="97" t="s">
        <v>128</v>
      </c>
      <c r="AH16" s="98"/>
      <c r="AI16" s="99">
        <f t="shared" si="0"/>
        <v>0</v>
      </c>
      <c r="AJ16" s="101" t="e">
        <f>VLOOKUP(H16,[26]BOM清单!$H$12:$AE$68,24,0)</f>
        <v>#REF!</v>
      </c>
      <c r="AK16" s="101" t="e">
        <f t="shared" si="1"/>
        <v>#REF!</v>
      </c>
      <c r="AL16" s="98"/>
      <c r="AM16" s="99">
        <f t="shared" si="2"/>
        <v>0</v>
      </c>
      <c r="AN16" s="101" t="e">
        <f>VLOOKUP(H16,[26]BOM清单!$H$12:$AF$68,25,0)</f>
        <v>#REF!</v>
      </c>
      <c r="AO16" s="101" t="e">
        <f t="shared" si="3"/>
        <v>#REF!</v>
      </c>
      <c r="AP16" s="98"/>
      <c r="AQ16" s="99">
        <f t="shared" si="4"/>
        <v>0</v>
      </c>
      <c r="AR16" s="101" t="e">
        <f>VLOOKUP(H16,[26]BOM清单!$H$12:$AG$68,26,0)</f>
        <v>#REF!</v>
      </c>
      <c r="AS16" s="101" t="e">
        <f t="shared" si="5"/>
        <v>#REF!</v>
      </c>
      <c r="AT16" s="98"/>
      <c r="AU16" s="99">
        <f t="shared" si="6"/>
        <v>0</v>
      </c>
      <c r="AV16" s="101" t="e">
        <f>VLOOKUP(H16,[26]BOM清单!$H$12:$AH$68,27,0)</f>
        <v>#REF!</v>
      </c>
      <c r="AW16" s="101" t="e">
        <f t="shared" si="7"/>
        <v>#REF!</v>
      </c>
      <c r="AX16" s="123"/>
      <c r="AY16" s="99">
        <f t="shared" si="8"/>
        <v>0</v>
      </c>
      <c r="AZ16" s="101" t="e">
        <f>VLOOKUP(H16,[26]BOM清单!$H$12:$AI$68,28,0)</f>
        <v>#REF!</v>
      </c>
      <c r="BA16" s="101" t="e">
        <f t="shared" si="9"/>
        <v>#REF!</v>
      </c>
      <c r="BB16" s="98"/>
      <c r="BC16" s="99">
        <f t="shared" si="10"/>
        <v>0</v>
      </c>
      <c r="BD16" s="101" t="e">
        <f>VLOOKUP(H16,[26]BOM清单!$H$12:$AJ$68,29,0)</f>
        <v>#REF!</v>
      </c>
      <c r="BE16" s="101" t="e">
        <f t="shared" si="11"/>
        <v>#REF!</v>
      </c>
      <c r="BF16" s="128"/>
      <c r="BG16" s="99">
        <f t="shared" si="12"/>
        <v>0</v>
      </c>
      <c r="BH16" s="101" t="e">
        <f>VLOOKUP(H16,[26]BOM清单!$H$12:$AK$68,30,0)</f>
        <v>#REF!</v>
      </c>
      <c r="BI16" s="101" t="e">
        <f t="shared" si="13"/>
        <v>#REF!</v>
      </c>
      <c r="BJ16" s="123"/>
      <c r="BK16" s="99">
        <f t="shared" si="14"/>
        <v>0</v>
      </c>
      <c r="BL16" s="101" t="e">
        <f>VLOOKUP(H16,[26]BOM清单!$H$12:$AL$68,31,0)</f>
        <v>#REF!</v>
      </c>
      <c r="BM16" s="101" t="e">
        <f t="shared" si="15"/>
        <v>#REF!</v>
      </c>
      <c r="BN16" s="123"/>
      <c r="BO16" s="99">
        <f t="shared" si="16"/>
        <v>0</v>
      </c>
      <c r="BP16" s="101" t="e">
        <f>VLOOKUP(H16,[26]BOM清单!$H$12:$AM$68,32,0)</f>
        <v>#REF!</v>
      </c>
      <c r="BQ16" s="101" t="e">
        <f t="shared" si="17"/>
        <v>#REF!</v>
      </c>
      <c r="BR16" s="123"/>
      <c r="BS16" s="99">
        <f t="shared" si="18"/>
        <v>0</v>
      </c>
      <c r="BT16" s="101" t="e">
        <f>VLOOKUP(H16,[26]BOM清单!$H$12:$AN$68,33,0)</f>
        <v>#REF!</v>
      </c>
      <c r="BU16" s="101" t="e">
        <f t="shared" si="19"/>
        <v>#REF!</v>
      </c>
      <c r="BV16" s="123"/>
      <c r="BW16" s="99">
        <f t="shared" si="20"/>
        <v>0</v>
      </c>
      <c r="BX16" s="101" t="e">
        <f>VLOOKUP(H16,[26]BOM清单!$H$12:$AO$68,34,0)</f>
        <v>#REF!</v>
      </c>
      <c r="BY16" s="101" t="e">
        <f t="shared" si="21"/>
        <v>#REF!</v>
      </c>
      <c r="BZ16" s="123"/>
      <c r="CA16" s="99">
        <f t="shared" si="22"/>
        <v>0</v>
      </c>
      <c r="CB16" s="101" t="e">
        <f>VLOOKUP(H16,[26]BOM清单!$H$12:$AP$68,35,0)</f>
        <v>#REF!</v>
      </c>
      <c r="CC16" s="101" t="e">
        <f t="shared" si="23"/>
        <v>#REF!</v>
      </c>
      <c r="CD16" s="123">
        <v>0.18</v>
      </c>
      <c r="CE16" s="99">
        <f t="shared" si="24"/>
        <v>4.7664</v>
      </c>
      <c r="CF16" s="101">
        <f>VLOOKUP(H16,[26]BOM清单!$H$12:$AQ$68,36,0)</f>
        <v>0.18</v>
      </c>
      <c r="CG16" s="101">
        <f t="shared" si="25"/>
        <v>4.7664</v>
      </c>
      <c r="CH16" s="123">
        <v>0.23</v>
      </c>
      <c r="CI16" s="99">
        <f t="shared" si="26"/>
        <v>6.0904000000000007</v>
      </c>
      <c r="CJ16" s="101">
        <f>VLOOKUP(H16,[26]BOM清单!$H$12:$AR$68,37,0)</f>
        <v>0.23</v>
      </c>
      <c r="CK16" s="101">
        <f t="shared" si="27"/>
        <v>6.0904000000000007</v>
      </c>
      <c r="CL16" s="123">
        <v>0.18</v>
      </c>
      <c r="CM16" s="99">
        <f t="shared" si="28"/>
        <v>4.7664</v>
      </c>
      <c r="CN16" s="101">
        <f>VLOOKUP(H16,[26]BOM清单!$H$12:$AS$68,38,0)</f>
        <v>0.18</v>
      </c>
      <c r="CO16" s="101">
        <f t="shared" si="29"/>
        <v>4.7664</v>
      </c>
      <c r="CP16" s="123">
        <v>0.23</v>
      </c>
      <c r="CQ16" s="99">
        <f t="shared" si="30"/>
        <v>6.0904000000000007</v>
      </c>
      <c r="CR16" s="101">
        <f>VLOOKUP(H16,[26]BOM清单!$H$12:$AT$68,39,0)</f>
        <v>0.23</v>
      </c>
      <c r="CS16" s="101">
        <f t="shared" si="31"/>
        <v>6.0904000000000007</v>
      </c>
      <c r="CT16" s="123"/>
      <c r="CU16" s="99">
        <f t="shared" si="32"/>
        <v>0</v>
      </c>
      <c r="CV16" s="101" t="e">
        <f>VLOOKUP(H16,[26]BOM清单!$H$12:$AU$68,40,0)</f>
        <v>#REF!</v>
      </c>
      <c r="CW16" s="101" t="e">
        <f t="shared" si="33"/>
        <v>#REF!</v>
      </c>
      <c r="CX16" s="123"/>
      <c r="CY16" s="99">
        <f t="shared" si="34"/>
        <v>0</v>
      </c>
      <c r="CZ16" s="101" t="e">
        <f>VLOOKUP(H16,[26]BOM清单!$H$12:$AV$68,41,0)</f>
        <v>#REF!</v>
      </c>
      <c r="DA16" s="101" t="e">
        <f t="shared" si="35"/>
        <v>#REF!</v>
      </c>
      <c r="DB16" s="123"/>
      <c r="DC16" s="99">
        <f t="shared" si="36"/>
        <v>0</v>
      </c>
      <c r="DD16" s="101" t="e">
        <f>VLOOKUP(H16,[26]BOM清单!$H$12:$AW$68,42,0)</f>
        <v>#REF!</v>
      </c>
      <c r="DE16" s="101" t="e">
        <f t="shared" si="37"/>
        <v>#REF!</v>
      </c>
      <c r="DF16" s="123"/>
      <c r="DG16" s="99">
        <f t="shared" si="38"/>
        <v>0</v>
      </c>
      <c r="DH16" s="101" t="e">
        <f>VLOOKUP(H16,[26]BOM清单!$H$12:$AX$68,43,0)</f>
        <v>#REF!</v>
      </c>
      <c r="DI16" s="101" t="e">
        <f t="shared" si="39"/>
        <v>#REF!</v>
      </c>
      <c r="DJ16" s="123"/>
      <c r="DK16" s="99">
        <f t="shared" si="40"/>
        <v>0</v>
      </c>
      <c r="DL16" s="101" t="e">
        <f>VLOOKUP(H16,[26]BOM清单!$H$12:$AY$68,44,0)</f>
        <v>#REF!</v>
      </c>
      <c r="DM16" s="101" t="e">
        <f t="shared" si="41"/>
        <v>#REF!</v>
      </c>
      <c r="DN16" s="123">
        <v>0.27</v>
      </c>
      <c r="DO16" s="99">
        <f t="shared" si="42"/>
        <v>7.1496000000000004</v>
      </c>
      <c r="DP16" s="101">
        <f>VLOOKUP(H16,[26]BOM清单!$H$12:$AZ$68,45,0)</f>
        <v>0.27</v>
      </c>
      <c r="DQ16" s="101">
        <f t="shared" si="43"/>
        <v>7.1496000000000004</v>
      </c>
      <c r="DR16" s="123">
        <v>0.23</v>
      </c>
      <c r="DS16" s="99">
        <f t="shared" si="44"/>
        <v>6.0904000000000007</v>
      </c>
      <c r="DT16" s="101">
        <f>VLOOKUP(H16,[26]BOM清单!$H$12:$BA$68,46,0)</f>
        <v>0.23</v>
      </c>
      <c r="DU16" s="101">
        <f t="shared" si="45"/>
        <v>6.0904000000000007</v>
      </c>
      <c r="DV16" s="123">
        <v>0.27</v>
      </c>
      <c r="DW16" s="99">
        <f t="shared" si="46"/>
        <v>7.1496000000000004</v>
      </c>
      <c r="DX16" s="101">
        <f>VLOOKUP(H16,[26]BOM清单!$H$12:$BB$68,47,0)</f>
        <v>0.27</v>
      </c>
      <c r="DY16" s="101">
        <f t="shared" si="47"/>
        <v>7.1496000000000004</v>
      </c>
      <c r="DZ16" s="123">
        <v>0.23</v>
      </c>
      <c r="EA16" s="99">
        <f t="shared" si="48"/>
        <v>6.0904000000000007</v>
      </c>
      <c r="EB16" s="101">
        <f>VLOOKUP(H16,[26]BOM清单!$H$12:$BC$68,48,0)</f>
        <v>0.23</v>
      </c>
      <c r="EC16" s="101">
        <f t="shared" si="49"/>
        <v>6.0904000000000007</v>
      </c>
      <c r="ED16" s="123"/>
      <c r="EE16" s="99">
        <f t="shared" si="50"/>
        <v>0</v>
      </c>
      <c r="EF16" s="101" t="e">
        <f>VLOOKUP(H16,[26]BOM清单!$H$12:$BD$68,49,0)</f>
        <v>#REF!</v>
      </c>
      <c r="EG16" s="101" t="e">
        <f t="shared" si="51"/>
        <v>#REF!</v>
      </c>
      <c r="EH16" s="123"/>
      <c r="EI16" s="99">
        <f t="shared" si="52"/>
        <v>0</v>
      </c>
      <c r="EJ16" s="101" t="e">
        <f>VLOOKUP(H16,[26]BOM清单!$H$12:$BE$68,50,0)</f>
        <v>#REF!</v>
      </c>
      <c r="EK16" s="101" t="e">
        <f t="shared" si="53"/>
        <v>#REF!</v>
      </c>
      <c r="EL16" s="123"/>
      <c r="EM16" s="99">
        <f t="shared" si="54"/>
        <v>0</v>
      </c>
      <c r="EN16" s="101" t="e">
        <f>VLOOKUP(H16,[26]BOM清单!$H$12:$BF$68,51,0)</f>
        <v>#REF!</v>
      </c>
      <c r="EO16" s="101" t="e">
        <f t="shared" si="55"/>
        <v>#REF!</v>
      </c>
      <c r="EP16" s="123"/>
      <c r="EQ16" s="103">
        <f t="shared" si="56"/>
        <v>0</v>
      </c>
      <c r="ER16" s="140" t="e">
        <f>VLOOKUP(H16,[26]BOM清单!$H$12:$BG$68,52,0)</f>
        <v>#REF!</v>
      </c>
      <c r="ES16" s="140" t="e">
        <f t="shared" si="57"/>
        <v>#REF!</v>
      </c>
    </row>
    <row r="17" spans="1:149" s="23" customFormat="1" ht="34.049999999999997" customHeight="1">
      <c r="A17" s="40">
        <v>4</v>
      </c>
      <c r="B17" s="40"/>
      <c r="C17" s="40"/>
      <c r="D17" s="40"/>
      <c r="E17" s="40"/>
      <c r="F17" s="40">
        <v>4</v>
      </c>
      <c r="G17" s="41"/>
      <c r="H17" s="42" t="s">
        <v>140</v>
      </c>
      <c r="I17" s="42" t="s">
        <v>141</v>
      </c>
      <c r="J17" s="48" t="s">
        <v>88</v>
      </c>
      <c r="K17" s="42" t="s">
        <v>131</v>
      </c>
      <c r="L17" s="48" t="s">
        <v>88</v>
      </c>
      <c r="M17" s="48" t="s">
        <v>137</v>
      </c>
      <c r="N17" s="40" t="s">
        <v>138</v>
      </c>
      <c r="O17" s="48" t="s">
        <v>88</v>
      </c>
      <c r="P17" s="48" t="s">
        <v>88</v>
      </c>
      <c r="Q17" s="53" t="s">
        <v>15</v>
      </c>
      <c r="R17" s="54" t="s">
        <v>122</v>
      </c>
      <c r="S17" s="55" t="s">
        <v>88</v>
      </c>
      <c r="T17" s="40" t="s">
        <v>123</v>
      </c>
      <c r="U17" s="48" t="s">
        <v>124</v>
      </c>
      <c r="V17" s="56" t="s">
        <v>124</v>
      </c>
      <c r="W17" s="56" t="s">
        <v>125</v>
      </c>
      <c r="X17" s="55" t="s">
        <v>88</v>
      </c>
      <c r="Y17" s="55" t="s">
        <v>88</v>
      </c>
      <c r="Z17" s="55" t="s">
        <v>88</v>
      </c>
      <c r="AA17" s="40" t="s">
        <v>88</v>
      </c>
      <c r="AB17" s="48" t="s">
        <v>88</v>
      </c>
      <c r="AC17" s="51" t="s">
        <v>126</v>
      </c>
      <c r="AD17" s="51" t="s">
        <v>142</v>
      </c>
      <c r="AE17" s="75">
        <v>24.54</v>
      </c>
      <c r="AF17" s="74">
        <v>24.54</v>
      </c>
      <c r="AG17" s="97" t="s">
        <v>128</v>
      </c>
      <c r="AH17" s="98"/>
      <c r="AI17" s="99">
        <f t="shared" si="0"/>
        <v>0</v>
      </c>
      <c r="AJ17" s="101" t="e">
        <f>VLOOKUP(H17,[26]BOM清单!$H$12:$AE$68,24,0)</f>
        <v>#REF!</v>
      </c>
      <c r="AK17" s="101" t="e">
        <f t="shared" si="1"/>
        <v>#REF!</v>
      </c>
      <c r="AL17" s="98"/>
      <c r="AM17" s="99">
        <f t="shared" si="2"/>
        <v>0</v>
      </c>
      <c r="AN17" s="101" t="e">
        <f>VLOOKUP(H17,[26]BOM清单!$H$12:$AF$68,25,0)</f>
        <v>#REF!</v>
      </c>
      <c r="AO17" s="101" t="e">
        <f t="shared" si="3"/>
        <v>#REF!</v>
      </c>
      <c r="AP17" s="98"/>
      <c r="AQ17" s="99">
        <f t="shared" si="4"/>
        <v>0</v>
      </c>
      <c r="AR17" s="101" t="e">
        <f>VLOOKUP(H17,[26]BOM清单!$H$12:$AG$68,26,0)</f>
        <v>#REF!</v>
      </c>
      <c r="AS17" s="101" t="e">
        <f t="shared" si="5"/>
        <v>#REF!</v>
      </c>
      <c r="AT17" s="98"/>
      <c r="AU17" s="99">
        <f t="shared" si="6"/>
        <v>0</v>
      </c>
      <c r="AV17" s="101" t="e">
        <f>VLOOKUP(H17,[26]BOM清单!$H$12:$AH$68,27,0)</f>
        <v>#REF!</v>
      </c>
      <c r="AW17" s="101" t="e">
        <f t="shared" si="7"/>
        <v>#REF!</v>
      </c>
      <c r="AX17" s="123"/>
      <c r="AY17" s="99">
        <f t="shared" si="8"/>
        <v>0</v>
      </c>
      <c r="AZ17" s="101" t="e">
        <f>VLOOKUP(H17,[26]BOM清单!$H$12:$AI$68,28,0)</f>
        <v>#REF!</v>
      </c>
      <c r="BA17" s="101" t="e">
        <f t="shared" si="9"/>
        <v>#REF!</v>
      </c>
      <c r="BB17" s="98"/>
      <c r="BC17" s="99">
        <f t="shared" si="10"/>
        <v>0</v>
      </c>
      <c r="BD17" s="101" t="e">
        <f>VLOOKUP(H17,[26]BOM清单!$H$12:$AJ$68,29,0)</f>
        <v>#REF!</v>
      </c>
      <c r="BE17" s="101" t="e">
        <f t="shared" si="11"/>
        <v>#REF!</v>
      </c>
      <c r="BF17" s="128"/>
      <c r="BG17" s="99">
        <f t="shared" si="12"/>
        <v>0</v>
      </c>
      <c r="BH17" s="101" t="e">
        <f>VLOOKUP(H17,[26]BOM清单!$H$12:$AK$68,30,0)</f>
        <v>#REF!</v>
      </c>
      <c r="BI17" s="101" t="e">
        <f t="shared" si="13"/>
        <v>#REF!</v>
      </c>
      <c r="BJ17" s="123"/>
      <c r="BK17" s="99">
        <f t="shared" si="14"/>
        <v>0</v>
      </c>
      <c r="BL17" s="101" t="e">
        <f>VLOOKUP(H17,[26]BOM清单!$H$12:$AL$68,31,0)</f>
        <v>#REF!</v>
      </c>
      <c r="BM17" s="101" t="e">
        <f t="shared" si="15"/>
        <v>#REF!</v>
      </c>
      <c r="BN17" s="123"/>
      <c r="BO17" s="99">
        <f t="shared" si="16"/>
        <v>0</v>
      </c>
      <c r="BP17" s="101" t="e">
        <f>VLOOKUP(H17,[26]BOM清单!$H$12:$AM$68,32,0)</f>
        <v>#REF!</v>
      </c>
      <c r="BQ17" s="101" t="e">
        <f t="shared" si="17"/>
        <v>#REF!</v>
      </c>
      <c r="BR17" s="123"/>
      <c r="BS17" s="99">
        <f t="shared" si="18"/>
        <v>0</v>
      </c>
      <c r="BT17" s="101" t="e">
        <f>VLOOKUP(H17,[26]BOM清单!$H$12:$AN$68,33,0)</f>
        <v>#REF!</v>
      </c>
      <c r="BU17" s="101" t="e">
        <f t="shared" si="19"/>
        <v>#REF!</v>
      </c>
      <c r="BV17" s="123"/>
      <c r="BW17" s="99">
        <f t="shared" si="20"/>
        <v>0</v>
      </c>
      <c r="BX17" s="101" t="e">
        <f>VLOOKUP(H17,[26]BOM清单!$H$12:$AO$68,34,0)</f>
        <v>#REF!</v>
      </c>
      <c r="BY17" s="101" t="e">
        <f t="shared" si="21"/>
        <v>#REF!</v>
      </c>
      <c r="BZ17" s="123">
        <v>0.19</v>
      </c>
      <c r="CA17" s="99">
        <f t="shared" si="22"/>
        <v>4.6626000000000003</v>
      </c>
      <c r="CB17" s="101">
        <f>VLOOKUP(H17,[26]BOM清单!$H$12:$AP$68,35,0)</f>
        <v>0.19</v>
      </c>
      <c r="CC17" s="101">
        <f t="shared" si="23"/>
        <v>4.6626000000000003</v>
      </c>
      <c r="CD17" s="123">
        <v>0.57999999999999996</v>
      </c>
      <c r="CE17" s="99">
        <f t="shared" si="24"/>
        <v>14.233199999999998</v>
      </c>
      <c r="CF17" s="101">
        <f>VLOOKUP(H17,[26]BOM清单!$H$12:$AQ$68,36,0)</f>
        <v>0.57999999999999996</v>
      </c>
      <c r="CG17" s="101">
        <f t="shared" si="25"/>
        <v>14.233199999999998</v>
      </c>
      <c r="CH17" s="123">
        <v>0.23</v>
      </c>
      <c r="CI17" s="99">
        <f t="shared" si="26"/>
        <v>5.6441999999999997</v>
      </c>
      <c r="CJ17" s="101">
        <f>VLOOKUP(H17,[26]BOM清单!$H$12:$AR$68,37,0)</f>
        <v>0.23</v>
      </c>
      <c r="CK17" s="101">
        <f t="shared" si="27"/>
        <v>5.6441999999999997</v>
      </c>
      <c r="CL17" s="123">
        <v>0.57999999999999996</v>
      </c>
      <c r="CM17" s="99">
        <f t="shared" si="28"/>
        <v>14.233199999999998</v>
      </c>
      <c r="CN17" s="101">
        <f>VLOOKUP(H17,[26]BOM清单!$H$12:$AS$68,38,0)</f>
        <v>0.57999999999999996</v>
      </c>
      <c r="CO17" s="101">
        <f t="shared" si="29"/>
        <v>14.233199999999998</v>
      </c>
      <c r="CP17" s="123">
        <v>0.23</v>
      </c>
      <c r="CQ17" s="99">
        <f t="shared" si="30"/>
        <v>5.6441999999999997</v>
      </c>
      <c r="CR17" s="101">
        <f>VLOOKUP(H17,[26]BOM清单!$H$12:$AT$68,39,0)</f>
        <v>0.23</v>
      </c>
      <c r="CS17" s="101">
        <f t="shared" si="31"/>
        <v>5.6441999999999997</v>
      </c>
      <c r="CT17" s="123"/>
      <c r="CU17" s="99">
        <f t="shared" si="32"/>
        <v>0</v>
      </c>
      <c r="CV17" s="101" t="e">
        <f>VLOOKUP(H17,[26]BOM清单!$H$12:$AU$68,40,0)</f>
        <v>#REF!</v>
      </c>
      <c r="CW17" s="101" t="e">
        <f t="shared" si="33"/>
        <v>#REF!</v>
      </c>
      <c r="CX17" s="123"/>
      <c r="CY17" s="99">
        <f t="shared" si="34"/>
        <v>0</v>
      </c>
      <c r="CZ17" s="101" t="e">
        <f>VLOOKUP(H17,[26]BOM清单!$H$12:$AV$68,41,0)</f>
        <v>#REF!</v>
      </c>
      <c r="DA17" s="101" t="e">
        <f t="shared" si="35"/>
        <v>#REF!</v>
      </c>
      <c r="DB17" s="123"/>
      <c r="DC17" s="99">
        <f t="shared" si="36"/>
        <v>0</v>
      </c>
      <c r="DD17" s="101" t="e">
        <f>VLOOKUP(H17,[26]BOM清单!$H$12:$AW$68,42,0)</f>
        <v>#REF!</v>
      </c>
      <c r="DE17" s="101" t="e">
        <f t="shared" si="37"/>
        <v>#REF!</v>
      </c>
      <c r="DF17" s="123"/>
      <c r="DG17" s="99">
        <f t="shared" si="38"/>
        <v>0</v>
      </c>
      <c r="DH17" s="101" t="e">
        <f>VLOOKUP(H17,[26]BOM清单!$H$12:$AX$68,43,0)</f>
        <v>#REF!</v>
      </c>
      <c r="DI17" s="101" t="e">
        <f t="shared" si="39"/>
        <v>#REF!</v>
      </c>
      <c r="DJ17" s="123"/>
      <c r="DK17" s="99">
        <f t="shared" si="40"/>
        <v>0</v>
      </c>
      <c r="DL17" s="101" t="e">
        <f>VLOOKUP(H17,[26]BOM清单!$H$12:$AY$68,44,0)</f>
        <v>#REF!</v>
      </c>
      <c r="DM17" s="101" t="e">
        <f t="shared" si="41"/>
        <v>#REF!</v>
      </c>
      <c r="DN17" s="123">
        <v>0.85</v>
      </c>
      <c r="DO17" s="99">
        <f t="shared" si="42"/>
        <v>20.858999999999998</v>
      </c>
      <c r="DP17" s="101">
        <f>VLOOKUP(H17,[26]BOM清单!$H$12:$AZ$68,45,0)</f>
        <v>0.85</v>
      </c>
      <c r="DQ17" s="101">
        <f t="shared" si="43"/>
        <v>20.858999999999998</v>
      </c>
      <c r="DR17" s="123">
        <v>0.23</v>
      </c>
      <c r="DS17" s="99">
        <f t="shared" si="44"/>
        <v>5.6441999999999997</v>
      </c>
      <c r="DT17" s="101">
        <f>VLOOKUP(H17,[26]BOM清单!$H$12:$BA$68,46,0)</f>
        <v>0.23</v>
      </c>
      <c r="DU17" s="101">
        <f t="shared" si="45"/>
        <v>5.6441999999999997</v>
      </c>
      <c r="DV17" s="123">
        <v>0.85</v>
      </c>
      <c r="DW17" s="99">
        <f t="shared" si="46"/>
        <v>20.858999999999998</v>
      </c>
      <c r="DX17" s="101">
        <f>VLOOKUP(H17,[26]BOM清单!$H$12:$BB$68,47,0)</f>
        <v>0.85</v>
      </c>
      <c r="DY17" s="101">
        <f t="shared" si="47"/>
        <v>20.858999999999998</v>
      </c>
      <c r="DZ17" s="123">
        <v>0.23</v>
      </c>
      <c r="EA17" s="99">
        <f t="shared" si="48"/>
        <v>5.6441999999999997</v>
      </c>
      <c r="EB17" s="101">
        <f>VLOOKUP(H17,[26]BOM清单!$H$12:$BC$68,48,0)</f>
        <v>0.23</v>
      </c>
      <c r="EC17" s="101">
        <f t="shared" si="49"/>
        <v>5.6441999999999997</v>
      </c>
      <c r="ED17" s="123"/>
      <c r="EE17" s="99">
        <f t="shared" si="50"/>
        <v>0</v>
      </c>
      <c r="EF17" s="101" t="e">
        <f>VLOOKUP(H17,[26]BOM清单!$H$12:$BD$68,49,0)</f>
        <v>#REF!</v>
      </c>
      <c r="EG17" s="101" t="e">
        <f t="shared" si="51"/>
        <v>#REF!</v>
      </c>
      <c r="EH17" s="123"/>
      <c r="EI17" s="99">
        <f t="shared" si="52"/>
        <v>0</v>
      </c>
      <c r="EJ17" s="101" t="e">
        <f>VLOOKUP(H17,[26]BOM清单!$H$12:$BE$68,50,0)</f>
        <v>#REF!</v>
      </c>
      <c r="EK17" s="101" t="e">
        <f t="shared" si="53"/>
        <v>#REF!</v>
      </c>
      <c r="EL17" s="123"/>
      <c r="EM17" s="99">
        <f t="shared" si="54"/>
        <v>0</v>
      </c>
      <c r="EN17" s="101" t="e">
        <f>VLOOKUP(H17,[26]BOM清单!$H$12:$BF$68,51,0)</f>
        <v>#REF!</v>
      </c>
      <c r="EO17" s="101" t="e">
        <f t="shared" si="55"/>
        <v>#REF!</v>
      </c>
      <c r="EP17" s="123"/>
      <c r="EQ17" s="103">
        <f t="shared" si="56"/>
        <v>0</v>
      </c>
      <c r="ER17" s="140" t="e">
        <f>VLOOKUP(H17,[26]BOM清单!$H$12:$BG$68,52,0)</f>
        <v>#REF!</v>
      </c>
      <c r="ES17" s="140" t="e">
        <f t="shared" si="57"/>
        <v>#REF!</v>
      </c>
    </row>
    <row r="18" spans="1:149" s="23" customFormat="1" ht="34.049999999999997" customHeight="1">
      <c r="A18" s="40">
        <v>5</v>
      </c>
      <c r="B18" s="40"/>
      <c r="C18" s="40"/>
      <c r="D18" s="40"/>
      <c r="E18" s="40"/>
      <c r="F18" s="40">
        <v>4</v>
      </c>
      <c r="G18" s="41"/>
      <c r="H18" s="42" t="s">
        <v>143</v>
      </c>
      <c r="I18" s="42" t="s">
        <v>144</v>
      </c>
      <c r="J18" s="48" t="s">
        <v>88</v>
      </c>
      <c r="K18" s="42" t="s">
        <v>119</v>
      </c>
      <c r="L18" s="48" t="s">
        <v>88</v>
      </c>
      <c r="M18" s="48" t="s">
        <v>137</v>
      </c>
      <c r="N18" s="40" t="s">
        <v>138</v>
      </c>
      <c r="O18" s="48" t="s">
        <v>88</v>
      </c>
      <c r="P18" s="48" t="s">
        <v>88</v>
      </c>
      <c r="Q18" s="53" t="s">
        <v>15</v>
      </c>
      <c r="R18" s="54" t="s">
        <v>122</v>
      </c>
      <c r="S18" s="55" t="s">
        <v>88</v>
      </c>
      <c r="T18" s="40" t="s">
        <v>123</v>
      </c>
      <c r="U18" s="48" t="s">
        <v>124</v>
      </c>
      <c r="V18" s="56" t="s">
        <v>124</v>
      </c>
      <c r="W18" s="56" t="s">
        <v>125</v>
      </c>
      <c r="X18" s="55" t="s">
        <v>88</v>
      </c>
      <c r="Y18" s="55" t="s">
        <v>88</v>
      </c>
      <c r="Z18" s="55" t="s">
        <v>88</v>
      </c>
      <c r="AA18" s="40" t="s">
        <v>88</v>
      </c>
      <c r="AB18" s="48" t="s">
        <v>88</v>
      </c>
      <c r="AC18" s="51" t="s">
        <v>145</v>
      </c>
      <c r="AD18" s="51" t="s">
        <v>146</v>
      </c>
      <c r="AE18" s="75">
        <v>22.15</v>
      </c>
      <c r="AF18" s="74">
        <v>22.15</v>
      </c>
      <c r="AG18" s="102" t="s">
        <v>147</v>
      </c>
      <c r="AH18" s="103"/>
      <c r="AI18" s="99">
        <f t="shared" si="0"/>
        <v>0</v>
      </c>
      <c r="AJ18" s="101" t="e">
        <f>VLOOKUP(H18,[26]BOM清单!$H$12:$AE$68,24,0)</f>
        <v>#REF!</v>
      </c>
      <c r="AK18" s="101" t="e">
        <f t="shared" si="1"/>
        <v>#REF!</v>
      </c>
      <c r="AL18" s="103"/>
      <c r="AM18" s="99">
        <f t="shared" si="2"/>
        <v>0</v>
      </c>
      <c r="AN18" s="101" t="e">
        <f>VLOOKUP(H18,[26]BOM清单!$H$12:$AF$68,25,0)</f>
        <v>#REF!</v>
      </c>
      <c r="AO18" s="101" t="e">
        <f t="shared" si="3"/>
        <v>#REF!</v>
      </c>
      <c r="AP18" s="103"/>
      <c r="AQ18" s="99">
        <f t="shared" si="4"/>
        <v>0</v>
      </c>
      <c r="AR18" s="101" t="e">
        <f>VLOOKUP(H18,[26]BOM清单!$H$12:$AG$68,26,0)</f>
        <v>#REF!</v>
      </c>
      <c r="AS18" s="101" t="e">
        <f t="shared" si="5"/>
        <v>#REF!</v>
      </c>
      <c r="AT18" s="103"/>
      <c r="AU18" s="99">
        <f t="shared" si="6"/>
        <v>0</v>
      </c>
      <c r="AV18" s="101" t="e">
        <f>VLOOKUP(H18,[26]BOM清单!$H$12:$AH$68,27,0)</f>
        <v>#REF!</v>
      </c>
      <c r="AW18" s="101" t="e">
        <f t="shared" si="7"/>
        <v>#REF!</v>
      </c>
      <c r="AX18" s="123"/>
      <c r="AY18" s="99">
        <f t="shared" si="8"/>
        <v>0</v>
      </c>
      <c r="AZ18" s="101" t="e">
        <f>VLOOKUP(H18,[26]BOM清单!$H$12:$AI$68,28,0)</f>
        <v>#REF!</v>
      </c>
      <c r="BA18" s="101" t="e">
        <f t="shared" si="9"/>
        <v>#REF!</v>
      </c>
      <c r="BB18" s="103"/>
      <c r="BC18" s="99">
        <f t="shared" si="10"/>
        <v>0</v>
      </c>
      <c r="BD18" s="101" t="e">
        <f>VLOOKUP(H18,[26]BOM清单!$H$12:$AJ$68,29,0)</f>
        <v>#REF!</v>
      </c>
      <c r="BE18" s="101" t="e">
        <f t="shared" si="11"/>
        <v>#REF!</v>
      </c>
      <c r="BF18" s="128"/>
      <c r="BG18" s="99">
        <f t="shared" si="12"/>
        <v>0</v>
      </c>
      <c r="BH18" s="101" t="e">
        <f>VLOOKUP(H18,[26]BOM清单!$H$12:$AK$68,30,0)</f>
        <v>#REF!</v>
      </c>
      <c r="BI18" s="101" t="e">
        <f t="shared" si="13"/>
        <v>#REF!</v>
      </c>
      <c r="BJ18" s="123"/>
      <c r="BK18" s="99">
        <f t="shared" si="14"/>
        <v>0</v>
      </c>
      <c r="BL18" s="101" t="e">
        <f>VLOOKUP(H18,[26]BOM清单!$H$12:$AL$68,31,0)</f>
        <v>#REF!</v>
      </c>
      <c r="BM18" s="101" t="e">
        <f t="shared" si="15"/>
        <v>#REF!</v>
      </c>
      <c r="BN18" s="123"/>
      <c r="BO18" s="99">
        <f t="shared" si="16"/>
        <v>0</v>
      </c>
      <c r="BP18" s="101" t="e">
        <f>VLOOKUP(H18,[26]BOM清单!$H$12:$AM$68,32,0)</f>
        <v>#REF!</v>
      </c>
      <c r="BQ18" s="101" t="e">
        <f t="shared" si="17"/>
        <v>#REF!</v>
      </c>
      <c r="BR18" s="123"/>
      <c r="BS18" s="99">
        <f t="shared" si="18"/>
        <v>0</v>
      </c>
      <c r="BT18" s="101" t="e">
        <f>VLOOKUP(H18,[26]BOM清单!$H$12:$AN$68,33,0)</f>
        <v>#REF!</v>
      </c>
      <c r="BU18" s="101" t="e">
        <f t="shared" si="19"/>
        <v>#REF!</v>
      </c>
      <c r="BV18" s="123"/>
      <c r="BW18" s="99">
        <f t="shared" si="20"/>
        <v>0</v>
      </c>
      <c r="BX18" s="101" t="e">
        <f>VLOOKUP(H18,[26]BOM清单!$H$12:$AO$68,34,0)</f>
        <v>#REF!</v>
      </c>
      <c r="BY18" s="101" t="e">
        <f t="shared" si="21"/>
        <v>#REF!</v>
      </c>
      <c r="BZ18" s="123"/>
      <c r="CA18" s="99">
        <f t="shared" si="22"/>
        <v>0</v>
      </c>
      <c r="CB18" s="101" t="e">
        <f>VLOOKUP(H18,[26]BOM清单!$H$12:$AP$68,35,0)</f>
        <v>#REF!</v>
      </c>
      <c r="CC18" s="101" t="e">
        <f t="shared" si="23"/>
        <v>#REF!</v>
      </c>
      <c r="CD18" s="123"/>
      <c r="CE18" s="99">
        <f t="shared" si="24"/>
        <v>0</v>
      </c>
      <c r="CF18" s="101" t="e">
        <f>VLOOKUP(H18,[26]BOM清单!$H$12:$AQ$68,36,0)</f>
        <v>#REF!</v>
      </c>
      <c r="CG18" s="101" t="e">
        <f t="shared" si="25"/>
        <v>#REF!</v>
      </c>
      <c r="CH18" s="123"/>
      <c r="CI18" s="99">
        <f t="shared" si="26"/>
        <v>0</v>
      </c>
      <c r="CJ18" s="101" t="e">
        <f>VLOOKUP(H18,[26]BOM清单!$H$12:$AR$68,37,0)</f>
        <v>#REF!</v>
      </c>
      <c r="CK18" s="101" t="e">
        <f t="shared" si="27"/>
        <v>#REF!</v>
      </c>
      <c r="CL18" s="123"/>
      <c r="CM18" s="99">
        <f t="shared" si="28"/>
        <v>0</v>
      </c>
      <c r="CN18" s="101" t="e">
        <f>VLOOKUP(H18,[26]BOM清单!$H$12:$AS$68,38,0)</f>
        <v>#REF!</v>
      </c>
      <c r="CO18" s="101" t="e">
        <f t="shared" si="29"/>
        <v>#REF!</v>
      </c>
      <c r="CP18" s="123"/>
      <c r="CQ18" s="99">
        <f t="shared" si="30"/>
        <v>0</v>
      </c>
      <c r="CR18" s="101" t="e">
        <f>VLOOKUP(H18,[26]BOM清单!$H$12:$AT$68,39,0)</f>
        <v>#REF!</v>
      </c>
      <c r="CS18" s="101" t="e">
        <f t="shared" si="31"/>
        <v>#REF!</v>
      </c>
      <c r="CT18" s="123"/>
      <c r="CU18" s="99">
        <f t="shared" si="32"/>
        <v>0</v>
      </c>
      <c r="CV18" s="101" t="e">
        <f>VLOOKUP(H18,[26]BOM清单!$H$12:$AU$68,40,0)</f>
        <v>#REF!</v>
      </c>
      <c r="CW18" s="101" t="e">
        <f t="shared" si="33"/>
        <v>#REF!</v>
      </c>
      <c r="CX18" s="123">
        <v>0.18</v>
      </c>
      <c r="CY18" s="99">
        <f t="shared" si="34"/>
        <v>3.9869999999999997</v>
      </c>
      <c r="CZ18" s="101">
        <f>VLOOKUP(H18,[26]BOM清单!$H$12:$AV$68,41,0)</f>
        <v>0.18</v>
      </c>
      <c r="DA18" s="101">
        <f t="shared" si="35"/>
        <v>3.9869999999999997</v>
      </c>
      <c r="DB18" s="123">
        <v>0.23</v>
      </c>
      <c r="DC18" s="99">
        <f t="shared" si="36"/>
        <v>5.0945</v>
      </c>
      <c r="DD18" s="101">
        <f>VLOOKUP(H18,[26]BOM清单!$H$12:$AW$68,42,0)</f>
        <v>0.23</v>
      </c>
      <c r="DE18" s="101">
        <f t="shared" si="37"/>
        <v>5.0945</v>
      </c>
      <c r="DF18" s="123">
        <v>0.18</v>
      </c>
      <c r="DG18" s="99">
        <f t="shared" si="38"/>
        <v>3.9869999999999997</v>
      </c>
      <c r="DH18" s="101">
        <f>VLOOKUP(H18,[26]BOM清单!$H$12:$AX$68,43,0)</f>
        <v>0.18</v>
      </c>
      <c r="DI18" s="101">
        <f t="shared" si="39"/>
        <v>3.9869999999999997</v>
      </c>
      <c r="DJ18" s="123">
        <v>0.23</v>
      </c>
      <c r="DK18" s="99">
        <f t="shared" si="40"/>
        <v>5.0945</v>
      </c>
      <c r="DL18" s="101">
        <f>VLOOKUP(H18,[26]BOM清单!$H$12:$AY$68,44,0)</f>
        <v>0.23</v>
      </c>
      <c r="DM18" s="101">
        <f t="shared" si="41"/>
        <v>5.0945</v>
      </c>
      <c r="DN18" s="123"/>
      <c r="DO18" s="99">
        <f t="shared" si="42"/>
        <v>0</v>
      </c>
      <c r="DP18" s="101" t="e">
        <f>VLOOKUP(H18,[26]BOM清单!$H$12:$AZ$68,45,0)</f>
        <v>#REF!</v>
      </c>
      <c r="DQ18" s="101" t="e">
        <f t="shared" si="43"/>
        <v>#REF!</v>
      </c>
      <c r="DR18" s="123"/>
      <c r="DS18" s="99">
        <f t="shared" si="44"/>
        <v>0</v>
      </c>
      <c r="DT18" s="101" t="e">
        <f>VLOOKUP(H18,[26]BOM清单!$H$12:$BA$68,46,0)</f>
        <v>#REF!</v>
      </c>
      <c r="DU18" s="101" t="e">
        <f t="shared" si="45"/>
        <v>#REF!</v>
      </c>
      <c r="DV18" s="123"/>
      <c r="DW18" s="99">
        <f t="shared" si="46"/>
        <v>0</v>
      </c>
      <c r="DX18" s="101" t="e">
        <f>VLOOKUP(H18,[26]BOM清单!$H$12:$BB$68,47,0)</f>
        <v>#REF!</v>
      </c>
      <c r="DY18" s="101" t="e">
        <f t="shared" si="47"/>
        <v>#REF!</v>
      </c>
      <c r="DZ18" s="123"/>
      <c r="EA18" s="99">
        <f t="shared" si="48"/>
        <v>0</v>
      </c>
      <c r="EB18" s="101" t="e">
        <f>VLOOKUP(H18,[26]BOM清单!$H$12:$BC$68,48,0)</f>
        <v>#REF!</v>
      </c>
      <c r="EC18" s="101" t="e">
        <f t="shared" si="49"/>
        <v>#REF!</v>
      </c>
      <c r="ED18" s="123">
        <v>0.27</v>
      </c>
      <c r="EE18" s="99">
        <f t="shared" si="50"/>
        <v>5.9805000000000001</v>
      </c>
      <c r="EF18" s="101">
        <f>VLOOKUP(H18,[26]BOM清单!$H$12:$BD$68,49,0)</f>
        <v>0.27</v>
      </c>
      <c r="EG18" s="101">
        <f t="shared" si="51"/>
        <v>5.9805000000000001</v>
      </c>
      <c r="EH18" s="123">
        <v>0.23</v>
      </c>
      <c r="EI18" s="99">
        <f t="shared" si="52"/>
        <v>5.0945</v>
      </c>
      <c r="EJ18" s="101">
        <f>VLOOKUP(H18,[26]BOM清单!$H$12:$BE$68,50,0)</f>
        <v>0.23</v>
      </c>
      <c r="EK18" s="101">
        <f t="shared" si="53"/>
        <v>5.0945</v>
      </c>
      <c r="EL18" s="123">
        <v>0.27</v>
      </c>
      <c r="EM18" s="99">
        <f t="shared" si="54"/>
        <v>5.9805000000000001</v>
      </c>
      <c r="EN18" s="101">
        <f>VLOOKUP(H18,[26]BOM清单!$H$12:$BF$68,51,0)</f>
        <v>0.27</v>
      </c>
      <c r="EO18" s="101">
        <f t="shared" si="55"/>
        <v>5.9805000000000001</v>
      </c>
      <c r="EP18" s="123">
        <v>0.23</v>
      </c>
      <c r="EQ18" s="103">
        <f t="shared" si="56"/>
        <v>5.0945</v>
      </c>
      <c r="ER18" s="140">
        <f>VLOOKUP(H18,[26]BOM清单!$H$12:$BG$68,52,0)</f>
        <v>0.23</v>
      </c>
      <c r="ES18" s="140">
        <f t="shared" si="57"/>
        <v>5.0945</v>
      </c>
    </row>
    <row r="19" spans="1:149" s="23" customFormat="1" ht="34.049999999999997" customHeight="1">
      <c r="A19" s="40">
        <v>6</v>
      </c>
      <c r="B19" s="40"/>
      <c r="C19" s="40"/>
      <c r="D19" s="40"/>
      <c r="E19" s="40"/>
      <c r="F19" s="40">
        <v>4</v>
      </c>
      <c r="G19" s="41"/>
      <c r="H19" s="42" t="s">
        <v>148</v>
      </c>
      <c r="I19" s="42" t="s">
        <v>149</v>
      </c>
      <c r="J19" s="48" t="s">
        <v>88</v>
      </c>
      <c r="K19" s="42" t="s">
        <v>131</v>
      </c>
      <c r="L19" s="48" t="s">
        <v>88</v>
      </c>
      <c r="M19" s="48" t="s">
        <v>137</v>
      </c>
      <c r="N19" s="40" t="s">
        <v>138</v>
      </c>
      <c r="O19" s="48" t="s">
        <v>88</v>
      </c>
      <c r="P19" s="48" t="s">
        <v>88</v>
      </c>
      <c r="Q19" s="53" t="s">
        <v>15</v>
      </c>
      <c r="R19" s="54" t="s">
        <v>122</v>
      </c>
      <c r="S19" s="55" t="s">
        <v>88</v>
      </c>
      <c r="T19" s="40" t="s">
        <v>123</v>
      </c>
      <c r="U19" s="48" t="s">
        <v>124</v>
      </c>
      <c r="V19" s="56" t="s">
        <v>124</v>
      </c>
      <c r="W19" s="56" t="s">
        <v>125</v>
      </c>
      <c r="X19" s="55" t="s">
        <v>88</v>
      </c>
      <c r="Y19" s="55" t="s">
        <v>88</v>
      </c>
      <c r="Z19" s="55" t="s">
        <v>88</v>
      </c>
      <c r="AA19" s="40" t="s">
        <v>88</v>
      </c>
      <c r="AB19" s="48" t="s">
        <v>88</v>
      </c>
      <c r="AC19" s="51" t="s">
        <v>145</v>
      </c>
      <c r="AD19" s="51" t="s">
        <v>150</v>
      </c>
      <c r="AE19" s="75">
        <v>21.45</v>
      </c>
      <c r="AF19" s="74">
        <v>21.45</v>
      </c>
      <c r="AG19" s="102" t="s">
        <v>147</v>
      </c>
      <c r="AH19" s="103">
        <v>0.12</v>
      </c>
      <c r="AI19" s="99">
        <f t="shared" si="0"/>
        <v>2.5739999999999998</v>
      </c>
      <c r="AJ19" s="101">
        <f>VLOOKUP(H19,[26]BOM清单!$H$12:$AE$68,24,0)</f>
        <v>0.12</v>
      </c>
      <c r="AK19" s="101">
        <f t="shared" si="1"/>
        <v>2.5739999999999998</v>
      </c>
      <c r="AL19" s="103">
        <v>0.04</v>
      </c>
      <c r="AM19" s="99">
        <f t="shared" si="2"/>
        <v>0.85799999999999998</v>
      </c>
      <c r="AN19" s="101">
        <f>VLOOKUP(H19,[26]BOM清单!$H$12:$AF$68,25,0)</f>
        <v>0.04</v>
      </c>
      <c r="AO19" s="101">
        <f t="shared" si="3"/>
        <v>0.85799999999999998</v>
      </c>
      <c r="AP19" s="103">
        <v>0.06</v>
      </c>
      <c r="AQ19" s="99">
        <f t="shared" si="4"/>
        <v>1.2869999999999999</v>
      </c>
      <c r="AR19" s="101">
        <f>VLOOKUP(H19,[26]BOM清单!$H$12:$AG$68,26,0)</f>
        <v>0.06</v>
      </c>
      <c r="AS19" s="101">
        <f t="shared" si="5"/>
        <v>1.2869999999999999</v>
      </c>
      <c r="AT19" s="103">
        <v>0.06</v>
      </c>
      <c r="AU19" s="99">
        <f t="shared" si="6"/>
        <v>1.2869999999999999</v>
      </c>
      <c r="AV19" s="101">
        <f>VLOOKUP(H19,[26]BOM清单!$H$12:$AH$68,27,0)</f>
        <v>0.06</v>
      </c>
      <c r="AW19" s="101">
        <f t="shared" si="7"/>
        <v>1.2869999999999999</v>
      </c>
      <c r="AX19" s="123">
        <v>0.12</v>
      </c>
      <c r="AY19" s="99">
        <f t="shared" si="8"/>
        <v>2.5739999999999998</v>
      </c>
      <c r="AZ19" s="101">
        <f>VLOOKUP(H19,[26]BOM清单!$H$12:$AI$68,28,0)</f>
        <v>0.12</v>
      </c>
      <c r="BA19" s="101">
        <f t="shared" si="9"/>
        <v>2.5739999999999998</v>
      </c>
      <c r="BB19" s="103">
        <v>0.22</v>
      </c>
      <c r="BC19" s="99">
        <f t="shared" si="10"/>
        <v>4.7190000000000003</v>
      </c>
      <c r="BD19" s="101">
        <f>VLOOKUP(H19,[26]BOM清单!$H$12:$AJ$68,29,0)</f>
        <v>0.22</v>
      </c>
      <c r="BE19" s="101">
        <f t="shared" si="11"/>
        <v>4.7190000000000003</v>
      </c>
      <c r="BF19" s="103">
        <v>0.04</v>
      </c>
      <c r="BG19" s="99">
        <f t="shared" si="12"/>
        <v>0.85799999999999998</v>
      </c>
      <c r="BH19" s="101">
        <f>VLOOKUP(H19,[26]BOM清单!$H$12:$AK$68,30,0)</f>
        <v>0.04</v>
      </c>
      <c r="BI19" s="101">
        <f t="shared" si="13"/>
        <v>0.85799999999999998</v>
      </c>
      <c r="BJ19" s="103">
        <v>0.09</v>
      </c>
      <c r="BK19" s="99">
        <f t="shared" si="14"/>
        <v>1.9304999999999999</v>
      </c>
      <c r="BL19" s="101">
        <f>VLOOKUP(H19,[26]BOM清单!$H$12:$AL$68,31,0)</f>
        <v>0.09</v>
      </c>
      <c r="BM19" s="101">
        <f t="shared" si="15"/>
        <v>1.9304999999999999</v>
      </c>
      <c r="BN19" s="103">
        <v>0.04</v>
      </c>
      <c r="BO19" s="99">
        <f t="shared" si="16"/>
        <v>0.85799999999999998</v>
      </c>
      <c r="BP19" s="101">
        <f>VLOOKUP(H19,[26]BOM清单!$H$12:$AM$68,32,0)</f>
        <v>0.04</v>
      </c>
      <c r="BQ19" s="101">
        <f t="shared" si="17"/>
        <v>0.85799999999999998</v>
      </c>
      <c r="BR19" s="103">
        <v>0.09</v>
      </c>
      <c r="BS19" s="99">
        <f t="shared" si="18"/>
        <v>1.9304999999999999</v>
      </c>
      <c r="BT19" s="101">
        <f>VLOOKUP(H19,[26]BOM清单!$H$12:$AN$68,33,0)</f>
        <v>0.09</v>
      </c>
      <c r="BU19" s="101">
        <f t="shared" si="19"/>
        <v>1.9304999999999999</v>
      </c>
      <c r="BV19" s="103">
        <v>0.04</v>
      </c>
      <c r="BW19" s="99">
        <f t="shared" si="20"/>
        <v>0.85799999999999998</v>
      </c>
      <c r="BX19" s="101">
        <f>VLOOKUP(H19,[26]BOM清单!$H$12:$AO$68,34,0)</f>
        <v>0.04</v>
      </c>
      <c r="BY19" s="101">
        <f t="shared" si="21"/>
        <v>0.85799999999999998</v>
      </c>
      <c r="BZ19" s="123"/>
      <c r="CA19" s="99">
        <f t="shared" si="22"/>
        <v>0</v>
      </c>
      <c r="CB19" s="101" t="e">
        <f>VLOOKUP(H19,[26]BOM清单!$H$12:$AP$68,35,0)</f>
        <v>#REF!</v>
      </c>
      <c r="CC19" s="101" t="e">
        <f t="shared" si="23"/>
        <v>#REF!</v>
      </c>
      <c r="CD19" s="123"/>
      <c r="CE19" s="99">
        <f t="shared" si="24"/>
        <v>0</v>
      </c>
      <c r="CF19" s="101" t="e">
        <f>VLOOKUP(H19,[26]BOM清单!$H$12:$AQ$68,36,0)</f>
        <v>#REF!</v>
      </c>
      <c r="CG19" s="101" t="e">
        <f t="shared" si="25"/>
        <v>#REF!</v>
      </c>
      <c r="CH19" s="123"/>
      <c r="CI19" s="99">
        <f t="shared" si="26"/>
        <v>0</v>
      </c>
      <c r="CJ19" s="101" t="e">
        <f>VLOOKUP(H19,[26]BOM清单!$H$12:$AR$68,37,0)</f>
        <v>#REF!</v>
      </c>
      <c r="CK19" s="101" t="e">
        <f t="shared" si="27"/>
        <v>#REF!</v>
      </c>
      <c r="CL19" s="123"/>
      <c r="CM19" s="99">
        <f t="shared" si="28"/>
        <v>0</v>
      </c>
      <c r="CN19" s="101" t="e">
        <f>VLOOKUP(H19,[26]BOM清单!$H$12:$AS$68,38,0)</f>
        <v>#REF!</v>
      </c>
      <c r="CO19" s="101" t="e">
        <f t="shared" si="29"/>
        <v>#REF!</v>
      </c>
      <c r="CP19" s="123"/>
      <c r="CQ19" s="99">
        <f t="shared" si="30"/>
        <v>0</v>
      </c>
      <c r="CR19" s="101" t="e">
        <f>VLOOKUP(H19,[26]BOM清单!$H$12:$AT$68,39,0)</f>
        <v>#REF!</v>
      </c>
      <c r="CS19" s="101" t="e">
        <f t="shared" si="31"/>
        <v>#REF!</v>
      </c>
      <c r="CT19" s="123">
        <v>0.19</v>
      </c>
      <c r="CU19" s="99">
        <f t="shared" si="32"/>
        <v>4.0754999999999999</v>
      </c>
      <c r="CV19" s="101">
        <f>VLOOKUP(H19,[26]BOM清单!$H$12:$AU$68,40,0)</f>
        <v>0.19</v>
      </c>
      <c r="CW19" s="101">
        <f t="shared" si="33"/>
        <v>4.0754999999999999</v>
      </c>
      <c r="CX19" s="123">
        <v>0.57999999999999996</v>
      </c>
      <c r="CY19" s="99">
        <f t="shared" si="34"/>
        <v>12.440999999999999</v>
      </c>
      <c r="CZ19" s="101">
        <f>VLOOKUP(H19,[26]BOM清单!$H$12:$AV$68,41,0)</f>
        <v>0.57999999999999996</v>
      </c>
      <c r="DA19" s="101">
        <f t="shared" si="35"/>
        <v>12.440999999999999</v>
      </c>
      <c r="DB19" s="123">
        <v>0.23</v>
      </c>
      <c r="DC19" s="99">
        <f t="shared" si="36"/>
        <v>4.9335000000000004</v>
      </c>
      <c r="DD19" s="101">
        <f>VLOOKUP(H19,[26]BOM清单!$H$12:$AW$68,42,0)</f>
        <v>0.23</v>
      </c>
      <c r="DE19" s="101">
        <f t="shared" si="37"/>
        <v>4.9335000000000004</v>
      </c>
      <c r="DF19" s="123">
        <v>0.57999999999999996</v>
      </c>
      <c r="DG19" s="99">
        <f t="shared" si="38"/>
        <v>12.440999999999999</v>
      </c>
      <c r="DH19" s="101">
        <f>VLOOKUP(H19,[26]BOM清单!$H$12:$AX$68,43,0)</f>
        <v>0.57999999999999996</v>
      </c>
      <c r="DI19" s="101">
        <f t="shared" si="39"/>
        <v>12.440999999999999</v>
      </c>
      <c r="DJ19" s="123">
        <v>0.23</v>
      </c>
      <c r="DK19" s="99">
        <f t="shared" si="40"/>
        <v>4.9335000000000004</v>
      </c>
      <c r="DL19" s="101">
        <f>VLOOKUP(H19,[26]BOM清单!$H$12:$AY$68,44,0)</f>
        <v>0.23</v>
      </c>
      <c r="DM19" s="101">
        <f t="shared" si="41"/>
        <v>4.9335000000000004</v>
      </c>
      <c r="DN19" s="123"/>
      <c r="DO19" s="99">
        <f t="shared" si="42"/>
        <v>0</v>
      </c>
      <c r="DP19" s="101" t="e">
        <f>VLOOKUP(H19,[26]BOM清单!$H$12:$AZ$68,45,0)</f>
        <v>#REF!</v>
      </c>
      <c r="DQ19" s="101" t="e">
        <f t="shared" si="43"/>
        <v>#REF!</v>
      </c>
      <c r="DR19" s="123"/>
      <c r="DS19" s="99">
        <f t="shared" si="44"/>
        <v>0</v>
      </c>
      <c r="DT19" s="101" t="e">
        <f>VLOOKUP(H19,[26]BOM清单!$H$12:$BA$68,46,0)</f>
        <v>#REF!</v>
      </c>
      <c r="DU19" s="101" t="e">
        <f t="shared" si="45"/>
        <v>#REF!</v>
      </c>
      <c r="DV19" s="123"/>
      <c r="DW19" s="99">
        <f t="shared" si="46"/>
        <v>0</v>
      </c>
      <c r="DX19" s="101" t="e">
        <f>VLOOKUP(H19,[26]BOM清单!$H$12:$BB$68,47,0)</f>
        <v>#REF!</v>
      </c>
      <c r="DY19" s="101" t="e">
        <f t="shared" si="47"/>
        <v>#REF!</v>
      </c>
      <c r="DZ19" s="123"/>
      <c r="EA19" s="99">
        <f t="shared" si="48"/>
        <v>0</v>
      </c>
      <c r="EB19" s="101" t="e">
        <f>VLOOKUP(H19,[26]BOM清单!$H$12:$BC$68,48,0)</f>
        <v>#REF!</v>
      </c>
      <c r="EC19" s="101" t="e">
        <f t="shared" si="49"/>
        <v>#REF!</v>
      </c>
      <c r="ED19" s="123">
        <v>0.85</v>
      </c>
      <c r="EE19" s="99">
        <f t="shared" si="50"/>
        <v>18.232499999999998</v>
      </c>
      <c r="EF19" s="101">
        <f>VLOOKUP(H19,[26]BOM清单!$H$12:$BD$68,49,0)</f>
        <v>0.85</v>
      </c>
      <c r="EG19" s="101">
        <f t="shared" si="51"/>
        <v>18.232499999999998</v>
      </c>
      <c r="EH19" s="123">
        <v>0.23</v>
      </c>
      <c r="EI19" s="99">
        <f t="shared" si="52"/>
        <v>4.9335000000000004</v>
      </c>
      <c r="EJ19" s="101">
        <f>VLOOKUP(H19,[26]BOM清单!$H$12:$BE$68,50,0)</f>
        <v>0.23</v>
      </c>
      <c r="EK19" s="101">
        <f t="shared" si="53"/>
        <v>4.9335000000000004</v>
      </c>
      <c r="EL19" s="123">
        <v>0.85</v>
      </c>
      <c r="EM19" s="99">
        <f t="shared" si="54"/>
        <v>18.232499999999998</v>
      </c>
      <c r="EN19" s="101">
        <f>VLOOKUP(H19,[26]BOM清单!$H$12:$BF$68,51,0)</f>
        <v>0.85</v>
      </c>
      <c r="EO19" s="101">
        <f t="shared" si="55"/>
        <v>18.232499999999998</v>
      </c>
      <c r="EP19" s="123">
        <v>0.23</v>
      </c>
      <c r="EQ19" s="103">
        <f t="shared" si="56"/>
        <v>4.9335000000000004</v>
      </c>
      <c r="ER19" s="140">
        <f>VLOOKUP(H19,[26]BOM清单!$H$12:$BG$68,52,0)</f>
        <v>0.23</v>
      </c>
      <c r="ES19" s="140">
        <f t="shared" si="57"/>
        <v>4.9335000000000004</v>
      </c>
    </row>
    <row r="20" spans="1:149" s="23" customFormat="1" ht="34.049999999999997" customHeight="1">
      <c r="A20" s="40">
        <v>7</v>
      </c>
      <c r="B20" s="40"/>
      <c r="C20" s="40"/>
      <c r="D20" s="40"/>
      <c r="E20" s="40"/>
      <c r="F20" s="40">
        <v>4</v>
      </c>
      <c r="G20" s="41"/>
      <c r="H20" s="42" t="s">
        <v>151</v>
      </c>
      <c r="I20" s="44" t="s">
        <v>152</v>
      </c>
      <c r="J20" s="49" t="s">
        <v>88</v>
      </c>
      <c r="K20" s="44" t="s">
        <v>153</v>
      </c>
      <c r="L20" s="49" t="s">
        <v>88</v>
      </c>
      <c r="M20" s="49" t="s">
        <v>137</v>
      </c>
      <c r="N20" s="49" t="s">
        <v>154</v>
      </c>
      <c r="O20" s="49" t="s">
        <v>88</v>
      </c>
      <c r="P20" s="49" t="s">
        <v>88</v>
      </c>
      <c r="Q20" s="57" t="s">
        <v>15</v>
      </c>
      <c r="R20" s="58" t="s">
        <v>122</v>
      </c>
      <c r="S20" s="59" t="s">
        <v>88</v>
      </c>
      <c r="T20" s="60" t="s">
        <v>152</v>
      </c>
      <c r="U20" s="49" t="s">
        <v>155</v>
      </c>
      <c r="V20" s="61" t="s">
        <v>124</v>
      </c>
      <c r="W20" s="61" t="s">
        <v>88</v>
      </c>
      <c r="X20" s="59" t="s">
        <v>88</v>
      </c>
      <c r="Y20" s="59" t="s">
        <v>88</v>
      </c>
      <c r="Z20" s="59" t="s">
        <v>88</v>
      </c>
      <c r="AA20" s="52" t="s">
        <v>88</v>
      </c>
      <c r="AB20" s="49" t="s">
        <v>88</v>
      </c>
      <c r="AC20" s="76" t="s">
        <v>156</v>
      </c>
      <c r="AD20" s="76" t="s">
        <v>157</v>
      </c>
      <c r="AE20" s="77">
        <v>9.02</v>
      </c>
      <c r="AF20" s="78">
        <v>9.02</v>
      </c>
      <c r="AG20" s="104" t="s">
        <v>158</v>
      </c>
      <c r="AH20" s="103">
        <v>0.08</v>
      </c>
      <c r="AI20" s="99">
        <f t="shared" si="0"/>
        <v>0.72160000000000002</v>
      </c>
      <c r="AJ20" s="101">
        <f>VLOOKUP(H20,[26]BOM清单!$H$12:$AE$68,24,0)</f>
        <v>0.08</v>
      </c>
      <c r="AK20" s="101">
        <f t="shared" si="1"/>
        <v>0.72160000000000002</v>
      </c>
      <c r="AL20" s="103">
        <v>0.05</v>
      </c>
      <c r="AM20" s="99">
        <f t="shared" si="2"/>
        <v>0.45100000000000001</v>
      </c>
      <c r="AN20" s="101">
        <f>VLOOKUP(H20,[26]BOM清单!$H$12:$AF$68,25,0)</f>
        <v>0.05</v>
      </c>
      <c r="AO20" s="101">
        <f t="shared" si="3"/>
        <v>0.45100000000000001</v>
      </c>
      <c r="AP20" s="103">
        <v>0.08</v>
      </c>
      <c r="AQ20" s="99">
        <f t="shared" si="4"/>
        <v>0.72160000000000002</v>
      </c>
      <c r="AR20" s="101">
        <f>VLOOKUP(H20,[26]BOM清单!$H$12:$AG$68,26,0)</f>
        <v>0.08</v>
      </c>
      <c r="AS20" s="101">
        <f t="shared" si="5"/>
        <v>0.72160000000000002</v>
      </c>
      <c r="AT20" s="103">
        <v>0.08</v>
      </c>
      <c r="AU20" s="99">
        <f t="shared" si="6"/>
        <v>0.72160000000000002</v>
      </c>
      <c r="AV20" s="101">
        <f>VLOOKUP(H20,[26]BOM清单!$H$12:$AH$68,27,0)</f>
        <v>0.08</v>
      </c>
      <c r="AW20" s="101">
        <f t="shared" si="7"/>
        <v>0.72160000000000002</v>
      </c>
      <c r="AX20" s="123">
        <v>0.08</v>
      </c>
      <c r="AY20" s="99">
        <f t="shared" si="8"/>
        <v>0.72160000000000002</v>
      </c>
      <c r="AZ20" s="101">
        <f>VLOOKUP(H20,[26]BOM清单!$H$12:$AI$68,28,0)</f>
        <v>0.08</v>
      </c>
      <c r="BA20" s="101">
        <f t="shared" si="9"/>
        <v>0.72160000000000002</v>
      </c>
      <c r="BB20" s="103">
        <v>0.04</v>
      </c>
      <c r="BC20" s="99">
        <f t="shared" si="10"/>
        <v>0.36080000000000001</v>
      </c>
      <c r="BD20" s="101">
        <f>VLOOKUP(H20,[26]BOM清单!$H$12:$AJ$68,29,0)</f>
        <v>0.04</v>
      </c>
      <c r="BE20" s="101">
        <f t="shared" si="11"/>
        <v>0.36080000000000001</v>
      </c>
      <c r="BF20" s="103"/>
      <c r="BG20" s="99">
        <f t="shared" si="12"/>
        <v>0</v>
      </c>
      <c r="BH20" s="101" t="e">
        <f>VLOOKUP(H20,[26]BOM清单!$H$12:$AK$68,30,0)</f>
        <v>#REF!</v>
      </c>
      <c r="BI20" s="101" t="e">
        <f t="shared" si="13"/>
        <v>#REF!</v>
      </c>
      <c r="BJ20" s="103">
        <v>0.04</v>
      </c>
      <c r="BK20" s="99">
        <f t="shared" si="14"/>
        <v>0.36080000000000001</v>
      </c>
      <c r="BL20" s="101">
        <f>VLOOKUP(H20,[26]BOM清单!$H$12:$AL$68,31,0)</f>
        <v>0.04</v>
      </c>
      <c r="BM20" s="101">
        <f t="shared" si="15"/>
        <v>0.36080000000000001</v>
      </c>
      <c r="BN20" s="103">
        <v>0.05</v>
      </c>
      <c r="BO20" s="99">
        <f t="shared" si="16"/>
        <v>0.45100000000000001</v>
      </c>
      <c r="BP20" s="101">
        <f>VLOOKUP(H20,[26]BOM清单!$H$12:$AM$68,32,0)</f>
        <v>0.05</v>
      </c>
      <c r="BQ20" s="101">
        <f t="shared" si="17"/>
        <v>0.45100000000000001</v>
      </c>
      <c r="BR20" s="103">
        <v>0.04</v>
      </c>
      <c r="BS20" s="99">
        <f t="shared" si="18"/>
        <v>0.36080000000000001</v>
      </c>
      <c r="BT20" s="101">
        <f>VLOOKUP(H20,[26]BOM清单!$H$12:$AN$68,33,0)</f>
        <v>0.04</v>
      </c>
      <c r="BU20" s="101">
        <f t="shared" si="19"/>
        <v>0.36080000000000001</v>
      </c>
      <c r="BV20" s="103">
        <v>0.05</v>
      </c>
      <c r="BW20" s="99">
        <f t="shared" si="20"/>
        <v>0.45100000000000001</v>
      </c>
      <c r="BX20" s="101">
        <f>VLOOKUP(H20,[26]BOM清单!$H$12:$AO$68,34,0)</f>
        <v>0.05</v>
      </c>
      <c r="BY20" s="101">
        <f t="shared" si="21"/>
        <v>0.45100000000000001</v>
      </c>
      <c r="BZ20" s="123"/>
      <c r="CA20" s="99">
        <f t="shared" si="22"/>
        <v>0</v>
      </c>
      <c r="CB20" s="101" t="e">
        <f>VLOOKUP(H20,[26]BOM清单!$H$12:$AP$68,35,0)</f>
        <v>#REF!</v>
      </c>
      <c r="CC20" s="101" t="e">
        <f t="shared" si="23"/>
        <v>#REF!</v>
      </c>
      <c r="CD20" s="123">
        <v>0.04</v>
      </c>
      <c r="CE20" s="99">
        <f t="shared" si="24"/>
        <v>0.36080000000000001</v>
      </c>
      <c r="CF20" s="101">
        <f>VLOOKUP(H20,[26]BOM清单!$H$12:$AQ$68,36,0)</f>
        <v>0.04</v>
      </c>
      <c r="CG20" s="101">
        <f t="shared" si="25"/>
        <v>0.36080000000000001</v>
      </c>
      <c r="CH20" s="123">
        <v>0.05</v>
      </c>
      <c r="CI20" s="99">
        <f t="shared" si="26"/>
        <v>0.45100000000000001</v>
      </c>
      <c r="CJ20" s="101">
        <f>VLOOKUP(H20,[26]BOM清单!$H$12:$AR$68,37,0)</f>
        <v>0.05</v>
      </c>
      <c r="CK20" s="101">
        <f t="shared" si="27"/>
        <v>0.45100000000000001</v>
      </c>
      <c r="CL20" s="123">
        <v>0.04</v>
      </c>
      <c r="CM20" s="99">
        <f t="shared" si="28"/>
        <v>0.36080000000000001</v>
      </c>
      <c r="CN20" s="101">
        <f>VLOOKUP(H20,[26]BOM清单!$H$12:$AS$68,38,0)</f>
        <v>0.04</v>
      </c>
      <c r="CO20" s="101">
        <f t="shared" si="29"/>
        <v>0.36080000000000001</v>
      </c>
      <c r="CP20" s="123">
        <v>0.05</v>
      </c>
      <c r="CQ20" s="99">
        <f t="shared" si="30"/>
        <v>0.45100000000000001</v>
      </c>
      <c r="CR20" s="101">
        <f>VLOOKUP(H20,[26]BOM清单!$H$12:$AT$68,39,0)</f>
        <v>0.05</v>
      </c>
      <c r="CS20" s="101">
        <f t="shared" si="31"/>
        <v>0.45100000000000001</v>
      </c>
      <c r="CT20" s="123"/>
      <c r="CU20" s="99">
        <f t="shared" si="32"/>
        <v>0</v>
      </c>
      <c r="CV20" s="101" t="e">
        <f>VLOOKUP(H20,[26]BOM清单!$H$12:$AU$68,40,0)</f>
        <v>#REF!</v>
      </c>
      <c r="CW20" s="101" t="e">
        <f t="shared" si="33"/>
        <v>#REF!</v>
      </c>
      <c r="CX20" s="123">
        <v>0.04</v>
      </c>
      <c r="CY20" s="99">
        <f t="shared" si="34"/>
        <v>0.36080000000000001</v>
      </c>
      <c r="CZ20" s="101">
        <f>VLOOKUP(H20,[26]BOM清单!$H$12:$AV$68,41,0)</f>
        <v>0.04</v>
      </c>
      <c r="DA20" s="101">
        <f t="shared" si="35"/>
        <v>0.36080000000000001</v>
      </c>
      <c r="DB20" s="123">
        <v>0.05</v>
      </c>
      <c r="DC20" s="99">
        <f t="shared" si="36"/>
        <v>0.45100000000000001</v>
      </c>
      <c r="DD20" s="101">
        <f>VLOOKUP(H20,[26]BOM清单!$H$12:$AW$68,42,0)</f>
        <v>0.05</v>
      </c>
      <c r="DE20" s="101">
        <f t="shared" si="37"/>
        <v>0.45100000000000001</v>
      </c>
      <c r="DF20" s="123">
        <v>0.04</v>
      </c>
      <c r="DG20" s="99">
        <f t="shared" si="38"/>
        <v>0.36080000000000001</v>
      </c>
      <c r="DH20" s="101">
        <f>VLOOKUP(H20,[26]BOM清单!$H$12:$AX$68,43,0)</f>
        <v>0.04</v>
      </c>
      <c r="DI20" s="101">
        <f t="shared" si="39"/>
        <v>0.36080000000000001</v>
      </c>
      <c r="DJ20" s="123">
        <v>0.05</v>
      </c>
      <c r="DK20" s="99">
        <f t="shared" si="40"/>
        <v>0.45100000000000001</v>
      </c>
      <c r="DL20" s="101">
        <f>VLOOKUP(H20,[26]BOM清单!$H$12:$AY$68,44,0)</f>
        <v>0.05</v>
      </c>
      <c r="DM20" s="101">
        <f t="shared" si="41"/>
        <v>0.45100000000000001</v>
      </c>
      <c r="DN20" s="123">
        <v>0.08</v>
      </c>
      <c r="DO20" s="99">
        <f t="shared" si="42"/>
        <v>0.72160000000000002</v>
      </c>
      <c r="DP20" s="101">
        <f>VLOOKUP(H20,[26]BOM清单!$H$12:$AZ$68,45,0)</f>
        <v>0.08</v>
      </c>
      <c r="DQ20" s="101">
        <f t="shared" si="43"/>
        <v>0.72160000000000002</v>
      </c>
      <c r="DR20" s="123">
        <v>0.05</v>
      </c>
      <c r="DS20" s="99">
        <f t="shared" si="44"/>
        <v>0.45100000000000001</v>
      </c>
      <c r="DT20" s="101">
        <f>VLOOKUP(H20,[26]BOM清单!$H$12:$BA$68,46,0)</f>
        <v>0.05</v>
      </c>
      <c r="DU20" s="101">
        <f t="shared" si="45"/>
        <v>0.45100000000000001</v>
      </c>
      <c r="DV20" s="123">
        <v>0.08</v>
      </c>
      <c r="DW20" s="99">
        <f t="shared" si="46"/>
        <v>0.72160000000000002</v>
      </c>
      <c r="DX20" s="101">
        <f>VLOOKUP(H20,[26]BOM清单!$H$12:$BB$68,47,0)</f>
        <v>0.08</v>
      </c>
      <c r="DY20" s="101">
        <f t="shared" si="47"/>
        <v>0.72160000000000002</v>
      </c>
      <c r="DZ20" s="123">
        <v>0.05</v>
      </c>
      <c r="EA20" s="99">
        <f t="shared" si="48"/>
        <v>0.45100000000000001</v>
      </c>
      <c r="EB20" s="101">
        <f>VLOOKUP(H20,[26]BOM清单!$H$12:$BC$68,48,0)</f>
        <v>0.05</v>
      </c>
      <c r="EC20" s="101">
        <f t="shared" si="49"/>
        <v>0.45100000000000001</v>
      </c>
      <c r="ED20" s="123">
        <v>0.08</v>
      </c>
      <c r="EE20" s="99">
        <f t="shared" si="50"/>
        <v>0.72160000000000002</v>
      </c>
      <c r="EF20" s="101">
        <f>VLOOKUP(H20,[26]BOM清单!$H$12:$BD$68,49,0)</f>
        <v>0.08</v>
      </c>
      <c r="EG20" s="101">
        <f t="shared" si="51"/>
        <v>0.72160000000000002</v>
      </c>
      <c r="EH20" s="123">
        <v>0.05</v>
      </c>
      <c r="EI20" s="99">
        <f t="shared" si="52"/>
        <v>0.45100000000000001</v>
      </c>
      <c r="EJ20" s="101">
        <f>VLOOKUP(H20,[26]BOM清单!$H$12:$BE$68,50,0)</f>
        <v>0.05</v>
      </c>
      <c r="EK20" s="101">
        <f t="shared" si="53"/>
        <v>0.45100000000000001</v>
      </c>
      <c r="EL20" s="123">
        <v>0.08</v>
      </c>
      <c r="EM20" s="99">
        <f t="shared" si="54"/>
        <v>0.72160000000000002</v>
      </c>
      <c r="EN20" s="101">
        <f>VLOOKUP(H20,[26]BOM清单!$H$12:$BF$68,51,0)</f>
        <v>0.08</v>
      </c>
      <c r="EO20" s="101">
        <f t="shared" si="55"/>
        <v>0.72160000000000002</v>
      </c>
      <c r="EP20" s="123">
        <v>0.05</v>
      </c>
      <c r="EQ20" s="103">
        <f t="shared" si="56"/>
        <v>0.45100000000000001</v>
      </c>
      <c r="ER20" s="140">
        <f>VLOOKUP(H20,[26]BOM清单!$H$12:$BG$68,52,0)</f>
        <v>0.05</v>
      </c>
      <c r="ES20" s="140">
        <f t="shared" si="57"/>
        <v>0.45100000000000001</v>
      </c>
    </row>
    <row r="21" spans="1:149" s="24" customFormat="1" ht="34.049999999999997" customHeight="1">
      <c r="A21" s="40">
        <v>8</v>
      </c>
      <c r="B21" s="40"/>
      <c r="C21" s="40"/>
      <c r="D21" s="40"/>
      <c r="E21" s="40"/>
      <c r="F21" s="40">
        <v>4</v>
      </c>
      <c r="G21" s="40"/>
      <c r="H21" s="42" t="s">
        <v>159</v>
      </c>
      <c r="I21" s="42" t="s">
        <v>160</v>
      </c>
      <c r="J21" s="279" t="s">
        <v>88</v>
      </c>
      <c r="K21" s="42" t="s">
        <v>161</v>
      </c>
      <c r="L21" s="48" t="s">
        <v>15</v>
      </c>
      <c r="M21" s="48" t="s">
        <v>162</v>
      </c>
      <c r="N21" s="48" t="s">
        <v>163</v>
      </c>
      <c r="O21" s="48" t="s">
        <v>88</v>
      </c>
      <c r="P21" s="48" t="s">
        <v>88</v>
      </c>
      <c r="Q21" s="53" t="s">
        <v>164</v>
      </c>
      <c r="R21" s="54" t="s">
        <v>165</v>
      </c>
      <c r="S21" s="55" t="s">
        <v>88</v>
      </c>
      <c r="T21" s="42" t="s">
        <v>160</v>
      </c>
      <c r="U21" s="56" t="s">
        <v>124</v>
      </c>
      <c r="V21" s="56" t="s">
        <v>124</v>
      </c>
      <c r="W21" s="56" t="s">
        <v>88</v>
      </c>
      <c r="X21" s="55" t="s">
        <v>88</v>
      </c>
      <c r="Y21" s="55" t="s">
        <v>88</v>
      </c>
      <c r="Z21" s="55" t="s">
        <v>88</v>
      </c>
      <c r="AA21" s="40" t="s">
        <v>88</v>
      </c>
      <c r="AB21" s="48" t="s">
        <v>88</v>
      </c>
      <c r="AC21" s="51" t="s">
        <v>166</v>
      </c>
      <c r="AD21" s="51" t="s">
        <v>88</v>
      </c>
      <c r="AE21" s="73">
        <v>0.28310000000000002</v>
      </c>
      <c r="AF21" s="79">
        <v>0.28310000000000002</v>
      </c>
      <c r="AG21" s="105" t="s">
        <v>167</v>
      </c>
      <c r="AH21" s="106"/>
      <c r="AI21" s="107">
        <f t="shared" si="0"/>
        <v>0</v>
      </c>
      <c r="AJ21" s="101" t="e">
        <f>VLOOKUP(H21,[26]BOM清单!$H$12:$AE$68,24,0)</f>
        <v>#REF!</v>
      </c>
      <c r="AK21" s="101" t="e">
        <f t="shared" si="1"/>
        <v>#REF!</v>
      </c>
      <c r="AL21" s="106"/>
      <c r="AM21" s="107">
        <f t="shared" si="2"/>
        <v>0</v>
      </c>
      <c r="AN21" s="101" t="e">
        <f>VLOOKUP(H21,[26]BOM清单!$H$12:$AF$68,25,0)</f>
        <v>#REF!</v>
      </c>
      <c r="AO21" s="101" t="e">
        <f t="shared" si="3"/>
        <v>#REF!</v>
      </c>
      <c r="AP21" s="106"/>
      <c r="AQ21" s="107">
        <f t="shared" si="4"/>
        <v>0</v>
      </c>
      <c r="AR21" s="101" t="e">
        <f>VLOOKUP(H21,[26]BOM清单!$H$12:$AG$68,26,0)</f>
        <v>#REF!</v>
      </c>
      <c r="AS21" s="101" t="e">
        <f t="shared" si="5"/>
        <v>#REF!</v>
      </c>
      <c r="AT21" s="106"/>
      <c r="AU21" s="107">
        <f t="shared" si="6"/>
        <v>0</v>
      </c>
      <c r="AV21" s="101" t="e">
        <f>VLOOKUP(H21,[26]BOM清单!$H$12:$AH$68,27,0)</f>
        <v>#REF!</v>
      </c>
      <c r="AW21" s="101" t="e">
        <f t="shared" si="7"/>
        <v>#REF!</v>
      </c>
      <c r="AX21" s="42"/>
      <c r="AY21" s="107">
        <f t="shared" si="8"/>
        <v>0</v>
      </c>
      <c r="AZ21" s="101" t="e">
        <f>VLOOKUP(H21,[26]BOM清单!$H$12:$AI$68,28,0)</f>
        <v>#REF!</v>
      </c>
      <c r="BA21" s="101" t="e">
        <f t="shared" si="9"/>
        <v>#REF!</v>
      </c>
      <c r="BB21" s="106"/>
      <c r="BC21" s="107">
        <f t="shared" si="10"/>
        <v>0</v>
      </c>
      <c r="BD21" s="101" t="e">
        <f>VLOOKUP(H21,[26]BOM清单!$H$12:$AJ$68,29,0)</f>
        <v>#REF!</v>
      </c>
      <c r="BE21" s="101" t="e">
        <f t="shared" si="11"/>
        <v>#REF!</v>
      </c>
      <c r="BF21" s="42"/>
      <c r="BG21" s="107">
        <f t="shared" si="12"/>
        <v>0</v>
      </c>
      <c r="BH21" s="101" t="e">
        <f>VLOOKUP(H21,[26]BOM清单!$H$12:$AK$68,30,0)</f>
        <v>#REF!</v>
      </c>
      <c r="BI21" s="101" t="e">
        <f t="shared" si="13"/>
        <v>#REF!</v>
      </c>
      <c r="BJ21" s="42">
        <v>2</v>
      </c>
      <c r="BK21" s="107">
        <f t="shared" si="14"/>
        <v>0.56620000000000004</v>
      </c>
      <c r="BL21" s="101">
        <f>VLOOKUP(H21,[26]BOM清单!$H$12:$AL$68,31,0)</f>
        <v>2</v>
      </c>
      <c r="BM21" s="101">
        <f t="shared" si="15"/>
        <v>0.56620000000000004</v>
      </c>
      <c r="BN21" s="42"/>
      <c r="BO21" s="107">
        <f t="shared" si="16"/>
        <v>0</v>
      </c>
      <c r="BP21" s="101" t="e">
        <f>VLOOKUP(H21,[26]BOM清单!$H$12:$AM$68,32,0)</f>
        <v>#REF!</v>
      </c>
      <c r="BQ21" s="101" t="e">
        <f t="shared" si="17"/>
        <v>#REF!</v>
      </c>
      <c r="BR21" s="42">
        <v>2</v>
      </c>
      <c r="BS21" s="107">
        <f t="shared" si="18"/>
        <v>0.56620000000000004</v>
      </c>
      <c r="BT21" s="101">
        <f>VLOOKUP(H21,[26]BOM清单!$H$12:$AN$68,33,0)</f>
        <v>2</v>
      </c>
      <c r="BU21" s="101">
        <f t="shared" si="19"/>
        <v>0.56620000000000004</v>
      </c>
      <c r="BV21" s="42"/>
      <c r="BW21" s="107">
        <f t="shared" si="20"/>
        <v>0</v>
      </c>
      <c r="BX21" s="101" t="e">
        <f>VLOOKUP(H21,[26]BOM清单!$H$12:$AO$68,34,0)</f>
        <v>#REF!</v>
      </c>
      <c r="BY21" s="101" t="e">
        <f t="shared" si="21"/>
        <v>#REF!</v>
      </c>
      <c r="BZ21" s="42"/>
      <c r="CA21" s="107">
        <f t="shared" si="22"/>
        <v>0</v>
      </c>
      <c r="CB21" s="101" t="e">
        <f>VLOOKUP(H21,[26]BOM清单!$H$12:$AP$68,35,0)</f>
        <v>#REF!</v>
      </c>
      <c r="CC21" s="101" t="e">
        <f t="shared" si="23"/>
        <v>#REF!</v>
      </c>
      <c r="CD21" s="42">
        <v>2</v>
      </c>
      <c r="CE21" s="107">
        <f t="shared" si="24"/>
        <v>0.56620000000000004</v>
      </c>
      <c r="CF21" s="101">
        <f>VLOOKUP(H21,[26]BOM清单!$H$12:$AQ$68,36,0)</f>
        <v>2</v>
      </c>
      <c r="CG21" s="101">
        <f t="shared" si="25"/>
        <v>0.56620000000000004</v>
      </c>
      <c r="CH21" s="42"/>
      <c r="CI21" s="107">
        <f t="shared" si="26"/>
        <v>0</v>
      </c>
      <c r="CJ21" s="101" t="e">
        <f>VLOOKUP(H21,[26]BOM清单!$H$12:$AR$68,37,0)</f>
        <v>#REF!</v>
      </c>
      <c r="CK21" s="101" t="e">
        <f t="shared" si="27"/>
        <v>#REF!</v>
      </c>
      <c r="CL21" s="42">
        <v>2</v>
      </c>
      <c r="CM21" s="107">
        <f t="shared" si="28"/>
        <v>0.56620000000000004</v>
      </c>
      <c r="CN21" s="101">
        <f>VLOOKUP(H21,[26]BOM清单!$H$12:$AS$68,38,0)</f>
        <v>2</v>
      </c>
      <c r="CO21" s="101">
        <f t="shared" si="29"/>
        <v>0.56620000000000004</v>
      </c>
      <c r="CP21" s="42"/>
      <c r="CQ21" s="107">
        <f t="shared" si="30"/>
        <v>0</v>
      </c>
      <c r="CR21" s="101" t="e">
        <f>VLOOKUP(H21,[26]BOM清单!$H$12:$AT$68,39,0)</f>
        <v>#REF!</v>
      </c>
      <c r="CS21" s="101" t="e">
        <f t="shared" si="31"/>
        <v>#REF!</v>
      </c>
      <c r="CT21" s="42"/>
      <c r="CU21" s="107">
        <f t="shared" si="32"/>
        <v>0</v>
      </c>
      <c r="CV21" s="101" t="e">
        <f>VLOOKUP(H21,[26]BOM清单!$H$12:$AU$68,40,0)</f>
        <v>#REF!</v>
      </c>
      <c r="CW21" s="101" t="e">
        <f t="shared" si="33"/>
        <v>#REF!</v>
      </c>
      <c r="CX21" s="42">
        <v>2</v>
      </c>
      <c r="CY21" s="107">
        <f t="shared" si="34"/>
        <v>0.56620000000000004</v>
      </c>
      <c r="CZ21" s="101">
        <f>VLOOKUP(H21,[26]BOM清单!$H$12:$AV$68,41,0)</f>
        <v>2</v>
      </c>
      <c r="DA21" s="101">
        <f t="shared" si="35"/>
        <v>0.56620000000000004</v>
      </c>
      <c r="DB21" s="42"/>
      <c r="DC21" s="107">
        <f t="shared" si="36"/>
        <v>0</v>
      </c>
      <c r="DD21" s="101" t="e">
        <f>VLOOKUP(H21,[26]BOM清单!$H$12:$AW$68,42,0)</f>
        <v>#REF!</v>
      </c>
      <c r="DE21" s="101" t="e">
        <f t="shared" si="37"/>
        <v>#REF!</v>
      </c>
      <c r="DF21" s="42">
        <v>2</v>
      </c>
      <c r="DG21" s="107">
        <f t="shared" si="38"/>
        <v>0.56620000000000004</v>
      </c>
      <c r="DH21" s="101">
        <f>VLOOKUP(H21,[26]BOM清单!$H$12:$AX$68,43,0)</f>
        <v>2</v>
      </c>
      <c r="DI21" s="101">
        <f t="shared" si="39"/>
        <v>0.56620000000000004</v>
      </c>
      <c r="DJ21" s="42"/>
      <c r="DK21" s="107">
        <f t="shared" si="40"/>
        <v>0</v>
      </c>
      <c r="DL21" s="101" t="e">
        <f>VLOOKUP(H21,[26]BOM清单!$H$12:$AY$68,44,0)</f>
        <v>#REF!</v>
      </c>
      <c r="DM21" s="101" t="e">
        <f t="shared" si="41"/>
        <v>#REF!</v>
      </c>
      <c r="DN21" s="42"/>
      <c r="DO21" s="107">
        <f t="shared" si="42"/>
        <v>0</v>
      </c>
      <c r="DP21" s="101" t="e">
        <f>VLOOKUP(H21,[26]BOM清单!$H$12:$AZ$68,45,0)</f>
        <v>#REF!</v>
      </c>
      <c r="DQ21" s="101" t="e">
        <f t="shared" si="43"/>
        <v>#REF!</v>
      </c>
      <c r="DR21" s="42"/>
      <c r="DS21" s="107">
        <f t="shared" si="44"/>
        <v>0</v>
      </c>
      <c r="DT21" s="101" t="e">
        <f>VLOOKUP(H21,[26]BOM清单!$H$12:$BA$68,46,0)</f>
        <v>#REF!</v>
      </c>
      <c r="DU21" s="101" t="e">
        <f t="shared" si="45"/>
        <v>#REF!</v>
      </c>
      <c r="DV21" s="42"/>
      <c r="DW21" s="107">
        <f t="shared" si="46"/>
        <v>0</v>
      </c>
      <c r="DX21" s="101" t="e">
        <f>VLOOKUP(H21,[26]BOM清单!$H$12:$BB$68,47,0)</f>
        <v>#REF!</v>
      </c>
      <c r="DY21" s="101" t="e">
        <f t="shared" si="47"/>
        <v>#REF!</v>
      </c>
      <c r="DZ21" s="42"/>
      <c r="EA21" s="107">
        <f t="shared" si="48"/>
        <v>0</v>
      </c>
      <c r="EB21" s="101" t="e">
        <f>VLOOKUP(H21,[26]BOM清单!$H$12:$BC$68,48,0)</f>
        <v>#REF!</v>
      </c>
      <c r="EC21" s="101" t="e">
        <f t="shared" si="49"/>
        <v>#REF!</v>
      </c>
      <c r="ED21" s="42"/>
      <c r="EE21" s="107">
        <f t="shared" si="50"/>
        <v>0</v>
      </c>
      <c r="EF21" s="101" t="e">
        <f>VLOOKUP(H21,[26]BOM清单!$H$12:$BD$68,49,0)</f>
        <v>#REF!</v>
      </c>
      <c r="EG21" s="101" t="e">
        <f t="shared" si="51"/>
        <v>#REF!</v>
      </c>
      <c r="EH21" s="42"/>
      <c r="EI21" s="107">
        <f t="shared" si="52"/>
        <v>0</v>
      </c>
      <c r="EJ21" s="101" t="e">
        <f>VLOOKUP(H21,[26]BOM清单!$H$12:$BE$68,50,0)</f>
        <v>#REF!</v>
      </c>
      <c r="EK21" s="101" t="e">
        <f t="shared" si="53"/>
        <v>#REF!</v>
      </c>
      <c r="EL21" s="42"/>
      <c r="EM21" s="107">
        <f t="shared" si="54"/>
        <v>0</v>
      </c>
      <c r="EN21" s="101" t="e">
        <f>VLOOKUP(H21,[26]BOM清单!$H$12:$BF$68,51,0)</f>
        <v>#REF!</v>
      </c>
      <c r="EO21" s="101" t="e">
        <f t="shared" si="55"/>
        <v>#REF!</v>
      </c>
      <c r="EP21" s="42"/>
      <c r="EQ21" s="106">
        <f t="shared" si="56"/>
        <v>0</v>
      </c>
      <c r="ER21" s="140" t="e">
        <f>VLOOKUP(H21,[26]BOM清单!$H$12:$BG$68,52,0)</f>
        <v>#REF!</v>
      </c>
      <c r="ES21" s="140" t="e">
        <f t="shared" si="57"/>
        <v>#REF!</v>
      </c>
    </row>
    <row r="22" spans="1:149" s="24" customFormat="1" ht="34.049999999999997" customHeight="1">
      <c r="A22" s="40">
        <v>9</v>
      </c>
      <c r="B22" s="40"/>
      <c r="C22" s="40"/>
      <c r="D22" s="40"/>
      <c r="E22" s="40"/>
      <c r="F22" s="40">
        <v>4</v>
      </c>
      <c r="G22" s="40"/>
      <c r="H22" s="42" t="s">
        <v>168</v>
      </c>
      <c r="I22" s="42" t="s">
        <v>160</v>
      </c>
      <c r="J22" s="280"/>
      <c r="K22" s="42" t="s">
        <v>169</v>
      </c>
      <c r="L22" s="48" t="s">
        <v>15</v>
      </c>
      <c r="M22" s="48" t="s">
        <v>170</v>
      </c>
      <c r="N22" s="48" t="s">
        <v>163</v>
      </c>
      <c r="O22" s="48" t="s">
        <v>88</v>
      </c>
      <c r="P22" s="48" t="s">
        <v>88</v>
      </c>
      <c r="Q22" s="53" t="s">
        <v>164</v>
      </c>
      <c r="R22" s="54" t="s">
        <v>165</v>
      </c>
      <c r="S22" s="55" t="s">
        <v>88</v>
      </c>
      <c r="T22" s="42" t="s">
        <v>160</v>
      </c>
      <c r="U22" s="56" t="s">
        <v>124</v>
      </c>
      <c r="V22" s="56" t="s">
        <v>124</v>
      </c>
      <c r="W22" s="56" t="s">
        <v>88</v>
      </c>
      <c r="X22" s="55" t="s">
        <v>88</v>
      </c>
      <c r="Y22" s="55" t="s">
        <v>88</v>
      </c>
      <c r="Z22" s="55" t="s">
        <v>88</v>
      </c>
      <c r="AA22" s="40" t="s">
        <v>88</v>
      </c>
      <c r="AB22" s="48" t="s">
        <v>88</v>
      </c>
      <c r="AC22" s="51" t="s">
        <v>166</v>
      </c>
      <c r="AD22" s="51" t="s">
        <v>88</v>
      </c>
      <c r="AE22" s="75">
        <v>0.14149999999999999</v>
      </c>
      <c r="AF22" s="74">
        <f>VLOOKUP(H22,[27]上海绽奇!$B$9:$G$28,6,0)</f>
        <v>0.14149999999999999</v>
      </c>
      <c r="AG22" s="105" t="s">
        <v>167</v>
      </c>
      <c r="AH22" s="106"/>
      <c r="AI22" s="107">
        <f t="shared" si="0"/>
        <v>0</v>
      </c>
      <c r="AJ22" s="101" t="e">
        <f>VLOOKUP(H22,[26]BOM清单!$H$12:$AE$68,24,0)</f>
        <v>#REF!</v>
      </c>
      <c r="AK22" s="101" t="e">
        <f t="shared" si="1"/>
        <v>#REF!</v>
      </c>
      <c r="AL22" s="106"/>
      <c r="AM22" s="107">
        <f t="shared" si="2"/>
        <v>0</v>
      </c>
      <c r="AN22" s="101" t="e">
        <f>VLOOKUP(H22,[26]BOM清单!$H$12:$AF$68,25,0)</f>
        <v>#REF!</v>
      </c>
      <c r="AO22" s="101" t="e">
        <f t="shared" si="3"/>
        <v>#REF!</v>
      </c>
      <c r="AP22" s="106"/>
      <c r="AQ22" s="107">
        <f t="shared" si="4"/>
        <v>0</v>
      </c>
      <c r="AR22" s="101" t="e">
        <f>VLOOKUP(H22,[26]BOM清单!$H$12:$AG$68,26,0)</f>
        <v>#REF!</v>
      </c>
      <c r="AS22" s="101" t="e">
        <f t="shared" si="5"/>
        <v>#REF!</v>
      </c>
      <c r="AT22" s="106"/>
      <c r="AU22" s="107">
        <f t="shared" si="6"/>
        <v>0</v>
      </c>
      <c r="AV22" s="101" t="e">
        <f>VLOOKUP(H22,[26]BOM清单!$H$12:$AH$68,27,0)</f>
        <v>#REF!</v>
      </c>
      <c r="AW22" s="101" t="e">
        <f t="shared" si="7"/>
        <v>#REF!</v>
      </c>
      <c r="AX22" s="106"/>
      <c r="AY22" s="107">
        <f t="shared" si="8"/>
        <v>0</v>
      </c>
      <c r="AZ22" s="101" t="e">
        <f>VLOOKUP(H22,[26]BOM清单!$H$12:$AI$68,28,0)</f>
        <v>#REF!</v>
      </c>
      <c r="BA22" s="101" t="e">
        <f t="shared" si="9"/>
        <v>#REF!</v>
      </c>
      <c r="BB22" s="106"/>
      <c r="BC22" s="107">
        <f t="shared" si="10"/>
        <v>0</v>
      </c>
      <c r="BD22" s="101" t="e">
        <f>VLOOKUP(H22,[26]BOM清单!$H$12:$AJ$68,29,0)</f>
        <v>#REF!</v>
      </c>
      <c r="BE22" s="101" t="e">
        <f t="shared" si="11"/>
        <v>#REF!</v>
      </c>
      <c r="BF22" s="42"/>
      <c r="BG22" s="107">
        <f t="shared" si="12"/>
        <v>0</v>
      </c>
      <c r="BH22" s="101" t="e">
        <f>VLOOKUP(H22,[26]BOM清单!$H$12:$AK$68,30,0)</f>
        <v>#REF!</v>
      </c>
      <c r="BI22" s="101" t="e">
        <f t="shared" si="13"/>
        <v>#REF!</v>
      </c>
      <c r="BJ22" s="106">
        <v>1</v>
      </c>
      <c r="BK22" s="107">
        <f t="shared" si="14"/>
        <v>0.14149999999999999</v>
      </c>
      <c r="BL22" s="101">
        <f>VLOOKUP(H22,[26]BOM清单!$H$12:$AL$68,31,0)</f>
        <v>1</v>
      </c>
      <c r="BM22" s="101">
        <f t="shared" si="15"/>
        <v>0.14149999999999999</v>
      </c>
      <c r="BN22" s="106"/>
      <c r="BO22" s="107">
        <f t="shared" si="16"/>
        <v>0</v>
      </c>
      <c r="BP22" s="101" t="e">
        <f>VLOOKUP(H22,[26]BOM清单!$H$12:$AM$68,32,0)</f>
        <v>#REF!</v>
      </c>
      <c r="BQ22" s="101" t="e">
        <f t="shared" si="17"/>
        <v>#REF!</v>
      </c>
      <c r="BR22" s="106">
        <v>1</v>
      </c>
      <c r="BS22" s="107">
        <f t="shared" si="18"/>
        <v>0.14149999999999999</v>
      </c>
      <c r="BT22" s="101">
        <f>VLOOKUP(H22,[26]BOM清单!$H$12:$AN$68,33,0)</f>
        <v>1</v>
      </c>
      <c r="BU22" s="101">
        <f t="shared" si="19"/>
        <v>0.14149999999999999</v>
      </c>
      <c r="BV22" s="106"/>
      <c r="BW22" s="107">
        <f t="shared" si="20"/>
        <v>0</v>
      </c>
      <c r="BX22" s="101" t="e">
        <f>VLOOKUP(H22,[26]BOM清单!$H$12:$AO$68,34,0)</f>
        <v>#REF!</v>
      </c>
      <c r="BY22" s="101" t="e">
        <f t="shared" si="21"/>
        <v>#REF!</v>
      </c>
      <c r="BZ22" s="106"/>
      <c r="CA22" s="107">
        <f t="shared" si="22"/>
        <v>0</v>
      </c>
      <c r="CB22" s="101" t="e">
        <f>VLOOKUP(H22,[26]BOM清单!$H$12:$AP$68,35,0)</f>
        <v>#REF!</v>
      </c>
      <c r="CC22" s="101" t="e">
        <f t="shared" si="23"/>
        <v>#REF!</v>
      </c>
      <c r="CD22" s="106">
        <v>1</v>
      </c>
      <c r="CE22" s="107">
        <f t="shared" si="24"/>
        <v>0.14149999999999999</v>
      </c>
      <c r="CF22" s="101">
        <f>VLOOKUP(H22,[26]BOM清单!$H$12:$AQ$68,36,0)</f>
        <v>1</v>
      </c>
      <c r="CG22" s="101">
        <f t="shared" si="25"/>
        <v>0.14149999999999999</v>
      </c>
      <c r="CH22" s="106"/>
      <c r="CI22" s="107">
        <f t="shared" si="26"/>
        <v>0</v>
      </c>
      <c r="CJ22" s="101" t="e">
        <f>VLOOKUP(H22,[26]BOM清单!$H$12:$AR$68,37,0)</f>
        <v>#REF!</v>
      </c>
      <c r="CK22" s="101" t="e">
        <f t="shared" si="27"/>
        <v>#REF!</v>
      </c>
      <c r="CL22" s="106">
        <v>1</v>
      </c>
      <c r="CM22" s="107">
        <f t="shared" si="28"/>
        <v>0.14149999999999999</v>
      </c>
      <c r="CN22" s="101">
        <f>VLOOKUP(H22,[26]BOM清单!$H$12:$AS$68,38,0)</f>
        <v>1</v>
      </c>
      <c r="CO22" s="101">
        <f t="shared" si="29"/>
        <v>0.14149999999999999</v>
      </c>
      <c r="CP22" s="106"/>
      <c r="CQ22" s="107">
        <f t="shared" si="30"/>
        <v>0</v>
      </c>
      <c r="CR22" s="101" t="e">
        <f>VLOOKUP(H22,[26]BOM清单!$H$12:$AT$68,39,0)</f>
        <v>#REF!</v>
      </c>
      <c r="CS22" s="101" t="e">
        <f t="shared" si="31"/>
        <v>#REF!</v>
      </c>
      <c r="CT22" s="106"/>
      <c r="CU22" s="107">
        <f t="shared" si="32"/>
        <v>0</v>
      </c>
      <c r="CV22" s="101" t="e">
        <f>VLOOKUP(H22,[26]BOM清单!$H$12:$AU$68,40,0)</f>
        <v>#REF!</v>
      </c>
      <c r="CW22" s="101" t="e">
        <f t="shared" si="33"/>
        <v>#REF!</v>
      </c>
      <c r="CX22" s="106">
        <v>1</v>
      </c>
      <c r="CY22" s="107">
        <f t="shared" si="34"/>
        <v>0.14149999999999999</v>
      </c>
      <c r="CZ22" s="101">
        <f>VLOOKUP(H22,[26]BOM清单!$H$12:$AV$68,41,0)</f>
        <v>1</v>
      </c>
      <c r="DA22" s="101">
        <f t="shared" si="35"/>
        <v>0.14149999999999999</v>
      </c>
      <c r="DB22" s="106"/>
      <c r="DC22" s="107">
        <f t="shared" si="36"/>
        <v>0</v>
      </c>
      <c r="DD22" s="101" t="e">
        <f>VLOOKUP(H22,[26]BOM清单!$H$12:$AW$68,42,0)</f>
        <v>#REF!</v>
      </c>
      <c r="DE22" s="101" t="e">
        <f t="shared" si="37"/>
        <v>#REF!</v>
      </c>
      <c r="DF22" s="106">
        <v>1</v>
      </c>
      <c r="DG22" s="107">
        <f t="shared" si="38"/>
        <v>0.14149999999999999</v>
      </c>
      <c r="DH22" s="101">
        <f>VLOOKUP(H22,[26]BOM清单!$H$12:$AX$68,43,0)</f>
        <v>1</v>
      </c>
      <c r="DI22" s="101">
        <f t="shared" si="39"/>
        <v>0.14149999999999999</v>
      </c>
      <c r="DJ22" s="106"/>
      <c r="DK22" s="107">
        <f t="shared" si="40"/>
        <v>0</v>
      </c>
      <c r="DL22" s="101" t="e">
        <f>VLOOKUP(H22,[26]BOM清单!$H$12:$AY$68,44,0)</f>
        <v>#REF!</v>
      </c>
      <c r="DM22" s="101" t="e">
        <f t="shared" si="41"/>
        <v>#REF!</v>
      </c>
      <c r="DN22" s="106"/>
      <c r="DO22" s="107">
        <f t="shared" si="42"/>
        <v>0</v>
      </c>
      <c r="DP22" s="101" t="e">
        <f>VLOOKUP(H22,[26]BOM清单!$H$12:$AZ$68,45,0)</f>
        <v>#REF!</v>
      </c>
      <c r="DQ22" s="101" t="e">
        <f t="shared" si="43"/>
        <v>#REF!</v>
      </c>
      <c r="DR22" s="106"/>
      <c r="DS22" s="107">
        <f t="shared" si="44"/>
        <v>0</v>
      </c>
      <c r="DT22" s="101" t="e">
        <f>VLOOKUP(H22,[26]BOM清单!$H$12:$BA$68,46,0)</f>
        <v>#REF!</v>
      </c>
      <c r="DU22" s="101" t="e">
        <f t="shared" si="45"/>
        <v>#REF!</v>
      </c>
      <c r="DV22" s="106"/>
      <c r="DW22" s="107">
        <f t="shared" si="46"/>
        <v>0</v>
      </c>
      <c r="DX22" s="101" t="e">
        <f>VLOOKUP(H22,[26]BOM清单!$H$12:$BB$68,47,0)</f>
        <v>#REF!</v>
      </c>
      <c r="DY22" s="101" t="e">
        <f t="shared" si="47"/>
        <v>#REF!</v>
      </c>
      <c r="DZ22" s="106"/>
      <c r="EA22" s="107">
        <f t="shared" si="48"/>
        <v>0</v>
      </c>
      <c r="EB22" s="101" t="e">
        <f>VLOOKUP(H22,[26]BOM清单!$H$12:$BC$68,48,0)</f>
        <v>#REF!</v>
      </c>
      <c r="EC22" s="101" t="e">
        <f t="shared" si="49"/>
        <v>#REF!</v>
      </c>
      <c r="ED22" s="106"/>
      <c r="EE22" s="107">
        <f t="shared" si="50"/>
        <v>0</v>
      </c>
      <c r="EF22" s="101" t="e">
        <f>VLOOKUP(H22,[26]BOM清单!$H$12:$BD$68,49,0)</f>
        <v>#REF!</v>
      </c>
      <c r="EG22" s="101" t="e">
        <f t="shared" si="51"/>
        <v>#REF!</v>
      </c>
      <c r="EH22" s="106"/>
      <c r="EI22" s="107">
        <f t="shared" si="52"/>
        <v>0</v>
      </c>
      <c r="EJ22" s="101" t="e">
        <f>VLOOKUP(H22,[26]BOM清单!$H$12:$BE$68,50,0)</f>
        <v>#REF!</v>
      </c>
      <c r="EK22" s="101" t="e">
        <f t="shared" si="53"/>
        <v>#REF!</v>
      </c>
      <c r="EL22" s="106"/>
      <c r="EM22" s="107">
        <f t="shared" si="54"/>
        <v>0</v>
      </c>
      <c r="EN22" s="101" t="e">
        <f>VLOOKUP(H22,[26]BOM清单!$H$12:$BF$68,51,0)</f>
        <v>#REF!</v>
      </c>
      <c r="EO22" s="101" t="e">
        <f t="shared" si="55"/>
        <v>#REF!</v>
      </c>
      <c r="EP22" s="106"/>
      <c r="EQ22" s="106">
        <f t="shared" si="56"/>
        <v>0</v>
      </c>
      <c r="ER22" s="140" t="e">
        <f>VLOOKUP(H22,[26]BOM清单!$H$12:$BG$68,52,0)</f>
        <v>#REF!</v>
      </c>
      <c r="ES22" s="140" t="e">
        <f t="shared" si="57"/>
        <v>#REF!</v>
      </c>
    </row>
    <row r="23" spans="1:149" s="24" customFormat="1" ht="34.049999999999997" customHeight="1">
      <c r="A23" s="40">
        <v>10</v>
      </c>
      <c r="B23" s="40"/>
      <c r="C23" s="40"/>
      <c r="D23" s="40"/>
      <c r="E23" s="40"/>
      <c r="F23" s="40">
        <v>4</v>
      </c>
      <c r="G23" s="40"/>
      <c r="H23" s="42" t="s">
        <v>171</v>
      </c>
      <c r="I23" s="42" t="s">
        <v>160</v>
      </c>
      <c r="J23" s="280"/>
      <c r="K23" s="42" t="s">
        <v>172</v>
      </c>
      <c r="L23" s="48" t="s">
        <v>15</v>
      </c>
      <c r="M23" s="48" t="s">
        <v>173</v>
      </c>
      <c r="N23" s="48" t="s">
        <v>163</v>
      </c>
      <c r="O23" s="48" t="s">
        <v>88</v>
      </c>
      <c r="P23" s="48" t="s">
        <v>88</v>
      </c>
      <c r="Q23" s="53" t="s">
        <v>164</v>
      </c>
      <c r="R23" s="54" t="s">
        <v>165</v>
      </c>
      <c r="S23" s="55" t="s">
        <v>88</v>
      </c>
      <c r="T23" s="42" t="s">
        <v>160</v>
      </c>
      <c r="U23" s="56" t="s">
        <v>124</v>
      </c>
      <c r="V23" s="56" t="s">
        <v>124</v>
      </c>
      <c r="W23" s="56" t="s">
        <v>88</v>
      </c>
      <c r="X23" s="55" t="s">
        <v>88</v>
      </c>
      <c r="Y23" s="55" t="s">
        <v>88</v>
      </c>
      <c r="Z23" s="55" t="s">
        <v>88</v>
      </c>
      <c r="AA23" s="40" t="s">
        <v>88</v>
      </c>
      <c r="AB23" s="48" t="s">
        <v>88</v>
      </c>
      <c r="AC23" s="51" t="s">
        <v>166</v>
      </c>
      <c r="AD23" s="51" t="s">
        <v>88</v>
      </c>
      <c r="AE23" s="75">
        <v>0.21229999999999999</v>
      </c>
      <c r="AF23" s="74">
        <f>VLOOKUP(H23,[27]上海绽奇!$B$9:$G$28,6,0)</f>
        <v>0.21229999999999999</v>
      </c>
      <c r="AG23" s="105" t="s">
        <v>167</v>
      </c>
      <c r="AH23" s="106"/>
      <c r="AI23" s="107">
        <f t="shared" si="0"/>
        <v>0</v>
      </c>
      <c r="AJ23" s="101" t="e">
        <f>VLOOKUP(H23,[26]BOM清单!$H$12:$AE$68,24,0)</f>
        <v>#REF!</v>
      </c>
      <c r="AK23" s="101" t="e">
        <f t="shared" si="1"/>
        <v>#REF!</v>
      </c>
      <c r="AL23" s="106">
        <v>2</v>
      </c>
      <c r="AM23" s="107">
        <f t="shared" si="2"/>
        <v>0.42459999999999998</v>
      </c>
      <c r="AN23" s="101">
        <f>VLOOKUP(H23,[26]BOM清单!$H$12:$AF$68,25,0)</f>
        <v>2</v>
      </c>
      <c r="AO23" s="101">
        <f t="shared" si="3"/>
        <v>0.42459999999999998</v>
      </c>
      <c r="AP23" s="106"/>
      <c r="AQ23" s="107">
        <f t="shared" si="4"/>
        <v>0</v>
      </c>
      <c r="AR23" s="101" t="e">
        <f>VLOOKUP(H23,[26]BOM清单!$H$12:$AG$68,26,0)</f>
        <v>#REF!</v>
      </c>
      <c r="AS23" s="101" t="e">
        <f t="shared" si="5"/>
        <v>#REF!</v>
      </c>
      <c r="AT23" s="106"/>
      <c r="AU23" s="107">
        <f t="shared" si="6"/>
        <v>0</v>
      </c>
      <c r="AV23" s="101" t="e">
        <f>VLOOKUP(H23,[26]BOM清单!$H$12:$AH$68,27,0)</f>
        <v>#REF!</v>
      </c>
      <c r="AW23" s="101" t="e">
        <f t="shared" si="7"/>
        <v>#REF!</v>
      </c>
      <c r="AX23" s="106"/>
      <c r="AY23" s="107">
        <f t="shared" si="8"/>
        <v>0</v>
      </c>
      <c r="AZ23" s="101" t="e">
        <f>VLOOKUP(H23,[26]BOM清单!$H$12:$AI$68,28,0)</f>
        <v>#REF!</v>
      </c>
      <c r="BA23" s="101" t="e">
        <f t="shared" si="9"/>
        <v>#REF!</v>
      </c>
      <c r="BB23" s="106">
        <v>2</v>
      </c>
      <c r="BC23" s="107">
        <f t="shared" si="10"/>
        <v>0.42459999999999998</v>
      </c>
      <c r="BD23" s="101">
        <f>VLOOKUP(H23,[26]BOM清单!$H$12:$AJ$68,29,0)</f>
        <v>2</v>
      </c>
      <c r="BE23" s="101">
        <f t="shared" si="11"/>
        <v>0.42459999999999998</v>
      </c>
      <c r="BF23" s="42"/>
      <c r="BG23" s="107">
        <f t="shared" si="12"/>
        <v>0</v>
      </c>
      <c r="BH23" s="101" t="e">
        <f>VLOOKUP(H23,[26]BOM清单!$H$12:$AK$68,30,0)</f>
        <v>#REF!</v>
      </c>
      <c r="BI23" s="101" t="e">
        <f t="shared" si="13"/>
        <v>#REF!</v>
      </c>
      <c r="BJ23" s="106"/>
      <c r="BK23" s="107">
        <f t="shared" si="14"/>
        <v>0</v>
      </c>
      <c r="BL23" s="101" t="e">
        <f>VLOOKUP(H23,[26]BOM清单!$H$12:$AL$68,31,0)</f>
        <v>#REF!</v>
      </c>
      <c r="BM23" s="101" t="e">
        <f t="shared" si="15"/>
        <v>#REF!</v>
      </c>
      <c r="BN23" s="106">
        <v>2</v>
      </c>
      <c r="BO23" s="107">
        <f t="shared" si="16"/>
        <v>0.42459999999999998</v>
      </c>
      <c r="BP23" s="101">
        <f>VLOOKUP(H23,[26]BOM清单!$H$12:$AM$68,32,0)</f>
        <v>2</v>
      </c>
      <c r="BQ23" s="101">
        <f t="shared" si="17"/>
        <v>0.42459999999999998</v>
      </c>
      <c r="BR23" s="106"/>
      <c r="BS23" s="107">
        <f t="shared" si="18"/>
        <v>0</v>
      </c>
      <c r="BT23" s="101" t="e">
        <f>VLOOKUP(H23,[26]BOM清单!$H$12:$AN$68,33,0)</f>
        <v>#REF!</v>
      </c>
      <c r="BU23" s="101" t="e">
        <f t="shared" si="19"/>
        <v>#REF!</v>
      </c>
      <c r="BV23" s="106">
        <v>2</v>
      </c>
      <c r="BW23" s="107">
        <f t="shared" si="20"/>
        <v>0.42459999999999998</v>
      </c>
      <c r="BX23" s="101">
        <f>VLOOKUP(H23,[26]BOM清单!$H$12:$AO$68,34,0)</f>
        <v>2</v>
      </c>
      <c r="BY23" s="101">
        <f t="shared" si="21"/>
        <v>0.42459999999999998</v>
      </c>
      <c r="BZ23" s="106"/>
      <c r="CA23" s="107">
        <f t="shared" si="22"/>
        <v>0</v>
      </c>
      <c r="CB23" s="101" t="e">
        <f>VLOOKUP(H23,[26]BOM清单!$H$12:$AP$68,35,0)</f>
        <v>#REF!</v>
      </c>
      <c r="CC23" s="101" t="e">
        <f t="shared" si="23"/>
        <v>#REF!</v>
      </c>
      <c r="CD23" s="106"/>
      <c r="CE23" s="107">
        <f t="shared" si="24"/>
        <v>0</v>
      </c>
      <c r="CF23" s="101" t="e">
        <f>VLOOKUP(H23,[26]BOM清单!$H$12:$AQ$68,36,0)</f>
        <v>#REF!</v>
      </c>
      <c r="CG23" s="101" t="e">
        <f t="shared" si="25"/>
        <v>#REF!</v>
      </c>
      <c r="CH23" s="106">
        <v>2</v>
      </c>
      <c r="CI23" s="107">
        <f t="shared" si="26"/>
        <v>0.42459999999999998</v>
      </c>
      <c r="CJ23" s="101">
        <f>VLOOKUP(H23,[26]BOM清单!$H$12:$AR$68,37,0)</f>
        <v>2</v>
      </c>
      <c r="CK23" s="101">
        <f t="shared" si="27"/>
        <v>0.42459999999999998</v>
      </c>
      <c r="CL23" s="106"/>
      <c r="CM23" s="107">
        <f t="shared" si="28"/>
        <v>0</v>
      </c>
      <c r="CN23" s="101" t="e">
        <f>VLOOKUP(H23,[26]BOM清单!$H$12:$AS$68,38,0)</f>
        <v>#REF!</v>
      </c>
      <c r="CO23" s="101" t="e">
        <f t="shared" si="29"/>
        <v>#REF!</v>
      </c>
      <c r="CP23" s="106">
        <v>2</v>
      </c>
      <c r="CQ23" s="107">
        <f t="shared" si="30"/>
        <v>0.42459999999999998</v>
      </c>
      <c r="CR23" s="101">
        <f>VLOOKUP(H23,[26]BOM清单!$H$12:$AT$68,39,0)</f>
        <v>2</v>
      </c>
      <c r="CS23" s="101">
        <f t="shared" si="31"/>
        <v>0.42459999999999998</v>
      </c>
      <c r="CT23" s="106"/>
      <c r="CU23" s="107">
        <f t="shared" si="32"/>
        <v>0</v>
      </c>
      <c r="CV23" s="101" t="e">
        <f>VLOOKUP(H23,[26]BOM清单!$H$12:$AU$68,40,0)</f>
        <v>#REF!</v>
      </c>
      <c r="CW23" s="101" t="e">
        <f t="shared" si="33"/>
        <v>#REF!</v>
      </c>
      <c r="CX23" s="106"/>
      <c r="CY23" s="107">
        <f t="shared" si="34"/>
        <v>0</v>
      </c>
      <c r="CZ23" s="101" t="e">
        <f>VLOOKUP(H23,[26]BOM清单!$H$12:$AV$68,41,0)</f>
        <v>#REF!</v>
      </c>
      <c r="DA23" s="101" t="e">
        <f t="shared" si="35"/>
        <v>#REF!</v>
      </c>
      <c r="DB23" s="106">
        <v>2</v>
      </c>
      <c r="DC23" s="107">
        <f t="shared" si="36"/>
        <v>0.42459999999999998</v>
      </c>
      <c r="DD23" s="101">
        <f>VLOOKUP(H23,[26]BOM清单!$H$12:$AW$68,42,0)</f>
        <v>2</v>
      </c>
      <c r="DE23" s="101">
        <f t="shared" si="37"/>
        <v>0.42459999999999998</v>
      </c>
      <c r="DF23" s="106"/>
      <c r="DG23" s="107">
        <f t="shared" si="38"/>
        <v>0</v>
      </c>
      <c r="DH23" s="101" t="e">
        <f>VLOOKUP(H23,[26]BOM清单!$H$12:$AX$68,43,0)</f>
        <v>#REF!</v>
      </c>
      <c r="DI23" s="101" t="e">
        <f t="shared" si="39"/>
        <v>#REF!</v>
      </c>
      <c r="DJ23" s="106">
        <v>2</v>
      </c>
      <c r="DK23" s="107">
        <f t="shared" si="40"/>
        <v>0.42459999999999998</v>
      </c>
      <c r="DL23" s="101">
        <f>VLOOKUP(H23,[26]BOM清单!$H$12:$AY$68,44,0)</f>
        <v>2</v>
      </c>
      <c r="DM23" s="101">
        <f t="shared" si="41"/>
        <v>0.42459999999999998</v>
      </c>
      <c r="DN23" s="106"/>
      <c r="DO23" s="107">
        <f t="shared" si="42"/>
        <v>0</v>
      </c>
      <c r="DP23" s="101" t="e">
        <f>VLOOKUP(H23,[26]BOM清单!$H$12:$AZ$68,45,0)</f>
        <v>#REF!</v>
      </c>
      <c r="DQ23" s="101" t="e">
        <f t="shared" si="43"/>
        <v>#REF!</v>
      </c>
      <c r="DR23" s="106">
        <v>2</v>
      </c>
      <c r="DS23" s="107">
        <f t="shared" si="44"/>
        <v>0.42459999999999998</v>
      </c>
      <c r="DT23" s="101">
        <f>VLOOKUP(H23,[26]BOM清单!$H$12:$BA$68,46,0)</f>
        <v>2</v>
      </c>
      <c r="DU23" s="101">
        <f t="shared" si="45"/>
        <v>0.42459999999999998</v>
      </c>
      <c r="DV23" s="106"/>
      <c r="DW23" s="107">
        <f t="shared" si="46"/>
        <v>0</v>
      </c>
      <c r="DX23" s="101" t="e">
        <f>VLOOKUP(H23,[26]BOM清单!$H$12:$BB$68,47,0)</f>
        <v>#REF!</v>
      </c>
      <c r="DY23" s="101" t="e">
        <f t="shared" si="47"/>
        <v>#REF!</v>
      </c>
      <c r="DZ23" s="106">
        <v>2</v>
      </c>
      <c r="EA23" s="107">
        <f t="shared" si="48"/>
        <v>0.42459999999999998</v>
      </c>
      <c r="EB23" s="101">
        <f>VLOOKUP(H23,[26]BOM清单!$H$12:$BC$68,48,0)</f>
        <v>2</v>
      </c>
      <c r="EC23" s="101">
        <f t="shared" si="49"/>
        <v>0.42459999999999998</v>
      </c>
      <c r="ED23" s="106"/>
      <c r="EE23" s="107">
        <f t="shared" si="50"/>
        <v>0</v>
      </c>
      <c r="EF23" s="101" t="e">
        <f>VLOOKUP(H23,[26]BOM清单!$H$12:$BD$68,49,0)</f>
        <v>#REF!</v>
      </c>
      <c r="EG23" s="101" t="e">
        <f t="shared" si="51"/>
        <v>#REF!</v>
      </c>
      <c r="EH23" s="106">
        <v>2</v>
      </c>
      <c r="EI23" s="107">
        <f t="shared" si="52"/>
        <v>0.42459999999999998</v>
      </c>
      <c r="EJ23" s="101">
        <f>VLOOKUP(H23,[26]BOM清单!$H$12:$BE$68,50,0)</f>
        <v>2</v>
      </c>
      <c r="EK23" s="101">
        <f t="shared" si="53"/>
        <v>0.42459999999999998</v>
      </c>
      <c r="EL23" s="106"/>
      <c r="EM23" s="107">
        <f t="shared" si="54"/>
        <v>0</v>
      </c>
      <c r="EN23" s="101" t="e">
        <f>VLOOKUP(H23,[26]BOM清单!$H$12:$BF$68,51,0)</f>
        <v>#REF!</v>
      </c>
      <c r="EO23" s="101" t="e">
        <f t="shared" si="55"/>
        <v>#REF!</v>
      </c>
      <c r="EP23" s="106">
        <v>2</v>
      </c>
      <c r="EQ23" s="106">
        <f t="shared" si="56"/>
        <v>0.42459999999999998</v>
      </c>
      <c r="ER23" s="140">
        <f>VLOOKUP(H23,[26]BOM清单!$H$12:$BG$68,52,0)</f>
        <v>2</v>
      </c>
      <c r="ES23" s="140">
        <f t="shared" si="57"/>
        <v>0.42459999999999998</v>
      </c>
    </row>
    <row r="24" spans="1:149" s="24" customFormat="1" ht="34.049999999999997" customHeight="1">
      <c r="A24" s="40">
        <v>11</v>
      </c>
      <c r="B24" s="40"/>
      <c r="C24" s="40"/>
      <c r="D24" s="40"/>
      <c r="E24" s="40"/>
      <c r="F24" s="40">
        <v>4</v>
      </c>
      <c r="G24" s="40"/>
      <c r="H24" s="42" t="s">
        <v>174</v>
      </c>
      <c r="I24" s="42" t="s">
        <v>160</v>
      </c>
      <c r="J24" s="280"/>
      <c r="K24" s="42" t="s">
        <v>175</v>
      </c>
      <c r="L24" s="48" t="s">
        <v>15</v>
      </c>
      <c r="M24" s="48" t="s">
        <v>176</v>
      </c>
      <c r="N24" s="48" t="s">
        <v>163</v>
      </c>
      <c r="O24" s="48" t="s">
        <v>88</v>
      </c>
      <c r="P24" s="48" t="s">
        <v>88</v>
      </c>
      <c r="Q24" s="53" t="s">
        <v>164</v>
      </c>
      <c r="R24" s="54" t="s">
        <v>165</v>
      </c>
      <c r="S24" s="55" t="s">
        <v>88</v>
      </c>
      <c r="T24" s="42" t="s">
        <v>160</v>
      </c>
      <c r="U24" s="56" t="s">
        <v>124</v>
      </c>
      <c r="V24" s="56" t="s">
        <v>124</v>
      </c>
      <c r="W24" s="56" t="s">
        <v>88</v>
      </c>
      <c r="X24" s="55" t="s">
        <v>88</v>
      </c>
      <c r="Y24" s="55" t="s">
        <v>88</v>
      </c>
      <c r="Z24" s="55" t="s">
        <v>88</v>
      </c>
      <c r="AA24" s="40" t="s">
        <v>88</v>
      </c>
      <c r="AB24" s="48" t="s">
        <v>88</v>
      </c>
      <c r="AC24" s="51" t="s">
        <v>166</v>
      </c>
      <c r="AD24" s="48" t="s">
        <v>88</v>
      </c>
      <c r="AE24" s="75">
        <v>0.12379999999999999</v>
      </c>
      <c r="AF24" s="74">
        <f>VLOOKUP(H24,[27]上海绽奇!$B$9:$G$28,6,0)</f>
        <v>0.12379999999999999</v>
      </c>
      <c r="AG24" s="105" t="s">
        <v>167</v>
      </c>
      <c r="AH24" s="106"/>
      <c r="AI24" s="107">
        <f t="shared" si="0"/>
        <v>0</v>
      </c>
      <c r="AJ24" s="101" t="e">
        <f>VLOOKUP(H24,[26]BOM清单!$H$12:$AE$68,24,0)</f>
        <v>#REF!</v>
      </c>
      <c r="AK24" s="101" t="e">
        <f t="shared" si="1"/>
        <v>#REF!</v>
      </c>
      <c r="AL24" s="106"/>
      <c r="AM24" s="107">
        <f t="shared" si="2"/>
        <v>0</v>
      </c>
      <c r="AN24" s="101" t="e">
        <f>VLOOKUP(H24,[26]BOM清单!$H$12:$AF$68,25,0)</f>
        <v>#REF!</v>
      </c>
      <c r="AO24" s="101" t="e">
        <f t="shared" si="3"/>
        <v>#REF!</v>
      </c>
      <c r="AP24" s="106"/>
      <c r="AQ24" s="107">
        <f t="shared" si="4"/>
        <v>0</v>
      </c>
      <c r="AR24" s="101" t="e">
        <f>VLOOKUP(H24,[26]BOM清单!$H$12:$AG$68,26,0)</f>
        <v>#REF!</v>
      </c>
      <c r="AS24" s="101" t="e">
        <f t="shared" si="5"/>
        <v>#REF!</v>
      </c>
      <c r="AT24" s="106"/>
      <c r="AU24" s="107">
        <f t="shared" si="6"/>
        <v>0</v>
      </c>
      <c r="AV24" s="101" t="e">
        <f>VLOOKUP(H24,[26]BOM清单!$H$12:$AH$68,27,0)</f>
        <v>#REF!</v>
      </c>
      <c r="AW24" s="101" t="e">
        <f t="shared" si="7"/>
        <v>#REF!</v>
      </c>
      <c r="AX24" s="106"/>
      <c r="AY24" s="107">
        <f t="shared" si="8"/>
        <v>0</v>
      </c>
      <c r="AZ24" s="101" t="e">
        <f>VLOOKUP(H24,[26]BOM清单!$H$12:$AI$68,28,0)</f>
        <v>#REF!</v>
      </c>
      <c r="BA24" s="101" t="e">
        <f t="shared" si="9"/>
        <v>#REF!</v>
      </c>
      <c r="BB24" s="106"/>
      <c r="BC24" s="107">
        <f t="shared" si="10"/>
        <v>0</v>
      </c>
      <c r="BD24" s="101" t="e">
        <f>VLOOKUP(H24,[26]BOM清单!$H$12:$AJ$68,29,0)</f>
        <v>#REF!</v>
      </c>
      <c r="BE24" s="101" t="e">
        <f t="shared" si="11"/>
        <v>#REF!</v>
      </c>
      <c r="BF24" s="42"/>
      <c r="BG24" s="107">
        <f t="shared" si="12"/>
        <v>0</v>
      </c>
      <c r="BH24" s="101" t="e">
        <f>VLOOKUP(H24,[26]BOM清单!$H$12:$AK$68,30,0)</f>
        <v>#REF!</v>
      </c>
      <c r="BI24" s="101" t="e">
        <f t="shared" si="13"/>
        <v>#REF!</v>
      </c>
      <c r="BJ24" s="106"/>
      <c r="BK24" s="107">
        <f t="shared" si="14"/>
        <v>0</v>
      </c>
      <c r="BL24" s="101" t="e">
        <f>VLOOKUP(H24,[26]BOM清单!$H$12:$AL$68,31,0)</f>
        <v>#REF!</v>
      </c>
      <c r="BM24" s="101" t="e">
        <f t="shared" si="15"/>
        <v>#REF!</v>
      </c>
      <c r="BN24" s="106">
        <v>1</v>
      </c>
      <c r="BO24" s="107">
        <f t="shared" si="16"/>
        <v>0.12379999999999999</v>
      </c>
      <c r="BP24" s="101">
        <f>VLOOKUP(H24,[26]BOM清单!$H$12:$AM$68,32,0)</f>
        <v>1</v>
      </c>
      <c r="BQ24" s="101">
        <f t="shared" si="17"/>
        <v>0.12379999999999999</v>
      </c>
      <c r="BR24" s="106"/>
      <c r="BS24" s="107">
        <f t="shared" si="18"/>
        <v>0</v>
      </c>
      <c r="BT24" s="101" t="e">
        <f>VLOOKUP(H24,[26]BOM清单!$H$12:$AN$68,33,0)</f>
        <v>#REF!</v>
      </c>
      <c r="BU24" s="101" t="e">
        <f t="shared" si="19"/>
        <v>#REF!</v>
      </c>
      <c r="BV24" s="106">
        <v>1</v>
      </c>
      <c r="BW24" s="107">
        <f t="shared" si="20"/>
        <v>0.12379999999999999</v>
      </c>
      <c r="BX24" s="101">
        <f>VLOOKUP(H24,[26]BOM清单!$H$12:$AO$68,34,0)</f>
        <v>1</v>
      </c>
      <c r="BY24" s="101">
        <f t="shared" si="21"/>
        <v>0.12379999999999999</v>
      </c>
      <c r="BZ24" s="106"/>
      <c r="CA24" s="107">
        <f t="shared" si="22"/>
        <v>0</v>
      </c>
      <c r="CB24" s="101" t="e">
        <f>VLOOKUP(H24,[26]BOM清单!$H$12:$AP$68,35,0)</f>
        <v>#REF!</v>
      </c>
      <c r="CC24" s="101" t="e">
        <f t="shared" si="23"/>
        <v>#REF!</v>
      </c>
      <c r="CD24" s="106"/>
      <c r="CE24" s="107">
        <f t="shared" si="24"/>
        <v>0</v>
      </c>
      <c r="CF24" s="101" t="e">
        <f>VLOOKUP(H24,[26]BOM清单!$H$12:$AQ$68,36,0)</f>
        <v>#REF!</v>
      </c>
      <c r="CG24" s="101" t="e">
        <f t="shared" si="25"/>
        <v>#REF!</v>
      </c>
      <c r="CH24" s="106">
        <v>1</v>
      </c>
      <c r="CI24" s="107">
        <f t="shared" si="26"/>
        <v>0.12379999999999999</v>
      </c>
      <c r="CJ24" s="101">
        <f>VLOOKUP(H24,[26]BOM清单!$H$12:$AR$68,37,0)</f>
        <v>1</v>
      </c>
      <c r="CK24" s="101">
        <f t="shared" si="27"/>
        <v>0.12379999999999999</v>
      </c>
      <c r="CL24" s="106"/>
      <c r="CM24" s="107">
        <f t="shared" si="28"/>
        <v>0</v>
      </c>
      <c r="CN24" s="101" t="e">
        <f>VLOOKUP(H24,[26]BOM清单!$H$12:$AS$68,38,0)</f>
        <v>#REF!</v>
      </c>
      <c r="CO24" s="101" t="e">
        <f t="shared" si="29"/>
        <v>#REF!</v>
      </c>
      <c r="CP24" s="106">
        <v>1</v>
      </c>
      <c r="CQ24" s="107">
        <f t="shared" si="30"/>
        <v>0.12379999999999999</v>
      </c>
      <c r="CR24" s="101">
        <f>VLOOKUP(H24,[26]BOM清单!$H$12:$AT$68,39,0)</f>
        <v>1</v>
      </c>
      <c r="CS24" s="101">
        <f t="shared" si="31"/>
        <v>0.12379999999999999</v>
      </c>
      <c r="CT24" s="106"/>
      <c r="CU24" s="107">
        <f t="shared" si="32"/>
        <v>0</v>
      </c>
      <c r="CV24" s="101" t="e">
        <f>VLOOKUP(H24,[26]BOM清单!$H$12:$AU$68,40,0)</f>
        <v>#REF!</v>
      </c>
      <c r="CW24" s="101" t="e">
        <f t="shared" si="33"/>
        <v>#REF!</v>
      </c>
      <c r="CX24" s="106"/>
      <c r="CY24" s="107">
        <f t="shared" si="34"/>
        <v>0</v>
      </c>
      <c r="CZ24" s="101" t="e">
        <f>VLOOKUP(H24,[26]BOM清单!$H$12:$AV$68,41,0)</f>
        <v>#REF!</v>
      </c>
      <c r="DA24" s="101" t="e">
        <f t="shared" si="35"/>
        <v>#REF!</v>
      </c>
      <c r="DB24" s="106">
        <v>1</v>
      </c>
      <c r="DC24" s="107">
        <f t="shared" si="36"/>
        <v>0.12379999999999999</v>
      </c>
      <c r="DD24" s="101">
        <f>VLOOKUP(H24,[26]BOM清单!$H$12:$AW$68,42,0)</f>
        <v>1</v>
      </c>
      <c r="DE24" s="101">
        <f t="shared" si="37"/>
        <v>0.12379999999999999</v>
      </c>
      <c r="DF24" s="106"/>
      <c r="DG24" s="107">
        <f t="shared" si="38"/>
        <v>0</v>
      </c>
      <c r="DH24" s="101" t="e">
        <f>VLOOKUP(H24,[26]BOM清单!$H$12:$AX$68,43,0)</f>
        <v>#REF!</v>
      </c>
      <c r="DI24" s="101" t="e">
        <f t="shared" si="39"/>
        <v>#REF!</v>
      </c>
      <c r="DJ24" s="106">
        <v>1</v>
      </c>
      <c r="DK24" s="107">
        <f t="shared" si="40"/>
        <v>0.12379999999999999</v>
      </c>
      <c r="DL24" s="101">
        <f>VLOOKUP(H24,[26]BOM清单!$H$12:$AY$68,44,0)</f>
        <v>1</v>
      </c>
      <c r="DM24" s="101">
        <f t="shared" si="41"/>
        <v>0.12379999999999999</v>
      </c>
      <c r="DN24" s="106"/>
      <c r="DO24" s="107">
        <f t="shared" si="42"/>
        <v>0</v>
      </c>
      <c r="DP24" s="101" t="e">
        <f>VLOOKUP(H24,[26]BOM清单!$H$12:$AZ$68,45,0)</f>
        <v>#REF!</v>
      </c>
      <c r="DQ24" s="101" t="e">
        <f t="shared" si="43"/>
        <v>#REF!</v>
      </c>
      <c r="DR24" s="106">
        <v>1</v>
      </c>
      <c r="DS24" s="107">
        <f t="shared" si="44"/>
        <v>0.12379999999999999</v>
      </c>
      <c r="DT24" s="101">
        <f>VLOOKUP(H24,[26]BOM清单!$H$12:$BA$68,46,0)</f>
        <v>1</v>
      </c>
      <c r="DU24" s="101">
        <f t="shared" si="45"/>
        <v>0.12379999999999999</v>
      </c>
      <c r="DV24" s="106"/>
      <c r="DW24" s="107">
        <f t="shared" si="46"/>
        <v>0</v>
      </c>
      <c r="DX24" s="101" t="e">
        <f>VLOOKUP(H24,[26]BOM清单!$H$12:$BB$68,47,0)</f>
        <v>#REF!</v>
      </c>
      <c r="DY24" s="101" t="e">
        <f t="shared" si="47"/>
        <v>#REF!</v>
      </c>
      <c r="DZ24" s="106">
        <v>1</v>
      </c>
      <c r="EA24" s="107">
        <f t="shared" si="48"/>
        <v>0.12379999999999999</v>
      </c>
      <c r="EB24" s="101">
        <f>VLOOKUP(H24,[26]BOM清单!$H$12:$BC$68,48,0)</f>
        <v>1</v>
      </c>
      <c r="EC24" s="101">
        <f t="shared" si="49"/>
        <v>0.12379999999999999</v>
      </c>
      <c r="ED24" s="106"/>
      <c r="EE24" s="107">
        <f t="shared" si="50"/>
        <v>0</v>
      </c>
      <c r="EF24" s="101" t="e">
        <f>VLOOKUP(H24,[26]BOM清单!$H$12:$BD$68,49,0)</f>
        <v>#REF!</v>
      </c>
      <c r="EG24" s="101" t="e">
        <f t="shared" si="51"/>
        <v>#REF!</v>
      </c>
      <c r="EH24" s="106">
        <v>1</v>
      </c>
      <c r="EI24" s="107">
        <f t="shared" si="52"/>
        <v>0.12379999999999999</v>
      </c>
      <c r="EJ24" s="101">
        <f>VLOOKUP(H24,[26]BOM清单!$H$12:$BE$68,50,0)</f>
        <v>1</v>
      </c>
      <c r="EK24" s="101">
        <f t="shared" si="53"/>
        <v>0.12379999999999999</v>
      </c>
      <c r="EL24" s="106"/>
      <c r="EM24" s="107">
        <f t="shared" si="54"/>
        <v>0</v>
      </c>
      <c r="EN24" s="101" t="e">
        <f>VLOOKUP(H24,[26]BOM清单!$H$12:$BF$68,51,0)</f>
        <v>#REF!</v>
      </c>
      <c r="EO24" s="101" t="e">
        <f t="shared" si="55"/>
        <v>#REF!</v>
      </c>
      <c r="EP24" s="106">
        <v>1</v>
      </c>
      <c r="EQ24" s="106">
        <f t="shared" si="56"/>
        <v>0.12379999999999999</v>
      </c>
      <c r="ER24" s="140">
        <f>VLOOKUP(H24,[26]BOM清单!$H$12:$BG$68,52,0)</f>
        <v>1</v>
      </c>
      <c r="ES24" s="140">
        <f t="shared" si="57"/>
        <v>0.12379999999999999</v>
      </c>
    </row>
    <row r="25" spans="1:149" s="25" customFormat="1" ht="34.049999999999997" customHeight="1">
      <c r="A25" s="40">
        <v>12</v>
      </c>
      <c r="B25" s="40"/>
      <c r="C25" s="40"/>
      <c r="D25" s="40"/>
      <c r="E25" s="40"/>
      <c r="F25" s="40">
        <v>4</v>
      </c>
      <c r="G25" s="41"/>
      <c r="H25" s="42" t="s">
        <v>177</v>
      </c>
      <c r="I25" s="42" t="s">
        <v>160</v>
      </c>
      <c r="J25" s="280"/>
      <c r="K25" s="42" t="s">
        <v>178</v>
      </c>
      <c r="L25" s="48" t="s">
        <v>15</v>
      </c>
      <c r="M25" s="48" t="s">
        <v>179</v>
      </c>
      <c r="N25" s="48" t="s">
        <v>163</v>
      </c>
      <c r="O25" s="48" t="s">
        <v>88</v>
      </c>
      <c r="P25" s="48" t="s">
        <v>88</v>
      </c>
      <c r="Q25" s="53" t="s">
        <v>164</v>
      </c>
      <c r="R25" s="54" t="s">
        <v>165</v>
      </c>
      <c r="S25" s="55" t="s">
        <v>88</v>
      </c>
      <c r="T25" s="42" t="s">
        <v>160</v>
      </c>
      <c r="U25" s="56" t="s">
        <v>124</v>
      </c>
      <c r="V25" s="56" t="s">
        <v>124</v>
      </c>
      <c r="W25" s="56" t="s">
        <v>88</v>
      </c>
      <c r="X25" s="55" t="s">
        <v>88</v>
      </c>
      <c r="Y25" s="55" t="s">
        <v>88</v>
      </c>
      <c r="Z25" s="55" t="s">
        <v>88</v>
      </c>
      <c r="AA25" s="40" t="s">
        <v>88</v>
      </c>
      <c r="AB25" s="48" t="s">
        <v>88</v>
      </c>
      <c r="AC25" s="51" t="s">
        <v>166</v>
      </c>
      <c r="AD25" s="48" t="s">
        <v>88</v>
      </c>
      <c r="AE25" s="75">
        <v>0.1651</v>
      </c>
      <c r="AF25" s="74">
        <f>VLOOKUP(H25,[27]上海绽奇!$B$9:$G$28,6,0)</f>
        <v>0.1651</v>
      </c>
      <c r="AG25" s="105" t="s">
        <v>167</v>
      </c>
      <c r="AH25" s="106">
        <v>1</v>
      </c>
      <c r="AI25" s="107">
        <f t="shared" si="0"/>
        <v>0.1651</v>
      </c>
      <c r="AJ25" s="101">
        <f>VLOOKUP(H25,[26]BOM清单!$H$12:$AE$68,24,0)</f>
        <v>1</v>
      </c>
      <c r="AK25" s="101">
        <f t="shared" si="1"/>
        <v>0.1651</v>
      </c>
      <c r="AL25" s="106"/>
      <c r="AM25" s="107">
        <f t="shared" si="2"/>
        <v>0</v>
      </c>
      <c r="AN25" s="101" t="e">
        <f>VLOOKUP(H25,[26]BOM清单!$H$12:$AF$68,25,0)</f>
        <v>#REF!</v>
      </c>
      <c r="AO25" s="101" t="e">
        <f t="shared" si="3"/>
        <v>#REF!</v>
      </c>
      <c r="AP25" s="106">
        <v>1</v>
      </c>
      <c r="AQ25" s="107">
        <f t="shared" si="4"/>
        <v>0.1651</v>
      </c>
      <c r="AR25" s="101">
        <f>VLOOKUP(H25,[26]BOM清单!$H$12:$AG$68,26,0)</f>
        <v>1</v>
      </c>
      <c r="AS25" s="101">
        <f t="shared" si="5"/>
        <v>0.1651</v>
      </c>
      <c r="AT25" s="106">
        <v>1</v>
      </c>
      <c r="AU25" s="107">
        <f t="shared" si="6"/>
        <v>0.1651</v>
      </c>
      <c r="AV25" s="101">
        <f>VLOOKUP(H25,[26]BOM清单!$H$12:$AH$68,27,0)</f>
        <v>1</v>
      </c>
      <c r="AW25" s="101">
        <f t="shared" si="7"/>
        <v>0.1651</v>
      </c>
      <c r="AX25" s="106">
        <v>1</v>
      </c>
      <c r="AY25" s="107">
        <f t="shared" si="8"/>
        <v>0.1651</v>
      </c>
      <c r="AZ25" s="101">
        <f>VLOOKUP(H25,[26]BOM清单!$H$12:$AI$68,28,0)</f>
        <v>1</v>
      </c>
      <c r="BA25" s="101">
        <f t="shared" si="9"/>
        <v>0.1651</v>
      </c>
      <c r="BB25" s="106"/>
      <c r="BC25" s="107">
        <f t="shared" si="10"/>
        <v>0</v>
      </c>
      <c r="BD25" s="101" t="e">
        <f>VLOOKUP(H25,[26]BOM清单!$H$12:$AJ$68,29,0)</f>
        <v>#REF!</v>
      </c>
      <c r="BE25" s="101" t="e">
        <f t="shared" si="11"/>
        <v>#REF!</v>
      </c>
      <c r="BF25" s="108"/>
      <c r="BG25" s="107">
        <f t="shared" si="12"/>
        <v>0</v>
      </c>
      <c r="BH25" s="101" t="e">
        <f>VLOOKUP(H25,[26]BOM清单!$H$12:$AK$68,30,0)</f>
        <v>#REF!</v>
      </c>
      <c r="BI25" s="101" t="e">
        <f t="shared" si="13"/>
        <v>#REF!</v>
      </c>
      <c r="BJ25" s="106"/>
      <c r="BK25" s="107">
        <f t="shared" si="14"/>
        <v>0</v>
      </c>
      <c r="BL25" s="101" t="e">
        <f>VLOOKUP(H25,[26]BOM清单!$H$12:$AL$68,31,0)</f>
        <v>#REF!</v>
      </c>
      <c r="BM25" s="101" t="e">
        <f t="shared" si="15"/>
        <v>#REF!</v>
      </c>
      <c r="BN25" s="106"/>
      <c r="BO25" s="107">
        <f t="shared" si="16"/>
        <v>0</v>
      </c>
      <c r="BP25" s="101" t="e">
        <f>VLOOKUP(H25,[26]BOM清单!$H$12:$AM$68,32,0)</f>
        <v>#REF!</v>
      </c>
      <c r="BQ25" s="101" t="e">
        <f t="shared" si="17"/>
        <v>#REF!</v>
      </c>
      <c r="BR25" s="106"/>
      <c r="BS25" s="107">
        <f t="shared" si="18"/>
        <v>0</v>
      </c>
      <c r="BT25" s="101" t="e">
        <f>VLOOKUP(H25,[26]BOM清单!$H$12:$AN$68,33,0)</f>
        <v>#REF!</v>
      </c>
      <c r="BU25" s="101" t="e">
        <f t="shared" si="19"/>
        <v>#REF!</v>
      </c>
      <c r="BV25" s="106"/>
      <c r="BW25" s="107">
        <f t="shared" si="20"/>
        <v>0</v>
      </c>
      <c r="BX25" s="101" t="e">
        <f>VLOOKUP(H25,[26]BOM清单!$H$12:$AO$68,34,0)</f>
        <v>#REF!</v>
      </c>
      <c r="BY25" s="101" t="e">
        <f t="shared" si="21"/>
        <v>#REF!</v>
      </c>
      <c r="BZ25" s="106"/>
      <c r="CA25" s="107">
        <f t="shared" si="22"/>
        <v>0</v>
      </c>
      <c r="CB25" s="101" t="e">
        <f>VLOOKUP(H25,[26]BOM清单!$H$12:$AP$68,35,0)</f>
        <v>#REF!</v>
      </c>
      <c r="CC25" s="101" t="e">
        <f t="shared" si="23"/>
        <v>#REF!</v>
      </c>
      <c r="CD25" s="106"/>
      <c r="CE25" s="107">
        <f t="shared" si="24"/>
        <v>0</v>
      </c>
      <c r="CF25" s="101" t="e">
        <f>VLOOKUP(H25,[26]BOM清单!$H$12:$AQ$68,36,0)</f>
        <v>#REF!</v>
      </c>
      <c r="CG25" s="101" t="e">
        <f t="shared" si="25"/>
        <v>#REF!</v>
      </c>
      <c r="CH25" s="106"/>
      <c r="CI25" s="107">
        <f t="shared" si="26"/>
        <v>0</v>
      </c>
      <c r="CJ25" s="101" t="e">
        <f>VLOOKUP(H25,[26]BOM清单!$H$12:$AR$68,37,0)</f>
        <v>#REF!</v>
      </c>
      <c r="CK25" s="101" t="e">
        <f t="shared" si="27"/>
        <v>#REF!</v>
      </c>
      <c r="CL25" s="106"/>
      <c r="CM25" s="107">
        <f t="shared" si="28"/>
        <v>0</v>
      </c>
      <c r="CN25" s="101" t="e">
        <f>VLOOKUP(H25,[26]BOM清单!$H$12:$AS$68,38,0)</f>
        <v>#REF!</v>
      </c>
      <c r="CO25" s="101" t="e">
        <f t="shared" si="29"/>
        <v>#REF!</v>
      </c>
      <c r="CP25" s="106"/>
      <c r="CQ25" s="107">
        <f t="shared" si="30"/>
        <v>0</v>
      </c>
      <c r="CR25" s="101" t="e">
        <f>VLOOKUP(H25,[26]BOM清单!$H$12:$AT$68,39,0)</f>
        <v>#REF!</v>
      </c>
      <c r="CS25" s="101" t="e">
        <f t="shared" si="31"/>
        <v>#REF!</v>
      </c>
      <c r="CT25" s="106"/>
      <c r="CU25" s="107">
        <f t="shared" si="32"/>
        <v>0</v>
      </c>
      <c r="CV25" s="101" t="e">
        <f>VLOOKUP(H25,[26]BOM清单!$H$12:$AU$68,40,0)</f>
        <v>#REF!</v>
      </c>
      <c r="CW25" s="101" t="e">
        <f t="shared" si="33"/>
        <v>#REF!</v>
      </c>
      <c r="CX25" s="106"/>
      <c r="CY25" s="107">
        <f t="shared" si="34"/>
        <v>0</v>
      </c>
      <c r="CZ25" s="101" t="e">
        <f>VLOOKUP(H25,[26]BOM清单!$H$12:$AV$68,41,0)</f>
        <v>#REF!</v>
      </c>
      <c r="DA25" s="101" t="e">
        <f t="shared" si="35"/>
        <v>#REF!</v>
      </c>
      <c r="DB25" s="106"/>
      <c r="DC25" s="107">
        <f t="shared" si="36"/>
        <v>0</v>
      </c>
      <c r="DD25" s="101" t="e">
        <f>VLOOKUP(H25,[26]BOM清单!$H$12:$AW$68,42,0)</f>
        <v>#REF!</v>
      </c>
      <c r="DE25" s="101" t="e">
        <f t="shared" si="37"/>
        <v>#REF!</v>
      </c>
      <c r="DF25" s="106"/>
      <c r="DG25" s="107">
        <f t="shared" si="38"/>
        <v>0</v>
      </c>
      <c r="DH25" s="101" t="e">
        <f>VLOOKUP(H25,[26]BOM清单!$H$12:$AX$68,43,0)</f>
        <v>#REF!</v>
      </c>
      <c r="DI25" s="101" t="e">
        <f t="shared" si="39"/>
        <v>#REF!</v>
      </c>
      <c r="DJ25" s="106"/>
      <c r="DK25" s="107">
        <f t="shared" si="40"/>
        <v>0</v>
      </c>
      <c r="DL25" s="101" t="e">
        <f>VLOOKUP(H25,[26]BOM清单!$H$12:$AY$68,44,0)</f>
        <v>#REF!</v>
      </c>
      <c r="DM25" s="101" t="e">
        <f t="shared" si="41"/>
        <v>#REF!</v>
      </c>
      <c r="DN25" s="106">
        <v>1</v>
      </c>
      <c r="DO25" s="107">
        <f t="shared" si="42"/>
        <v>0.1651</v>
      </c>
      <c r="DP25" s="101">
        <f>VLOOKUP(H25,[26]BOM清单!$H$12:$AZ$68,45,0)</f>
        <v>1</v>
      </c>
      <c r="DQ25" s="101">
        <f t="shared" si="43"/>
        <v>0.1651</v>
      </c>
      <c r="DR25" s="106"/>
      <c r="DS25" s="107">
        <f t="shared" si="44"/>
        <v>0</v>
      </c>
      <c r="DT25" s="101" t="e">
        <f>VLOOKUP(H25,[26]BOM清单!$H$12:$BA$68,46,0)</f>
        <v>#REF!</v>
      </c>
      <c r="DU25" s="101" t="e">
        <f t="shared" si="45"/>
        <v>#REF!</v>
      </c>
      <c r="DV25" s="106">
        <v>1</v>
      </c>
      <c r="DW25" s="107">
        <f t="shared" si="46"/>
        <v>0.1651</v>
      </c>
      <c r="DX25" s="101">
        <f>VLOOKUP(H25,[26]BOM清单!$H$12:$BB$68,47,0)</f>
        <v>1</v>
      </c>
      <c r="DY25" s="101">
        <f t="shared" si="47"/>
        <v>0.1651</v>
      </c>
      <c r="DZ25" s="106"/>
      <c r="EA25" s="107">
        <f t="shared" si="48"/>
        <v>0</v>
      </c>
      <c r="EB25" s="101" t="e">
        <f>VLOOKUP(H25,[26]BOM清单!$H$12:$BC$68,48,0)</f>
        <v>#REF!</v>
      </c>
      <c r="EC25" s="101" t="e">
        <f t="shared" si="49"/>
        <v>#REF!</v>
      </c>
      <c r="ED25" s="106">
        <v>1</v>
      </c>
      <c r="EE25" s="107">
        <f t="shared" si="50"/>
        <v>0.1651</v>
      </c>
      <c r="EF25" s="101">
        <f>VLOOKUP(H25,[26]BOM清单!$H$12:$BD$68,49,0)</f>
        <v>1</v>
      </c>
      <c r="EG25" s="101">
        <f t="shared" si="51"/>
        <v>0.1651</v>
      </c>
      <c r="EH25" s="106"/>
      <c r="EI25" s="107">
        <f t="shared" si="52"/>
        <v>0</v>
      </c>
      <c r="EJ25" s="101" t="e">
        <f>VLOOKUP(H25,[26]BOM清单!$H$12:$BE$68,50,0)</f>
        <v>#REF!</v>
      </c>
      <c r="EK25" s="101" t="e">
        <f t="shared" si="53"/>
        <v>#REF!</v>
      </c>
      <c r="EL25" s="106">
        <v>1</v>
      </c>
      <c r="EM25" s="107">
        <f t="shared" si="54"/>
        <v>0.1651</v>
      </c>
      <c r="EN25" s="101">
        <f>VLOOKUP(H25,[26]BOM清单!$H$12:$BF$68,51,0)</f>
        <v>1</v>
      </c>
      <c r="EO25" s="101">
        <f t="shared" si="55"/>
        <v>0.1651</v>
      </c>
      <c r="EP25" s="106"/>
      <c r="EQ25" s="106">
        <f t="shared" si="56"/>
        <v>0</v>
      </c>
      <c r="ER25" s="140" t="e">
        <f>VLOOKUP(H25,[26]BOM清单!$H$12:$BG$68,52,0)</f>
        <v>#REF!</v>
      </c>
      <c r="ES25" s="140" t="e">
        <f t="shared" si="57"/>
        <v>#REF!</v>
      </c>
    </row>
    <row r="26" spans="1:149" s="25" customFormat="1" ht="34.049999999999997" customHeight="1">
      <c r="A26" s="40">
        <v>13</v>
      </c>
      <c r="B26" s="40"/>
      <c r="C26" s="40"/>
      <c r="D26" s="40"/>
      <c r="E26" s="40"/>
      <c r="F26" s="40">
        <v>4</v>
      </c>
      <c r="G26" s="41"/>
      <c r="H26" s="42" t="s">
        <v>180</v>
      </c>
      <c r="I26" s="42" t="s">
        <v>160</v>
      </c>
      <c r="J26" s="280"/>
      <c r="K26" s="42" t="s">
        <v>181</v>
      </c>
      <c r="L26" s="48" t="s">
        <v>15</v>
      </c>
      <c r="M26" s="48" t="s">
        <v>182</v>
      </c>
      <c r="N26" s="48" t="s">
        <v>163</v>
      </c>
      <c r="O26" s="48" t="s">
        <v>88</v>
      </c>
      <c r="P26" s="48" t="s">
        <v>88</v>
      </c>
      <c r="Q26" s="53" t="s">
        <v>164</v>
      </c>
      <c r="R26" s="54" t="s">
        <v>165</v>
      </c>
      <c r="S26" s="55" t="s">
        <v>88</v>
      </c>
      <c r="T26" s="42" t="s">
        <v>160</v>
      </c>
      <c r="U26" s="56" t="s">
        <v>124</v>
      </c>
      <c r="V26" s="56" t="s">
        <v>124</v>
      </c>
      <c r="W26" s="56" t="s">
        <v>88</v>
      </c>
      <c r="X26" s="55" t="s">
        <v>88</v>
      </c>
      <c r="Y26" s="55" t="s">
        <v>88</v>
      </c>
      <c r="Z26" s="55" t="s">
        <v>88</v>
      </c>
      <c r="AA26" s="40" t="s">
        <v>88</v>
      </c>
      <c r="AB26" s="48" t="s">
        <v>88</v>
      </c>
      <c r="AC26" s="51" t="s">
        <v>166</v>
      </c>
      <c r="AD26" s="48" t="s">
        <v>88</v>
      </c>
      <c r="AE26" s="75">
        <v>0.14449999999999999</v>
      </c>
      <c r="AF26" s="74">
        <f>VLOOKUP(H26,[27]上海绽奇!$B$9:$G$28,6,0)</f>
        <v>0.14449999999999999</v>
      </c>
      <c r="AG26" s="105" t="s">
        <v>167</v>
      </c>
      <c r="AH26" s="106">
        <v>1</v>
      </c>
      <c r="AI26" s="107">
        <f t="shared" si="0"/>
        <v>0.14449999999999999</v>
      </c>
      <c r="AJ26" s="101">
        <f>VLOOKUP(H26,[26]BOM清单!$H$12:$AE$68,24,0)</f>
        <v>1</v>
      </c>
      <c r="AK26" s="101">
        <f t="shared" si="1"/>
        <v>0.14449999999999999</v>
      </c>
      <c r="AL26" s="106"/>
      <c r="AM26" s="107">
        <f t="shared" si="2"/>
        <v>0</v>
      </c>
      <c r="AN26" s="101" t="e">
        <f>VLOOKUP(H26,[26]BOM清单!$H$12:$AF$68,25,0)</f>
        <v>#REF!</v>
      </c>
      <c r="AO26" s="101" t="e">
        <f t="shared" si="3"/>
        <v>#REF!</v>
      </c>
      <c r="AP26" s="106">
        <v>1</v>
      </c>
      <c r="AQ26" s="107">
        <f t="shared" si="4"/>
        <v>0.14449999999999999</v>
      </c>
      <c r="AR26" s="101">
        <f>VLOOKUP(H26,[26]BOM清单!$H$12:$AG$68,26,0)</f>
        <v>1</v>
      </c>
      <c r="AS26" s="101">
        <f t="shared" si="5"/>
        <v>0.14449999999999999</v>
      </c>
      <c r="AT26" s="106">
        <v>1</v>
      </c>
      <c r="AU26" s="107">
        <f t="shared" si="6"/>
        <v>0.14449999999999999</v>
      </c>
      <c r="AV26" s="101">
        <f>VLOOKUP(H26,[26]BOM清单!$H$12:$AH$68,27,0)</f>
        <v>1</v>
      </c>
      <c r="AW26" s="101">
        <f t="shared" si="7"/>
        <v>0.14449999999999999</v>
      </c>
      <c r="AX26" s="106"/>
      <c r="AY26" s="107">
        <f t="shared" si="8"/>
        <v>0</v>
      </c>
      <c r="AZ26" s="101" t="e">
        <f>VLOOKUP(H26,[26]BOM清单!$H$12:$AI$68,28,0)</f>
        <v>#REF!</v>
      </c>
      <c r="BA26" s="101" t="e">
        <f t="shared" si="9"/>
        <v>#REF!</v>
      </c>
      <c r="BB26" s="106"/>
      <c r="BC26" s="107">
        <f t="shared" si="10"/>
        <v>0</v>
      </c>
      <c r="BD26" s="101" t="e">
        <f>VLOOKUP(H26,[26]BOM清单!$H$12:$AJ$68,29,0)</f>
        <v>#REF!</v>
      </c>
      <c r="BE26" s="101" t="e">
        <f t="shared" si="11"/>
        <v>#REF!</v>
      </c>
      <c r="BF26" s="108"/>
      <c r="BG26" s="107">
        <f t="shared" si="12"/>
        <v>0</v>
      </c>
      <c r="BH26" s="101" t="e">
        <f>VLOOKUP(H26,[26]BOM清单!$H$12:$AK$68,30,0)</f>
        <v>#REF!</v>
      </c>
      <c r="BI26" s="101" t="e">
        <f t="shared" si="13"/>
        <v>#REF!</v>
      </c>
      <c r="BJ26" s="106"/>
      <c r="BK26" s="107">
        <f t="shared" si="14"/>
        <v>0</v>
      </c>
      <c r="BL26" s="101" t="e">
        <f>VLOOKUP(H26,[26]BOM清单!$H$12:$AL$68,31,0)</f>
        <v>#REF!</v>
      </c>
      <c r="BM26" s="101" t="e">
        <f t="shared" si="15"/>
        <v>#REF!</v>
      </c>
      <c r="BN26" s="106"/>
      <c r="BO26" s="107">
        <f t="shared" si="16"/>
        <v>0</v>
      </c>
      <c r="BP26" s="101" t="e">
        <f>VLOOKUP(H26,[26]BOM清单!$H$12:$AM$68,32,0)</f>
        <v>#REF!</v>
      </c>
      <c r="BQ26" s="101" t="e">
        <f t="shared" si="17"/>
        <v>#REF!</v>
      </c>
      <c r="BR26" s="106"/>
      <c r="BS26" s="107">
        <f t="shared" si="18"/>
        <v>0</v>
      </c>
      <c r="BT26" s="101" t="e">
        <f>VLOOKUP(H26,[26]BOM清单!$H$12:$AN$68,33,0)</f>
        <v>#REF!</v>
      </c>
      <c r="BU26" s="101" t="e">
        <f t="shared" si="19"/>
        <v>#REF!</v>
      </c>
      <c r="BV26" s="106"/>
      <c r="BW26" s="107">
        <f t="shared" si="20"/>
        <v>0</v>
      </c>
      <c r="BX26" s="101" t="e">
        <f>VLOOKUP(H26,[26]BOM清单!$H$12:$AO$68,34,0)</f>
        <v>#REF!</v>
      </c>
      <c r="BY26" s="101" t="e">
        <f t="shared" si="21"/>
        <v>#REF!</v>
      </c>
      <c r="BZ26" s="106"/>
      <c r="CA26" s="107">
        <f t="shared" si="22"/>
        <v>0</v>
      </c>
      <c r="CB26" s="101" t="e">
        <f>VLOOKUP(H26,[26]BOM清单!$H$12:$AP$68,35,0)</f>
        <v>#REF!</v>
      </c>
      <c r="CC26" s="101" t="e">
        <f t="shared" si="23"/>
        <v>#REF!</v>
      </c>
      <c r="CD26" s="106"/>
      <c r="CE26" s="107">
        <f t="shared" si="24"/>
        <v>0</v>
      </c>
      <c r="CF26" s="101" t="e">
        <f>VLOOKUP(H26,[26]BOM清单!$H$12:$AQ$68,36,0)</f>
        <v>#REF!</v>
      </c>
      <c r="CG26" s="101" t="e">
        <f t="shared" si="25"/>
        <v>#REF!</v>
      </c>
      <c r="CH26" s="106"/>
      <c r="CI26" s="107">
        <f t="shared" si="26"/>
        <v>0</v>
      </c>
      <c r="CJ26" s="101" t="e">
        <f>VLOOKUP(H26,[26]BOM清单!$H$12:$AR$68,37,0)</f>
        <v>#REF!</v>
      </c>
      <c r="CK26" s="101" t="e">
        <f t="shared" si="27"/>
        <v>#REF!</v>
      </c>
      <c r="CL26" s="106"/>
      <c r="CM26" s="107">
        <f t="shared" si="28"/>
        <v>0</v>
      </c>
      <c r="CN26" s="101" t="e">
        <f>VLOOKUP(H26,[26]BOM清单!$H$12:$AS$68,38,0)</f>
        <v>#REF!</v>
      </c>
      <c r="CO26" s="101" t="e">
        <f t="shared" si="29"/>
        <v>#REF!</v>
      </c>
      <c r="CP26" s="106"/>
      <c r="CQ26" s="107">
        <f t="shared" si="30"/>
        <v>0</v>
      </c>
      <c r="CR26" s="101" t="e">
        <f>VLOOKUP(H26,[26]BOM清单!$H$12:$AT$68,39,0)</f>
        <v>#REF!</v>
      </c>
      <c r="CS26" s="101" t="e">
        <f t="shared" si="31"/>
        <v>#REF!</v>
      </c>
      <c r="CT26" s="106"/>
      <c r="CU26" s="107">
        <f t="shared" si="32"/>
        <v>0</v>
      </c>
      <c r="CV26" s="101" t="e">
        <f>VLOOKUP(H26,[26]BOM清单!$H$12:$AU$68,40,0)</f>
        <v>#REF!</v>
      </c>
      <c r="CW26" s="101" t="e">
        <f t="shared" si="33"/>
        <v>#REF!</v>
      </c>
      <c r="CX26" s="106"/>
      <c r="CY26" s="107">
        <f t="shared" si="34"/>
        <v>0</v>
      </c>
      <c r="CZ26" s="101" t="e">
        <f>VLOOKUP(H26,[26]BOM清单!$H$12:$AV$68,41,0)</f>
        <v>#REF!</v>
      </c>
      <c r="DA26" s="101" t="e">
        <f t="shared" si="35"/>
        <v>#REF!</v>
      </c>
      <c r="DB26" s="106"/>
      <c r="DC26" s="107">
        <f t="shared" si="36"/>
        <v>0</v>
      </c>
      <c r="DD26" s="101" t="e">
        <f>VLOOKUP(H26,[26]BOM清单!$H$12:$AW$68,42,0)</f>
        <v>#REF!</v>
      </c>
      <c r="DE26" s="101" t="e">
        <f t="shared" si="37"/>
        <v>#REF!</v>
      </c>
      <c r="DF26" s="106"/>
      <c r="DG26" s="107">
        <f t="shared" si="38"/>
        <v>0</v>
      </c>
      <c r="DH26" s="101" t="e">
        <f>VLOOKUP(H26,[26]BOM清单!$H$12:$AX$68,43,0)</f>
        <v>#REF!</v>
      </c>
      <c r="DI26" s="101" t="e">
        <f t="shared" si="39"/>
        <v>#REF!</v>
      </c>
      <c r="DJ26" s="106"/>
      <c r="DK26" s="107">
        <f t="shared" si="40"/>
        <v>0</v>
      </c>
      <c r="DL26" s="101" t="e">
        <f>VLOOKUP(H26,[26]BOM清单!$H$12:$AY$68,44,0)</f>
        <v>#REF!</v>
      </c>
      <c r="DM26" s="101" t="e">
        <f t="shared" si="41"/>
        <v>#REF!</v>
      </c>
      <c r="DN26" s="106">
        <v>1</v>
      </c>
      <c r="DO26" s="107">
        <f t="shared" si="42"/>
        <v>0.14449999999999999</v>
      </c>
      <c r="DP26" s="101">
        <f>VLOOKUP(H26,[26]BOM清单!$H$12:$AZ$68,45,0)</f>
        <v>1</v>
      </c>
      <c r="DQ26" s="101">
        <f t="shared" si="43"/>
        <v>0.14449999999999999</v>
      </c>
      <c r="DR26" s="106"/>
      <c r="DS26" s="107">
        <f t="shared" si="44"/>
        <v>0</v>
      </c>
      <c r="DT26" s="101" t="e">
        <f>VLOOKUP(H26,[26]BOM清单!$H$12:$BA$68,46,0)</f>
        <v>#REF!</v>
      </c>
      <c r="DU26" s="101" t="e">
        <f t="shared" si="45"/>
        <v>#REF!</v>
      </c>
      <c r="DV26" s="106">
        <v>1</v>
      </c>
      <c r="DW26" s="107">
        <f t="shared" si="46"/>
        <v>0.14449999999999999</v>
      </c>
      <c r="DX26" s="101">
        <f>VLOOKUP(H26,[26]BOM清单!$H$12:$BB$68,47,0)</f>
        <v>1</v>
      </c>
      <c r="DY26" s="101">
        <f t="shared" si="47"/>
        <v>0.14449999999999999</v>
      </c>
      <c r="DZ26" s="106"/>
      <c r="EA26" s="107">
        <f t="shared" si="48"/>
        <v>0</v>
      </c>
      <c r="EB26" s="101" t="e">
        <f>VLOOKUP(H26,[26]BOM清单!$H$12:$BC$68,48,0)</f>
        <v>#REF!</v>
      </c>
      <c r="EC26" s="101" t="e">
        <f t="shared" si="49"/>
        <v>#REF!</v>
      </c>
      <c r="ED26" s="106">
        <v>1</v>
      </c>
      <c r="EE26" s="107">
        <f t="shared" si="50"/>
        <v>0.14449999999999999</v>
      </c>
      <c r="EF26" s="101">
        <f>VLOOKUP(H26,[26]BOM清单!$H$12:$BD$68,49,0)</f>
        <v>1</v>
      </c>
      <c r="EG26" s="101">
        <f t="shared" si="51"/>
        <v>0.14449999999999999</v>
      </c>
      <c r="EH26" s="106"/>
      <c r="EI26" s="107">
        <f t="shared" si="52"/>
        <v>0</v>
      </c>
      <c r="EJ26" s="101" t="e">
        <f>VLOOKUP(H26,[26]BOM清单!$H$12:$BE$68,50,0)</f>
        <v>#REF!</v>
      </c>
      <c r="EK26" s="101" t="e">
        <f t="shared" si="53"/>
        <v>#REF!</v>
      </c>
      <c r="EL26" s="106">
        <v>1</v>
      </c>
      <c r="EM26" s="107">
        <f t="shared" si="54"/>
        <v>0.14449999999999999</v>
      </c>
      <c r="EN26" s="101">
        <f>VLOOKUP(H26,[26]BOM清单!$H$12:$BF$68,51,0)</f>
        <v>1</v>
      </c>
      <c r="EO26" s="101">
        <f t="shared" si="55"/>
        <v>0.14449999999999999</v>
      </c>
      <c r="EP26" s="106"/>
      <c r="EQ26" s="106">
        <f t="shared" si="56"/>
        <v>0</v>
      </c>
      <c r="ER26" s="140" t="e">
        <f>VLOOKUP(H26,[26]BOM清单!$H$12:$BG$68,52,0)</f>
        <v>#REF!</v>
      </c>
      <c r="ES26" s="140" t="e">
        <f t="shared" si="57"/>
        <v>#REF!</v>
      </c>
    </row>
    <row r="27" spans="1:149" s="25" customFormat="1" ht="34.049999999999997" customHeight="1">
      <c r="A27" s="40">
        <v>14</v>
      </c>
      <c r="B27" s="40"/>
      <c r="C27" s="40"/>
      <c r="D27" s="40"/>
      <c r="E27" s="40"/>
      <c r="F27" s="40">
        <v>4</v>
      </c>
      <c r="G27" s="41"/>
      <c r="H27" s="42" t="s">
        <v>183</v>
      </c>
      <c r="I27" s="42" t="s">
        <v>160</v>
      </c>
      <c r="J27" s="280"/>
      <c r="K27" s="42" t="s">
        <v>184</v>
      </c>
      <c r="L27" s="48" t="s">
        <v>15</v>
      </c>
      <c r="M27" s="48" t="s">
        <v>185</v>
      </c>
      <c r="N27" s="48" t="s">
        <v>163</v>
      </c>
      <c r="O27" s="48" t="s">
        <v>88</v>
      </c>
      <c r="P27" s="48" t="s">
        <v>88</v>
      </c>
      <c r="Q27" s="53" t="s">
        <v>164</v>
      </c>
      <c r="R27" s="54" t="s">
        <v>165</v>
      </c>
      <c r="S27" s="55" t="s">
        <v>88</v>
      </c>
      <c r="T27" s="42" t="s">
        <v>160</v>
      </c>
      <c r="U27" s="56" t="s">
        <v>124</v>
      </c>
      <c r="V27" s="56" t="s">
        <v>124</v>
      </c>
      <c r="W27" s="56" t="s">
        <v>88</v>
      </c>
      <c r="X27" s="55" t="s">
        <v>88</v>
      </c>
      <c r="Y27" s="55" t="s">
        <v>88</v>
      </c>
      <c r="Z27" s="55" t="s">
        <v>88</v>
      </c>
      <c r="AA27" s="40" t="s">
        <v>88</v>
      </c>
      <c r="AB27" s="48" t="s">
        <v>88</v>
      </c>
      <c r="AC27" s="51" t="s">
        <v>166</v>
      </c>
      <c r="AD27" s="48" t="s">
        <v>88</v>
      </c>
      <c r="AE27" s="75">
        <v>0.3715</v>
      </c>
      <c r="AF27" s="74">
        <f>VLOOKUP(H27,[27]上海绽奇!$B$9:$G$28,6,0)</f>
        <v>0.3715</v>
      </c>
      <c r="AG27" s="105" t="s">
        <v>167</v>
      </c>
      <c r="AH27" s="106">
        <v>2</v>
      </c>
      <c r="AI27" s="107">
        <f t="shared" si="0"/>
        <v>0.74299999999999999</v>
      </c>
      <c r="AJ27" s="101">
        <f>VLOOKUP(H27,[26]BOM清单!$H$12:$AE$68,24,0)</f>
        <v>2</v>
      </c>
      <c r="AK27" s="101">
        <f t="shared" si="1"/>
        <v>0.74299999999999999</v>
      </c>
      <c r="AL27" s="106"/>
      <c r="AM27" s="107">
        <f t="shared" si="2"/>
        <v>0</v>
      </c>
      <c r="AN27" s="101" t="e">
        <f>VLOOKUP(H27,[26]BOM清单!$H$12:$AF$68,25,0)</f>
        <v>#REF!</v>
      </c>
      <c r="AO27" s="101" t="e">
        <f t="shared" si="3"/>
        <v>#REF!</v>
      </c>
      <c r="AP27" s="106">
        <v>2</v>
      </c>
      <c r="AQ27" s="107">
        <f t="shared" si="4"/>
        <v>0.74299999999999999</v>
      </c>
      <c r="AR27" s="101">
        <f>VLOOKUP(H27,[26]BOM清单!$H$12:$AG$68,26,0)</f>
        <v>2</v>
      </c>
      <c r="AS27" s="101">
        <f t="shared" si="5"/>
        <v>0.74299999999999999</v>
      </c>
      <c r="AT27" s="106">
        <v>2</v>
      </c>
      <c r="AU27" s="107">
        <f t="shared" si="6"/>
        <v>0.74299999999999999</v>
      </c>
      <c r="AV27" s="101">
        <f>VLOOKUP(H27,[26]BOM清单!$H$12:$AH$68,27,0)</f>
        <v>2</v>
      </c>
      <c r="AW27" s="101">
        <f t="shared" si="7"/>
        <v>0.74299999999999999</v>
      </c>
      <c r="AX27" s="106">
        <v>2</v>
      </c>
      <c r="AY27" s="107">
        <f t="shared" si="8"/>
        <v>0.74299999999999999</v>
      </c>
      <c r="AZ27" s="101">
        <f>VLOOKUP(H27,[26]BOM清单!$H$12:$AI$68,28,0)</f>
        <v>2</v>
      </c>
      <c r="BA27" s="101">
        <f t="shared" si="9"/>
        <v>0.74299999999999999</v>
      </c>
      <c r="BB27" s="106"/>
      <c r="BC27" s="107">
        <f t="shared" si="10"/>
        <v>0</v>
      </c>
      <c r="BD27" s="101" t="e">
        <f>VLOOKUP(H27,[26]BOM清单!$H$12:$AJ$68,29,0)</f>
        <v>#REF!</v>
      </c>
      <c r="BE27" s="101" t="e">
        <f t="shared" si="11"/>
        <v>#REF!</v>
      </c>
      <c r="BF27" s="108"/>
      <c r="BG27" s="107">
        <f t="shared" si="12"/>
        <v>0</v>
      </c>
      <c r="BH27" s="101" t="e">
        <f>VLOOKUP(H27,[26]BOM清单!$H$12:$AK$68,30,0)</f>
        <v>#REF!</v>
      </c>
      <c r="BI27" s="101" t="e">
        <f t="shared" si="13"/>
        <v>#REF!</v>
      </c>
      <c r="BJ27" s="106"/>
      <c r="BK27" s="107">
        <f t="shared" si="14"/>
        <v>0</v>
      </c>
      <c r="BL27" s="101" t="e">
        <f>VLOOKUP(H27,[26]BOM清单!$H$12:$AL$68,31,0)</f>
        <v>#REF!</v>
      </c>
      <c r="BM27" s="101" t="e">
        <f t="shared" si="15"/>
        <v>#REF!</v>
      </c>
      <c r="BN27" s="106"/>
      <c r="BO27" s="107">
        <f t="shared" si="16"/>
        <v>0</v>
      </c>
      <c r="BP27" s="101" t="e">
        <f>VLOOKUP(H27,[26]BOM清单!$H$12:$AM$68,32,0)</f>
        <v>#REF!</v>
      </c>
      <c r="BQ27" s="101" t="e">
        <f t="shared" si="17"/>
        <v>#REF!</v>
      </c>
      <c r="BR27" s="106"/>
      <c r="BS27" s="107">
        <f t="shared" si="18"/>
        <v>0</v>
      </c>
      <c r="BT27" s="101" t="e">
        <f>VLOOKUP(H27,[26]BOM清单!$H$12:$AN$68,33,0)</f>
        <v>#REF!</v>
      </c>
      <c r="BU27" s="101" t="e">
        <f t="shared" si="19"/>
        <v>#REF!</v>
      </c>
      <c r="BV27" s="106"/>
      <c r="BW27" s="107">
        <f t="shared" si="20"/>
        <v>0</v>
      </c>
      <c r="BX27" s="101" t="e">
        <f>VLOOKUP(H27,[26]BOM清单!$H$12:$AO$68,34,0)</f>
        <v>#REF!</v>
      </c>
      <c r="BY27" s="101" t="e">
        <f t="shared" si="21"/>
        <v>#REF!</v>
      </c>
      <c r="BZ27" s="106"/>
      <c r="CA27" s="107">
        <f t="shared" si="22"/>
        <v>0</v>
      </c>
      <c r="CB27" s="101" t="e">
        <f>VLOOKUP(H27,[26]BOM清单!$H$12:$AP$68,35,0)</f>
        <v>#REF!</v>
      </c>
      <c r="CC27" s="101" t="e">
        <f t="shared" si="23"/>
        <v>#REF!</v>
      </c>
      <c r="CD27" s="106"/>
      <c r="CE27" s="107">
        <f t="shared" si="24"/>
        <v>0</v>
      </c>
      <c r="CF27" s="101" t="e">
        <f>VLOOKUP(H27,[26]BOM清单!$H$12:$AQ$68,36,0)</f>
        <v>#REF!</v>
      </c>
      <c r="CG27" s="101" t="e">
        <f t="shared" si="25"/>
        <v>#REF!</v>
      </c>
      <c r="CH27" s="106"/>
      <c r="CI27" s="107">
        <f t="shared" si="26"/>
        <v>0</v>
      </c>
      <c r="CJ27" s="101" t="e">
        <f>VLOOKUP(H27,[26]BOM清单!$H$12:$AR$68,37,0)</f>
        <v>#REF!</v>
      </c>
      <c r="CK27" s="101" t="e">
        <f t="shared" si="27"/>
        <v>#REF!</v>
      </c>
      <c r="CL27" s="106"/>
      <c r="CM27" s="107">
        <f t="shared" si="28"/>
        <v>0</v>
      </c>
      <c r="CN27" s="101" t="e">
        <f>VLOOKUP(H27,[26]BOM清单!$H$12:$AS$68,38,0)</f>
        <v>#REF!</v>
      </c>
      <c r="CO27" s="101" t="e">
        <f t="shared" si="29"/>
        <v>#REF!</v>
      </c>
      <c r="CP27" s="106"/>
      <c r="CQ27" s="107">
        <f t="shared" si="30"/>
        <v>0</v>
      </c>
      <c r="CR27" s="101" t="e">
        <f>VLOOKUP(H27,[26]BOM清单!$H$12:$AT$68,39,0)</f>
        <v>#REF!</v>
      </c>
      <c r="CS27" s="101" t="e">
        <f t="shared" si="31"/>
        <v>#REF!</v>
      </c>
      <c r="CT27" s="106"/>
      <c r="CU27" s="107">
        <f t="shared" si="32"/>
        <v>0</v>
      </c>
      <c r="CV27" s="101" t="e">
        <f>VLOOKUP(H27,[26]BOM清单!$H$12:$AU$68,40,0)</f>
        <v>#REF!</v>
      </c>
      <c r="CW27" s="101" t="e">
        <f t="shared" si="33"/>
        <v>#REF!</v>
      </c>
      <c r="CX27" s="106"/>
      <c r="CY27" s="107">
        <f t="shared" si="34"/>
        <v>0</v>
      </c>
      <c r="CZ27" s="101" t="e">
        <f>VLOOKUP(H27,[26]BOM清单!$H$12:$AV$68,41,0)</f>
        <v>#REF!</v>
      </c>
      <c r="DA27" s="101" t="e">
        <f t="shared" si="35"/>
        <v>#REF!</v>
      </c>
      <c r="DB27" s="106"/>
      <c r="DC27" s="107">
        <f t="shared" si="36"/>
        <v>0</v>
      </c>
      <c r="DD27" s="101" t="e">
        <f>VLOOKUP(H27,[26]BOM清单!$H$12:$AW$68,42,0)</f>
        <v>#REF!</v>
      </c>
      <c r="DE27" s="101" t="e">
        <f t="shared" si="37"/>
        <v>#REF!</v>
      </c>
      <c r="DF27" s="106"/>
      <c r="DG27" s="107">
        <f t="shared" si="38"/>
        <v>0</v>
      </c>
      <c r="DH27" s="101" t="e">
        <f>VLOOKUP(H27,[26]BOM清单!$H$12:$AX$68,43,0)</f>
        <v>#REF!</v>
      </c>
      <c r="DI27" s="101" t="e">
        <f t="shared" si="39"/>
        <v>#REF!</v>
      </c>
      <c r="DJ27" s="106"/>
      <c r="DK27" s="107">
        <f t="shared" si="40"/>
        <v>0</v>
      </c>
      <c r="DL27" s="101" t="e">
        <f>VLOOKUP(H27,[26]BOM清单!$H$12:$AY$68,44,0)</f>
        <v>#REF!</v>
      </c>
      <c r="DM27" s="101" t="e">
        <f t="shared" si="41"/>
        <v>#REF!</v>
      </c>
      <c r="DN27" s="106">
        <v>2</v>
      </c>
      <c r="DO27" s="107">
        <f t="shared" si="42"/>
        <v>0.74299999999999999</v>
      </c>
      <c r="DP27" s="101">
        <f>VLOOKUP(H27,[26]BOM清单!$H$12:$AZ$68,45,0)</f>
        <v>2</v>
      </c>
      <c r="DQ27" s="101">
        <f t="shared" si="43"/>
        <v>0.74299999999999999</v>
      </c>
      <c r="DR27" s="106"/>
      <c r="DS27" s="107">
        <f t="shared" si="44"/>
        <v>0</v>
      </c>
      <c r="DT27" s="101" t="e">
        <f>VLOOKUP(H27,[26]BOM清单!$H$12:$BA$68,46,0)</f>
        <v>#REF!</v>
      </c>
      <c r="DU27" s="101" t="e">
        <f t="shared" si="45"/>
        <v>#REF!</v>
      </c>
      <c r="DV27" s="106">
        <v>2</v>
      </c>
      <c r="DW27" s="107">
        <f t="shared" si="46"/>
        <v>0.74299999999999999</v>
      </c>
      <c r="DX27" s="101">
        <f>VLOOKUP(H27,[26]BOM清单!$H$12:$BB$68,47,0)</f>
        <v>2</v>
      </c>
      <c r="DY27" s="101">
        <f t="shared" si="47"/>
        <v>0.74299999999999999</v>
      </c>
      <c r="DZ27" s="106"/>
      <c r="EA27" s="107">
        <f t="shared" si="48"/>
        <v>0</v>
      </c>
      <c r="EB27" s="101" t="e">
        <f>VLOOKUP(H27,[26]BOM清单!$H$12:$BC$68,48,0)</f>
        <v>#REF!</v>
      </c>
      <c r="EC27" s="101" t="e">
        <f t="shared" si="49"/>
        <v>#REF!</v>
      </c>
      <c r="ED27" s="106">
        <v>2</v>
      </c>
      <c r="EE27" s="107">
        <f t="shared" si="50"/>
        <v>0.74299999999999999</v>
      </c>
      <c r="EF27" s="101">
        <f>VLOOKUP(H27,[26]BOM清单!$H$12:$BD$68,49,0)</f>
        <v>2</v>
      </c>
      <c r="EG27" s="101">
        <f t="shared" si="51"/>
        <v>0.74299999999999999</v>
      </c>
      <c r="EH27" s="106"/>
      <c r="EI27" s="107">
        <f t="shared" si="52"/>
        <v>0</v>
      </c>
      <c r="EJ27" s="101" t="e">
        <f>VLOOKUP(H27,[26]BOM清单!$H$12:$BE$68,50,0)</f>
        <v>#REF!</v>
      </c>
      <c r="EK27" s="101" t="e">
        <f t="shared" si="53"/>
        <v>#REF!</v>
      </c>
      <c r="EL27" s="106">
        <v>2</v>
      </c>
      <c r="EM27" s="107">
        <f t="shared" si="54"/>
        <v>0.74299999999999999</v>
      </c>
      <c r="EN27" s="101">
        <f>VLOOKUP(H27,[26]BOM清单!$H$12:$BF$68,51,0)</f>
        <v>2</v>
      </c>
      <c r="EO27" s="101">
        <f t="shared" si="55"/>
        <v>0.74299999999999999</v>
      </c>
      <c r="EP27" s="106"/>
      <c r="EQ27" s="106">
        <f t="shared" si="56"/>
        <v>0</v>
      </c>
      <c r="ER27" s="140" t="e">
        <f>VLOOKUP(H27,[26]BOM清单!$H$12:$BG$68,52,0)</f>
        <v>#REF!</v>
      </c>
      <c r="ES27" s="140" t="e">
        <f t="shared" si="57"/>
        <v>#REF!</v>
      </c>
    </row>
    <row r="28" spans="1:149" s="25" customFormat="1" ht="34.049999999999997" customHeight="1">
      <c r="A28" s="40">
        <v>15</v>
      </c>
      <c r="B28" s="40"/>
      <c r="C28" s="40"/>
      <c r="D28" s="40"/>
      <c r="E28" s="40"/>
      <c r="F28" s="40">
        <v>4</v>
      </c>
      <c r="G28" s="41"/>
      <c r="H28" s="42" t="s">
        <v>186</v>
      </c>
      <c r="I28" s="42" t="s">
        <v>160</v>
      </c>
      <c r="J28" s="280"/>
      <c r="K28" s="42" t="s">
        <v>187</v>
      </c>
      <c r="L28" s="48" t="s">
        <v>15</v>
      </c>
      <c r="M28" s="48" t="s">
        <v>188</v>
      </c>
      <c r="N28" s="48" t="s">
        <v>163</v>
      </c>
      <c r="O28" s="48" t="s">
        <v>88</v>
      </c>
      <c r="P28" s="48" t="s">
        <v>88</v>
      </c>
      <c r="Q28" s="53" t="s">
        <v>164</v>
      </c>
      <c r="R28" s="54" t="s">
        <v>165</v>
      </c>
      <c r="S28" s="55" t="s">
        <v>88</v>
      </c>
      <c r="T28" s="42" t="s">
        <v>160</v>
      </c>
      <c r="U28" s="56" t="s">
        <v>124</v>
      </c>
      <c r="V28" s="56" t="s">
        <v>124</v>
      </c>
      <c r="W28" s="56" t="s">
        <v>88</v>
      </c>
      <c r="X28" s="55" t="s">
        <v>88</v>
      </c>
      <c r="Y28" s="55" t="s">
        <v>88</v>
      </c>
      <c r="Z28" s="55" t="s">
        <v>88</v>
      </c>
      <c r="AA28" s="40" t="s">
        <v>88</v>
      </c>
      <c r="AB28" s="48" t="s">
        <v>88</v>
      </c>
      <c r="AC28" s="51" t="s">
        <v>166</v>
      </c>
      <c r="AD28" s="48" t="s">
        <v>88</v>
      </c>
      <c r="AE28" s="75">
        <v>6.4899999999999999E-2</v>
      </c>
      <c r="AF28" s="74">
        <f>VLOOKUP(H28,[27]上海绽奇!$B$9:$G$28,6,0)</f>
        <v>6.4899999999999999E-2</v>
      </c>
      <c r="AG28" s="105" t="s">
        <v>167</v>
      </c>
      <c r="AH28" s="106">
        <v>4</v>
      </c>
      <c r="AI28" s="107">
        <f t="shared" si="0"/>
        <v>0.2596</v>
      </c>
      <c r="AJ28" s="101">
        <f>VLOOKUP(H28,[26]BOM清单!$H$12:$AE$68,24,0)</f>
        <v>4</v>
      </c>
      <c r="AK28" s="101">
        <f t="shared" si="1"/>
        <v>0.2596</v>
      </c>
      <c r="AL28" s="106"/>
      <c r="AM28" s="107">
        <f t="shared" si="2"/>
        <v>0</v>
      </c>
      <c r="AN28" s="101" t="e">
        <f>VLOOKUP(H28,[26]BOM清单!$H$12:$AF$68,25,0)</f>
        <v>#REF!</v>
      </c>
      <c r="AO28" s="101" t="e">
        <f t="shared" si="3"/>
        <v>#REF!</v>
      </c>
      <c r="AP28" s="106">
        <v>4</v>
      </c>
      <c r="AQ28" s="107">
        <f t="shared" si="4"/>
        <v>0.2596</v>
      </c>
      <c r="AR28" s="101">
        <f>VLOOKUP(H28,[26]BOM清单!$H$12:$AG$68,26,0)</f>
        <v>4</v>
      </c>
      <c r="AS28" s="101">
        <f t="shared" si="5"/>
        <v>0.2596</v>
      </c>
      <c r="AT28" s="106">
        <v>4</v>
      </c>
      <c r="AU28" s="107">
        <f t="shared" si="6"/>
        <v>0.2596</v>
      </c>
      <c r="AV28" s="101">
        <f>VLOOKUP(H28,[26]BOM清单!$H$12:$AH$68,27,0)</f>
        <v>4</v>
      </c>
      <c r="AW28" s="101">
        <f t="shared" si="7"/>
        <v>0.2596</v>
      </c>
      <c r="AX28" s="106">
        <v>4</v>
      </c>
      <c r="AY28" s="107">
        <f t="shared" si="8"/>
        <v>0.2596</v>
      </c>
      <c r="AZ28" s="101">
        <f>VLOOKUP(H28,[26]BOM清单!$H$12:$AI$68,28,0)</f>
        <v>4</v>
      </c>
      <c r="BA28" s="101">
        <f t="shared" si="9"/>
        <v>0.2596</v>
      </c>
      <c r="BB28" s="106"/>
      <c r="BC28" s="107">
        <f t="shared" si="10"/>
        <v>0</v>
      </c>
      <c r="BD28" s="101" t="e">
        <f>VLOOKUP(H28,[26]BOM清单!$H$12:$AJ$68,29,0)</f>
        <v>#REF!</v>
      </c>
      <c r="BE28" s="101" t="e">
        <f t="shared" si="11"/>
        <v>#REF!</v>
      </c>
      <c r="BF28" s="108"/>
      <c r="BG28" s="107">
        <f t="shared" si="12"/>
        <v>0</v>
      </c>
      <c r="BH28" s="101" t="e">
        <f>VLOOKUP(H28,[26]BOM清单!$H$12:$AK$68,30,0)</f>
        <v>#REF!</v>
      </c>
      <c r="BI28" s="101" t="e">
        <f t="shared" si="13"/>
        <v>#REF!</v>
      </c>
      <c r="BJ28" s="106"/>
      <c r="BK28" s="107">
        <f t="shared" si="14"/>
        <v>0</v>
      </c>
      <c r="BL28" s="101" t="e">
        <f>VLOOKUP(H28,[26]BOM清单!$H$12:$AL$68,31,0)</f>
        <v>#REF!</v>
      </c>
      <c r="BM28" s="101" t="e">
        <f t="shared" si="15"/>
        <v>#REF!</v>
      </c>
      <c r="BN28" s="106"/>
      <c r="BO28" s="107">
        <f t="shared" si="16"/>
        <v>0</v>
      </c>
      <c r="BP28" s="101" t="e">
        <f>VLOOKUP(H28,[26]BOM清单!$H$12:$AM$68,32,0)</f>
        <v>#REF!</v>
      </c>
      <c r="BQ28" s="101" t="e">
        <f t="shared" si="17"/>
        <v>#REF!</v>
      </c>
      <c r="BR28" s="106"/>
      <c r="BS28" s="107">
        <f t="shared" si="18"/>
        <v>0</v>
      </c>
      <c r="BT28" s="101" t="e">
        <f>VLOOKUP(H28,[26]BOM清单!$H$12:$AN$68,33,0)</f>
        <v>#REF!</v>
      </c>
      <c r="BU28" s="101" t="e">
        <f t="shared" si="19"/>
        <v>#REF!</v>
      </c>
      <c r="BV28" s="106"/>
      <c r="BW28" s="107">
        <f t="shared" si="20"/>
        <v>0</v>
      </c>
      <c r="BX28" s="101" t="e">
        <f>VLOOKUP(H28,[26]BOM清单!$H$12:$AO$68,34,0)</f>
        <v>#REF!</v>
      </c>
      <c r="BY28" s="101" t="e">
        <f t="shared" si="21"/>
        <v>#REF!</v>
      </c>
      <c r="BZ28" s="106"/>
      <c r="CA28" s="107">
        <f t="shared" si="22"/>
        <v>0</v>
      </c>
      <c r="CB28" s="101" t="e">
        <f>VLOOKUP(H28,[26]BOM清单!$H$12:$AP$68,35,0)</f>
        <v>#REF!</v>
      </c>
      <c r="CC28" s="101" t="e">
        <f t="shared" si="23"/>
        <v>#REF!</v>
      </c>
      <c r="CD28" s="106"/>
      <c r="CE28" s="107">
        <f t="shared" si="24"/>
        <v>0</v>
      </c>
      <c r="CF28" s="101" t="e">
        <f>VLOOKUP(H28,[26]BOM清单!$H$12:$AQ$68,36,0)</f>
        <v>#REF!</v>
      </c>
      <c r="CG28" s="101" t="e">
        <f t="shared" si="25"/>
        <v>#REF!</v>
      </c>
      <c r="CH28" s="106"/>
      <c r="CI28" s="107">
        <f t="shared" si="26"/>
        <v>0</v>
      </c>
      <c r="CJ28" s="101" t="e">
        <f>VLOOKUP(H28,[26]BOM清单!$H$12:$AR$68,37,0)</f>
        <v>#REF!</v>
      </c>
      <c r="CK28" s="101" t="e">
        <f t="shared" si="27"/>
        <v>#REF!</v>
      </c>
      <c r="CL28" s="106"/>
      <c r="CM28" s="107">
        <f t="shared" si="28"/>
        <v>0</v>
      </c>
      <c r="CN28" s="101" t="e">
        <f>VLOOKUP(H28,[26]BOM清单!$H$12:$AS$68,38,0)</f>
        <v>#REF!</v>
      </c>
      <c r="CO28" s="101" t="e">
        <f t="shared" si="29"/>
        <v>#REF!</v>
      </c>
      <c r="CP28" s="106"/>
      <c r="CQ28" s="107">
        <f t="shared" si="30"/>
        <v>0</v>
      </c>
      <c r="CR28" s="101" t="e">
        <f>VLOOKUP(H28,[26]BOM清单!$H$12:$AT$68,39,0)</f>
        <v>#REF!</v>
      </c>
      <c r="CS28" s="101" t="e">
        <f t="shared" si="31"/>
        <v>#REF!</v>
      </c>
      <c r="CT28" s="106"/>
      <c r="CU28" s="107">
        <f t="shared" si="32"/>
        <v>0</v>
      </c>
      <c r="CV28" s="101" t="e">
        <f>VLOOKUP(H28,[26]BOM清单!$H$12:$AU$68,40,0)</f>
        <v>#REF!</v>
      </c>
      <c r="CW28" s="101" t="e">
        <f t="shared" si="33"/>
        <v>#REF!</v>
      </c>
      <c r="CX28" s="106"/>
      <c r="CY28" s="107">
        <f t="shared" si="34"/>
        <v>0</v>
      </c>
      <c r="CZ28" s="101" t="e">
        <f>VLOOKUP(H28,[26]BOM清单!$H$12:$AV$68,41,0)</f>
        <v>#REF!</v>
      </c>
      <c r="DA28" s="101" t="e">
        <f t="shared" si="35"/>
        <v>#REF!</v>
      </c>
      <c r="DB28" s="106"/>
      <c r="DC28" s="107">
        <f t="shared" si="36"/>
        <v>0</v>
      </c>
      <c r="DD28" s="101" t="e">
        <f>VLOOKUP(H28,[26]BOM清单!$H$12:$AW$68,42,0)</f>
        <v>#REF!</v>
      </c>
      <c r="DE28" s="101" t="e">
        <f t="shared" si="37"/>
        <v>#REF!</v>
      </c>
      <c r="DF28" s="106"/>
      <c r="DG28" s="107">
        <f t="shared" si="38"/>
        <v>0</v>
      </c>
      <c r="DH28" s="101" t="e">
        <f>VLOOKUP(H28,[26]BOM清单!$H$12:$AX$68,43,0)</f>
        <v>#REF!</v>
      </c>
      <c r="DI28" s="101" t="e">
        <f t="shared" si="39"/>
        <v>#REF!</v>
      </c>
      <c r="DJ28" s="106"/>
      <c r="DK28" s="107">
        <f t="shared" si="40"/>
        <v>0</v>
      </c>
      <c r="DL28" s="101" t="e">
        <f>VLOOKUP(H28,[26]BOM清单!$H$12:$AY$68,44,0)</f>
        <v>#REF!</v>
      </c>
      <c r="DM28" s="101" t="e">
        <f t="shared" si="41"/>
        <v>#REF!</v>
      </c>
      <c r="DN28" s="106"/>
      <c r="DO28" s="107">
        <f t="shared" si="42"/>
        <v>0</v>
      </c>
      <c r="DP28" s="101" t="e">
        <f>VLOOKUP(H28,[26]BOM清单!$H$12:$AZ$68,45,0)</f>
        <v>#REF!</v>
      </c>
      <c r="DQ28" s="101" t="e">
        <f t="shared" si="43"/>
        <v>#REF!</v>
      </c>
      <c r="DR28" s="106"/>
      <c r="DS28" s="107">
        <f t="shared" si="44"/>
        <v>0</v>
      </c>
      <c r="DT28" s="101" t="e">
        <f>VLOOKUP(H28,[26]BOM清单!$H$12:$BA$68,46,0)</f>
        <v>#REF!</v>
      </c>
      <c r="DU28" s="101" t="e">
        <f t="shared" si="45"/>
        <v>#REF!</v>
      </c>
      <c r="DV28" s="106"/>
      <c r="DW28" s="107">
        <f t="shared" si="46"/>
        <v>0</v>
      </c>
      <c r="DX28" s="101" t="e">
        <f>VLOOKUP(H28,[26]BOM清单!$H$12:$BB$68,47,0)</f>
        <v>#REF!</v>
      </c>
      <c r="DY28" s="101" t="e">
        <f t="shared" si="47"/>
        <v>#REF!</v>
      </c>
      <c r="DZ28" s="106"/>
      <c r="EA28" s="107">
        <f t="shared" si="48"/>
        <v>0</v>
      </c>
      <c r="EB28" s="101" t="e">
        <f>VLOOKUP(H28,[26]BOM清单!$H$12:$BC$68,48,0)</f>
        <v>#REF!</v>
      </c>
      <c r="EC28" s="101" t="e">
        <f t="shared" si="49"/>
        <v>#REF!</v>
      </c>
      <c r="ED28" s="106"/>
      <c r="EE28" s="107">
        <f t="shared" si="50"/>
        <v>0</v>
      </c>
      <c r="EF28" s="101" t="e">
        <f>VLOOKUP(H28,[26]BOM清单!$H$12:$BD$68,49,0)</f>
        <v>#REF!</v>
      </c>
      <c r="EG28" s="101" t="e">
        <f t="shared" si="51"/>
        <v>#REF!</v>
      </c>
      <c r="EH28" s="106"/>
      <c r="EI28" s="107">
        <f t="shared" si="52"/>
        <v>0</v>
      </c>
      <c r="EJ28" s="101" t="e">
        <f>VLOOKUP(H28,[26]BOM清单!$H$12:$BE$68,50,0)</f>
        <v>#REF!</v>
      </c>
      <c r="EK28" s="101" t="e">
        <f t="shared" si="53"/>
        <v>#REF!</v>
      </c>
      <c r="EL28" s="106"/>
      <c r="EM28" s="107">
        <f t="shared" si="54"/>
        <v>0</v>
      </c>
      <c r="EN28" s="101" t="e">
        <f>VLOOKUP(H28,[26]BOM清单!$H$12:$BF$68,51,0)</f>
        <v>#REF!</v>
      </c>
      <c r="EO28" s="101" t="e">
        <f t="shared" si="55"/>
        <v>#REF!</v>
      </c>
      <c r="EP28" s="106"/>
      <c r="EQ28" s="106">
        <f t="shared" si="56"/>
        <v>0</v>
      </c>
      <c r="ER28" s="140" t="e">
        <f>VLOOKUP(H28,[26]BOM清单!$H$12:$BG$68,52,0)</f>
        <v>#REF!</v>
      </c>
      <c r="ES28" s="140" t="e">
        <f t="shared" si="57"/>
        <v>#REF!</v>
      </c>
    </row>
    <row r="29" spans="1:149" s="25" customFormat="1" ht="34.049999999999997" customHeight="1">
      <c r="A29" s="40">
        <v>16</v>
      </c>
      <c r="B29" s="40"/>
      <c r="C29" s="40"/>
      <c r="D29" s="40"/>
      <c r="E29" s="40"/>
      <c r="F29" s="40">
        <v>4</v>
      </c>
      <c r="G29" s="40"/>
      <c r="H29" s="42" t="s">
        <v>189</v>
      </c>
      <c r="I29" s="42" t="s">
        <v>160</v>
      </c>
      <c r="J29" s="280"/>
      <c r="K29" s="42" t="s">
        <v>190</v>
      </c>
      <c r="L29" s="48" t="s">
        <v>15</v>
      </c>
      <c r="M29" s="48" t="s">
        <v>191</v>
      </c>
      <c r="N29" s="48" t="s">
        <v>163</v>
      </c>
      <c r="O29" s="48" t="s">
        <v>88</v>
      </c>
      <c r="P29" s="48" t="s">
        <v>88</v>
      </c>
      <c r="Q29" s="53" t="s">
        <v>164</v>
      </c>
      <c r="R29" s="54" t="s">
        <v>165</v>
      </c>
      <c r="S29" s="55" t="s">
        <v>88</v>
      </c>
      <c r="T29" s="42" t="s">
        <v>160</v>
      </c>
      <c r="U29" s="56" t="s">
        <v>124</v>
      </c>
      <c r="V29" s="56" t="s">
        <v>124</v>
      </c>
      <c r="W29" s="56" t="s">
        <v>88</v>
      </c>
      <c r="X29" s="55" t="s">
        <v>88</v>
      </c>
      <c r="Y29" s="55" t="s">
        <v>88</v>
      </c>
      <c r="Z29" s="55" t="s">
        <v>88</v>
      </c>
      <c r="AA29" s="40" t="s">
        <v>88</v>
      </c>
      <c r="AB29" s="48" t="s">
        <v>88</v>
      </c>
      <c r="AC29" s="51" t="s">
        <v>166</v>
      </c>
      <c r="AD29" s="48" t="s">
        <v>88</v>
      </c>
      <c r="AE29" s="75">
        <v>0.12970000000000001</v>
      </c>
      <c r="AF29" s="74">
        <f>VLOOKUP(H29,[27]上海绽奇!$B$9:$G$28,6,0)</f>
        <v>0.12970000000000001</v>
      </c>
      <c r="AG29" s="105" t="s">
        <v>167</v>
      </c>
      <c r="AH29" s="106"/>
      <c r="AI29" s="107">
        <f t="shared" si="0"/>
        <v>0</v>
      </c>
      <c r="AJ29" s="101" t="e">
        <f>VLOOKUP(H29,[26]BOM清单!$H$12:$AE$68,24,0)</f>
        <v>#REF!</v>
      </c>
      <c r="AK29" s="101" t="e">
        <f t="shared" si="1"/>
        <v>#REF!</v>
      </c>
      <c r="AL29" s="108">
        <v>1</v>
      </c>
      <c r="AM29" s="107">
        <f t="shared" si="2"/>
        <v>0.12970000000000001</v>
      </c>
      <c r="AN29" s="101">
        <f>VLOOKUP(H29,[26]BOM清单!$H$12:$AF$68,25,0)</f>
        <v>1</v>
      </c>
      <c r="AO29" s="101">
        <f t="shared" si="3"/>
        <v>0.12970000000000001</v>
      </c>
      <c r="AP29" s="106"/>
      <c r="AQ29" s="107">
        <f t="shared" si="4"/>
        <v>0</v>
      </c>
      <c r="AR29" s="101" t="e">
        <f>VLOOKUP(H29,[26]BOM清单!$H$12:$AG$68,26,0)</f>
        <v>#REF!</v>
      </c>
      <c r="AS29" s="101" t="e">
        <f t="shared" si="5"/>
        <v>#REF!</v>
      </c>
      <c r="AT29" s="106"/>
      <c r="AU29" s="107">
        <f t="shared" si="6"/>
        <v>0</v>
      </c>
      <c r="AV29" s="101" t="e">
        <f>VLOOKUP(H29,[26]BOM清单!$H$12:$AH$68,27,0)</f>
        <v>#REF!</v>
      </c>
      <c r="AW29" s="101" t="e">
        <f t="shared" si="7"/>
        <v>#REF!</v>
      </c>
      <c r="AX29" s="106"/>
      <c r="AY29" s="107">
        <f t="shared" si="8"/>
        <v>0</v>
      </c>
      <c r="AZ29" s="101" t="e">
        <f>VLOOKUP(H29,[26]BOM清单!$H$12:$AI$68,28,0)</f>
        <v>#REF!</v>
      </c>
      <c r="BA29" s="101" t="e">
        <f t="shared" si="9"/>
        <v>#REF!</v>
      </c>
      <c r="BB29" s="108">
        <v>1</v>
      </c>
      <c r="BC29" s="107">
        <f t="shared" si="10"/>
        <v>0.12970000000000001</v>
      </c>
      <c r="BD29" s="101">
        <f>VLOOKUP(H29,[26]BOM清单!$H$12:$AJ$68,29,0)</f>
        <v>1</v>
      </c>
      <c r="BE29" s="101">
        <f t="shared" si="11"/>
        <v>0.12970000000000001</v>
      </c>
      <c r="BF29" s="108"/>
      <c r="BG29" s="107">
        <f t="shared" si="12"/>
        <v>0</v>
      </c>
      <c r="BH29" s="101" t="e">
        <f>VLOOKUP(H29,[26]BOM清单!$H$12:$AK$68,30,0)</f>
        <v>#REF!</v>
      </c>
      <c r="BI29" s="101" t="e">
        <f t="shared" si="13"/>
        <v>#REF!</v>
      </c>
      <c r="BJ29" s="106"/>
      <c r="BK29" s="107">
        <f t="shared" si="14"/>
        <v>0</v>
      </c>
      <c r="BL29" s="101" t="e">
        <f>VLOOKUP(H29,[26]BOM清单!$H$12:$AL$68,31,0)</f>
        <v>#REF!</v>
      </c>
      <c r="BM29" s="101" t="e">
        <f t="shared" si="15"/>
        <v>#REF!</v>
      </c>
      <c r="BN29" s="106"/>
      <c r="BO29" s="107">
        <f t="shared" si="16"/>
        <v>0</v>
      </c>
      <c r="BP29" s="101" t="e">
        <f>VLOOKUP(H29,[26]BOM清单!$H$12:$AM$68,32,0)</f>
        <v>#REF!</v>
      </c>
      <c r="BQ29" s="101" t="e">
        <f t="shared" si="17"/>
        <v>#REF!</v>
      </c>
      <c r="BR29" s="106"/>
      <c r="BS29" s="107">
        <f t="shared" si="18"/>
        <v>0</v>
      </c>
      <c r="BT29" s="101" t="e">
        <f>VLOOKUP(H29,[26]BOM清单!$H$12:$AN$68,33,0)</f>
        <v>#REF!</v>
      </c>
      <c r="BU29" s="101" t="e">
        <f t="shared" si="19"/>
        <v>#REF!</v>
      </c>
      <c r="BV29" s="106"/>
      <c r="BW29" s="107">
        <f t="shared" si="20"/>
        <v>0</v>
      </c>
      <c r="BX29" s="101" t="e">
        <f>VLOOKUP(H29,[26]BOM清单!$H$12:$AO$68,34,0)</f>
        <v>#REF!</v>
      </c>
      <c r="BY29" s="101" t="e">
        <f t="shared" si="21"/>
        <v>#REF!</v>
      </c>
      <c r="BZ29" s="106"/>
      <c r="CA29" s="107">
        <f t="shared" si="22"/>
        <v>0</v>
      </c>
      <c r="CB29" s="101" t="e">
        <f>VLOOKUP(H29,[26]BOM清单!$H$12:$AP$68,35,0)</f>
        <v>#REF!</v>
      </c>
      <c r="CC29" s="101" t="e">
        <f t="shared" si="23"/>
        <v>#REF!</v>
      </c>
      <c r="CD29" s="106"/>
      <c r="CE29" s="107">
        <f t="shared" si="24"/>
        <v>0</v>
      </c>
      <c r="CF29" s="101" t="e">
        <f>VLOOKUP(H29,[26]BOM清单!$H$12:$AQ$68,36,0)</f>
        <v>#REF!</v>
      </c>
      <c r="CG29" s="101" t="e">
        <f t="shared" si="25"/>
        <v>#REF!</v>
      </c>
      <c r="CH29" s="106"/>
      <c r="CI29" s="107">
        <f t="shared" si="26"/>
        <v>0</v>
      </c>
      <c r="CJ29" s="101" t="e">
        <f>VLOOKUP(H29,[26]BOM清单!$H$12:$AR$68,37,0)</f>
        <v>#REF!</v>
      </c>
      <c r="CK29" s="101" t="e">
        <f t="shared" si="27"/>
        <v>#REF!</v>
      </c>
      <c r="CL29" s="106"/>
      <c r="CM29" s="107">
        <f t="shared" si="28"/>
        <v>0</v>
      </c>
      <c r="CN29" s="101" t="e">
        <f>VLOOKUP(H29,[26]BOM清单!$H$12:$AS$68,38,0)</f>
        <v>#REF!</v>
      </c>
      <c r="CO29" s="101" t="e">
        <f t="shared" si="29"/>
        <v>#REF!</v>
      </c>
      <c r="CP29" s="106"/>
      <c r="CQ29" s="107">
        <f t="shared" si="30"/>
        <v>0</v>
      </c>
      <c r="CR29" s="101" t="e">
        <f>VLOOKUP(H29,[26]BOM清单!$H$12:$AT$68,39,0)</f>
        <v>#REF!</v>
      </c>
      <c r="CS29" s="101" t="e">
        <f t="shared" si="31"/>
        <v>#REF!</v>
      </c>
      <c r="CT29" s="106"/>
      <c r="CU29" s="107">
        <f t="shared" si="32"/>
        <v>0</v>
      </c>
      <c r="CV29" s="101" t="e">
        <f>VLOOKUP(H29,[26]BOM清单!$H$12:$AU$68,40,0)</f>
        <v>#REF!</v>
      </c>
      <c r="CW29" s="101" t="e">
        <f t="shared" si="33"/>
        <v>#REF!</v>
      </c>
      <c r="CX29" s="106"/>
      <c r="CY29" s="107">
        <f t="shared" si="34"/>
        <v>0</v>
      </c>
      <c r="CZ29" s="101" t="e">
        <f>VLOOKUP(H29,[26]BOM清单!$H$12:$AV$68,41,0)</f>
        <v>#REF!</v>
      </c>
      <c r="DA29" s="101" t="e">
        <f t="shared" si="35"/>
        <v>#REF!</v>
      </c>
      <c r="DB29" s="106"/>
      <c r="DC29" s="107">
        <f t="shared" si="36"/>
        <v>0</v>
      </c>
      <c r="DD29" s="101" t="e">
        <f>VLOOKUP(H29,[26]BOM清单!$H$12:$AW$68,42,0)</f>
        <v>#REF!</v>
      </c>
      <c r="DE29" s="101" t="e">
        <f t="shared" si="37"/>
        <v>#REF!</v>
      </c>
      <c r="DF29" s="106"/>
      <c r="DG29" s="107">
        <f t="shared" si="38"/>
        <v>0</v>
      </c>
      <c r="DH29" s="101" t="e">
        <f>VLOOKUP(H29,[26]BOM清单!$H$12:$AX$68,43,0)</f>
        <v>#REF!</v>
      </c>
      <c r="DI29" s="101" t="e">
        <f t="shared" si="39"/>
        <v>#REF!</v>
      </c>
      <c r="DJ29" s="106"/>
      <c r="DK29" s="107">
        <f t="shared" si="40"/>
        <v>0</v>
      </c>
      <c r="DL29" s="101" t="e">
        <f>VLOOKUP(H29,[26]BOM清单!$H$12:$AY$68,44,0)</f>
        <v>#REF!</v>
      </c>
      <c r="DM29" s="101" t="e">
        <f t="shared" si="41"/>
        <v>#REF!</v>
      </c>
      <c r="DN29" s="106"/>
      <c r="DO29" s="107">
        <f t="shared" si="42"/>
        <v>0</v>
      </c>
      <c r="DP29" s="101" t="e">
        <f>VLOOKUP(H29,[26]BOM清单!$H$12:$AZ$68,45,0)</f>
        <v>#REF!</v>
      </c>
      <c r="DQ29" s="101" t="e">
        <f t="shared" si="43"/>
        <v>#REF!</v>
      </c>
      <c r="DR29" s="106"/>
      <c r="DS29" s="107">
        <f t="shared" si="44"/>
        <v>0</v>
      </c>
      <c r="DT29" s="101" t="e">
        <f>VLOOKUP(H29,[26]BOM清单!$H$12:$BA$68,46,0)</f>
        <v>#REF!</v>
      </c>
      <c r="DU29" s="101" t="e">
        <f t="shared" si="45"/>
        <v>#REF!</v>
      </c>
      <c r="DV29" s="106"/>
      <c r="DW29" s="107">
        <f t="shared" si="46"/>
        <v>0</v>
      </c>
      <c r="DX29" s="101" t="e">
        <f>VLOOKUP(H29,[26]BOM清单!$H$12:$BB$68,47,0)</f>
        <v>#REF!</v>
      </c>
      <c r="DY29" s="101" t="e">
        <f t="shared" si="47"/>
        <v>#REF!</v>
      </c>
      <c r="DZ29" s="106"/>
      <c r="EA29" s="107">
        <f t="shared" si="48"/>
        <v>0</v>
      </c>
      <c r="EB29" s="101" t="e">
        <f>VLOOKUP(H29,[26]BOM清单!$H$12:$BC$68,48,0)</f>
        <v>#REF!</v>
      </c>
      <c r="EC29" s="101" t="e">
        <f t="shared" si="49"/>
        <v>#REF!</v>
      </c>
      <c r="ED29" s="106"/>
      <c r="EE29" s="107">
        <f t="shared" si="50"/>
        <v>0</v>
      </c>
      <c r="EF29" s="101" t="e">
        <f>VLOOKUP(H29,[26]BOM清单!$H$12:$BD$68,49,0)</f>
        <v>#REF!</v>
      </c>
      <c r="EG29" s="101" t="e">
        <f t="shared" si="51"/>
        <v>#REF!</v>
      </c>
      <c r="EH29" s="106"/>
      <c r="EI29" s="107">
        <f t="shared" si="52"/>
        <v>0</v>
      </c>
      <c r="EJ29" s="101" t="e">
        <f>VLOOKUP(H29,[26]BOM清单!$H$12:$BE$68,50,0)</f>
        <v>#REF!</v>
      </c>
      <c r="EK29" s="101" t="e">
        <f t="shared" si="53"/>
        <v>#REF!</v>
      </c>
      <c r="EL29" s="106"/>
      <c r="EM29" s="107">
        <f t="shared" si="54"/>
        <v>0</v>
      </c>
      <c r="EN29" s="101" t="e">
        <f>VLOOKUP(H29,[26]BOM清单!$H$12:$BF$68,51,0)</f>
        <v>#REF!</v>
      </c>
      <c r="EO29" s="101" t="e">
        <f t="shared" si="55"/>
        <v>#REF!</v>
      </c>
      <c r="EP29" s="106"/>
      <c r="EQ29" s="106">
        <f t="shared" si="56"/>
        <v>0</v>
      </c>
      <c r="ER29" s="140" t="e">
        <f>VLOOKUP(H29,[26]BOM清单!$H$12:$BG$68,52,0)</f>
        <v>#REF!</v>
      </c>
      <c r="ES29" s="140" t="e">
        <f t="shared" si="57"/>
        <v>#REF!</v>
      </c>
    </row>
    <row r="30" spans="1:149" s="25" customFormat="1" ht="34.049999999999997" customHeight="1">
      <c r="A30" s="40">
        <v>17</v>
      </c>
      <c r="B30" s="40"/>
      <c r="C30" s="40"/>
      <c r="D30" s="40"/>
      <c r="E30" s="40"/>
      <c r="F30" s="40">
        <v>4</v>
      </c>
      <c r="G30" s="40"/>
      <c r="H30" s="42" t="s">
        <v>192</v>
      </c>
      <c r="I30" s="42" t="s">
        <v>160</v>
      </c>
      <c r="J30" s="280"/>
      <c r="K30" s="42" t="s">
        <v>193</v>
      </c>
      <c r="L30" s="48" t="s">
        <v>15</v>
      </c>
      <c r="M30" s="48" t="s">
        <v>194</v>
      </c>
      <c r="N30" s="48" t="s">
        <v>163</v>
      </c>
      <c r="O30" s="48" t="s">
        <v>88</v>
      </c>
      <c r="P30" s="48" t="s">
        <v>88</v>
      </c>
      <c r="Q30" s="53" t="s">
        <v>164</v>
      </c>
      <c r="R30" s="54" t="s">
        <v>165</v>
      </c>
      <c r="S30" s="55" t="s">
        <v>88</v>
      </c>
      <c r="T30" s="42" t="s">
        <v>160</v>
      </c>
      <c r="U30" s="56" t="s">
        <v>124</v>
      </c>
      <c r="V30" s="56" t="s">
        <v>124</v>
      </c>
      <c r="W30" s="56" t="s">
        <v>88</v>
      </c>
      <c r="X30" s="55" t="s">
        <v>88</v>
      </c>
      <c r="Y30" s="55" t="s">
        <v>88</v>
      </c>
      <c r="Z30" s="55" t="s">
        <v>88</v>
      </c>
      <c r="AA30" s="40" t="s">
        <v>88</v>
      </c>
      <c r="AB30" s="48" t="s">
        <v>88</v>
      </c>
      <c r="AC30" s="51" t="s">
        <v>166</v>
      </c>
      <c r="AD30" s="48" t="s">
        <v>88</v>
      </c>
      <c r="AE30" s="75">
        <v>0.20050000000000001</v>
      </c>
      <c r="AF30" s="74">
        <f>VLOOKUP(H30,[27]上海绽奇!$B$9:$G$28,6,0)</f>
        <v>0.20050000000000001</v>
      </c>
      <c r="AG30" s="105" t="s">
        <v>167</v>
      </c>
      <c r="AH30" s="106"/>
      <c r="AI30" s="107">
        <f t="shared" si="0"/>
        <v>0</v>
      </c>
      <c r="AJ30" s="101" t="e">
        <f>VLOOKUP(H30,[26]BOM清单!$H$12:$AE$68,24,0)</f>
        <v>#REF!</v>
      </c>
      <c r="AK30" s="101" t="e">
        <f t="shared" si="1"/>
        <v>#REF!</v>
      </c>
      <c r="AL30" s="108"/>
      <c r="AM30" s="107">
        <f t="shared" si="2"/>
        <v>0</v>
      </c>
      <c r="AN30" s="101" t="e">
        <f>VLOOKUP(H30,[26]BOM清单!$H$12:$AF$68,25,0)</f>
        <v>#REF!</v>
      </c>
      <c r="AO30" s="101" t="e">
        <f t="shared" si="3"/>
        <v>#REF!</v>
      </c>
      <c r="AP30" s="106"/>
      <c r="AQ30" s="107">
        <f t="shared" si="4"/>
        <v>0</v>
      </c>
      <c r="AR30" s="101" t="e">
        <f>VLOOKUP(H30,[26]BOM清单!$H$12:$AG$68,26,0)</f>
        <v>#REF!</v>
      </c>
      <c r="AS30" s="101" t="e">
        <f t="shared" si="5"/>
        <v>#REF!</v>
      </c>
      <c r="AT30" s="106"/>
      <c r="AU30" s="107">
        <f t="shared" si="6"/>
        <v>0</v>
      </c>
      <c r="AV30" s="101" t="e">
        <f>VLOOKUP(H30,[26]BOM清单!$H$12:$AH$68,27,0)</f>
        <v>#REF!</v>
      </c>
      <c r="AW30" s="101" t="e">
        <f t="shared" si="7"/>
        <v>#REF!</v>
      </c>
      <c r="AX30" s="106"/>
      <c r="AY30" s="107">
        <f t="shared" si="8"/>
        <v>0</v>
      </c>
      <c r="AZ30" s="101" t="e">
        <f>VLOOKUP(H30,[26]BOM清单!$H$12:$AI$68,28,0)</f>
        <v>#REF!</v>
      </c>
      <c r="BA30" s="101" t="e">
        <f t="shared" si="9"/>
        <v>#REF!</v>
      </c>
      <c r="BB30" s="108"/>
      <c r="BC30" s="107">
        <f t="shared" si="10"/>
        <v>0</v>
      </c>
      <c r="BD30" s="101" t="e">
        <f>VLOOKUP(H30,[26]BOM清单!$H$12:$AJ$68,29,0)</f>
        <v>#REF!</v>
      </c>
      <c r="BE30" s="101" t="e">
        <f t="shared" si="11"/>
        <v>#REF!</v>
      </c>
      <c r="BF30" s="108"/>
      <c r="BG30" s="107">
        <f t="shared" si="12"/>
        <v>0</v>
      </c>
      <c r="BH30" s="101" t="e">
        <f>VLOOKUP(H30,[26]BOM清单!$H$12:$AK$68,30,0)</f>
        <v>#REF!</v>
      </c>
      <c r="BI30" s="101" t="e">
        <f t="shared" si="13"/>
        <v>#REF!</v>
      </c>
      <c r="BJ30" s="106">
        <v>1</v>
      </c>
      <c r="BK30" s="107">
        <f t="shared" si="14"/>
        <v>0.20050000000000001</v>
      </c>
      <c r="BL30" s="101">
        <f>VLOOKUP(H30,[26]BOM清单!$H$12:$AL$68,31,0)</f>
        <v>1</v>
      </c>
      <c r="BM30" s="101">
        <f t="shared" si="15"/>
        <v>0.20050000000000001</v>
      </c>
      <c r="BN30" s="106"/>
      <c r="BO30" s="107">
        <f t="shared" si="16"/>
        <v>0</v>
      </c>
      <c r="BP30" s="101" t="e">
        <f>VLOOKUP(H30,[26]BOM清单!$H$12:$AM$68,32,0)</f>
        <v>#REF!</v>
      </c>
      <c r="BQ30" s="101" t="e">
        <f t="shared" si="17"/>
        <v>#REF!</v>
      </c>
      <c r="BR30" s="106">
        <v>1</v>
      </c>
      <c r="BS30" s="107">
        <f t="shared" si="18"/>
        <v>0.20050000000000001</v>
      </c>
      <c r="BT30" s="101">
        <f>VLOOKUP(H30,[26]BOM清单!$H$12:$AN$68,33,0)</f>
        <v>1</v>
      </c>
      <c r="BU30" s="101">
        <f t="shared" si="19"/>
        <v>0.20050000000000001</v>
      </c>
      <c r="BV30" s="106"/>
      <c r="BW30" s="107">
        <f t="shared" si="20"/>
        <v>0</v>
      </c>
      <c r="BX30" s="101" t="e">
        <f>VLOOKUP(H30,[26]BOM清单!$H$12:$AO$68,34,0)</f>
        <v>#REF!</v>
      </c>
      <c r="BY30" s="101" t="e">
        <f t="shared" si="21"/>
        <v>#REF!</v>
      </c>
      <c r="BZ30" s="106"/>
      <c r="CA30" s="107">
        <f t="shared" si="22"/>
        <v>0</v>
      </c>
      <c r="CB30" s="101" t="e">
        <f>VLOOKUP(H30,[26]BOM清单!$H$12:$AP$68,35,0)</f>
        <v>#REF!</v>
      </c>
      <c r="CC30" s="101" t="e">
        <f t="shared" si="23"/>
        <v>#REF!</v>
      </c>
      <c r="CD30" s="106">
        <v>1</v>
      </c>
      <c r="CE30" s="107">
        <f t="shared" si="24"/>
        <v>0.20050000000000001</v>
      </c>
      <c r="CF30" s="101">
        <f>VLOOKUP(H30,[26]BOM清单!$H$12:$AQ$68,36,0)</f>
        <v>1</v>
      </c>
      <c r="CG30" s="101">
        <f t="shared" si="25"/>
        <v>0.20050000000000001</v>
      </c>
      <c r="CH30" s="106"/>
      <c r="CI30" s="107">
        <f t="shared" si="26"/>
        <v>0</v>
      </c>
      <c r="CJ30" s="101" t="e">
        <f>VLOOKUP(H30,[26]BOM清单!$H$12:$AR$68,37,0)</f>
        <v>#REF!</v>
      </c>
      <c r="CK30" s="101" t="e">
        <f t="shared" si="27"/>
        <v>#REF!</v>
      </c>
      <c r="CL30" s="106">
        <v>1</v>
      </c>
      <c r="CM30" s="107">
        <f t="shared" si="28"/>
        <v>0.20050000000000001</v>
      </c>
      <c r="CN30" s="101">
        <f>VLOOKUP(H30,[26]BOM清单!$H$12:$AS$68,38,0)</f>
        <v>1</v>
      </c>
      <c r="CO30" s="101">
        <f t="shared" si="29"/>
        <v>0.20050000000000001</v>
      </c>
      <c r="CP30" s="106"/>
      <c r="CQ30" s="107">
        <f t="shared" si="30"/>
        <v>0</v>
      </c>
      <c r="CR30" s="101" t="e">
        <f>VLOOKUP(H30,[26]BOM清单!$H$12:$AT$68,39,0)</f>
        <v>#REF!</v>
      </c>
      <c r="CS30" s="101" t="e">
        <f t="shared" si="31"/>
        <v>#REF!</v>
      </c>
      <c r="CT30" s="106"/>
      <c r="CU30" s="107">
        <f t="shared" si="32"/>
        <v>0</v>
      </c>
      <c r="CV30" s="101" t="e">
        <f>VLOOKUP(H30,[26]BOM清单!$H$12:$AU$68,40,0)</f>
        <v>#REF!</v>
      </c>
      <c r="CW30" s="101" t="e">
        <f t="shared" si="33"/>
        <v>#REF!</v>
      </c>
      <c r="CX30" s="106">
        <v>1</v>
      </c>
      <c r="CY30" s="107">
        <f t="shared" si="34"/>
        <v>0.20050000000000001</v>
      </c>
      <c r="CZ30" s="101">
        <f>VLOOKUP(H30,[26]BOM清单!$H$12:$AV$68,41,0)</f>
        <v>1</v>
      </c>
      <c r="DA30" s="101">
        <f t="shared" si="35"/>
        <v>0.20050000000000001</v>
      </c>
      <c r="DB30" s="106"/>
      <c r="DC30" s="107">
        <f t="shared" si="36"/>
        <v>0</v>
      </c>
      <c r="DD30" s="101" t="e">
        <f>VLOOKUP(H30,[26]BOM清单!$H$12:$AW$68,42,0)</f>
        <v>#REF!</v>
      </c>
      <c r="DE30" s="101" t="e">
        <f t="shared" si="37"/>
        <v>#REF!</v>
      </c>
      <c r="DF30" s="106">
        <v>1</v>
      </c>
      <c r="DG30" s="107">
        <f t="shared" si="38"/>
        <v>0.20050000000000001</v>
      </c>
      <c r="DH30" s="101">
        <f>VLOOKUP(H30,[26]BOM清单!$H$12:$AX$68,43,0)</f>
        <v>1</v>
      </c>
      <c r="DI30" s="101">
        <f t="shared" si="39"/>
        <v>0.20050000000000001</v>
      </c>
      <c r="DJ30" s="106"/>
      <c r="DK30" s="107">
        <f t="shared" si="40"/>
        <v>0</v>
      </c>
      <c r="DL30" s="101" t="e">
        <f>VLOOKUP(H30,[26]BOM清单!$H$12:$AY$68,44,0)</f>
        <v>#REF!</v>
      </c>
      <c r="DM30" s="101" t="e">
        <f t="shared" si="41"/>
        <v>#REF!</v>
      </c>
      <c r="DN30" s="106">
        <v>1</v>
      </c>
      <c r="DO30" s="107">
        <f t="shared" si="42"/>
        <v>0.20050000000000001</v>
      </c>
      <c r="DP30" s="101">
        <f>VLOOKUP(H30,[26]BOM清单!$H$12:$AZ$68,45,0)</f>
        <v>1</v>
      </c>
      <c r="DQ30" s="101">
        <f t="shared" si="43"/>
        <v>0.20050000000000001</v>
      </c>
      <c r="DR30" s="106"/>
      <c r="DS30" s="107">
        <f t="shared" si="44"/>
        <v>0</v>
      </c>
      <c r="DT30" s="101" t="e">
        <f>VLOOKUP(H30,[26]BOM清单!$H$12:$BA$68,46,0)</f>
        <v>#REF!</v>
      </c>
      <c r="DU30" s="101" t="e">
        <f t="shared" si="45"/>
        <v>#REF!</v>
      </c>
      <c r="DV30" s="106">
        <v>1</v>
      </c>
      <c r="DW30" s="107">
        <f t="shared" si="46"/>
        <v>0.20050000000000001</v>
      </c>
      <c r="DX30" s="101">
        <f>VLOOKUP(H30,[26]BOM清单!$H$12:$BB$68,47,0)</f>
        <v>1</v>
      </c>
      <c r="DY30" s="101">
        <f t="shared" si="47"/>
        <v>0.20050000000000001</v>
      </c>
      <c r="DZ30" s="106"/>
      <c r="EA30" s="107">
        <f t="shared" si="48"/>
        <v>0</v>
      </c>
      <c r="EB30" s="101" t="e">
        <f>VLOOKUP(H30,[26]BOM清单!$H$12:$BC$68,48,0)</f>
        <v>#REF!</v>
      </c>
      <c r="EC30" s="101" t="e">
        <f t="shared" si="49"/>
        <v>#REF!</v>
      </c>
      <c r="ED30" s="106">
        <v>1</v>
      </c>
      <c r="EE30" s="107">
        <f t="shared" si="50"/>
        <v>0.20050000000000001</v>
      </c>
      <c r="EF30" s="101">
        <f>VLOOKUP(H30,[26]BOM清单!$H$12:$BD$68,49,0)</f>
        <v>1</v>
      </c>
      <c r="EG30" s="101">
        <f t="shared" si="51"/>
        <v>0.20050000000000001</v>
      </c>
      <c r="EH30" s="106"/>
      <c r="EI30" s="107">
        <f t="shared" si="52"/>
        <v>0</v>
      </c>
      <c r="EJ30" s="101" t="e">
        <f>VLOOKUP(H30,[26]BOM清单!$H$12:$BE$68,50,0)</f>
        <v>#REF!</v>
      </c>
      <c r="EK30" s="101" t="e">
        <f t="shared" si="53"/>
        <v>#REF!</v>
      </c>
      <c r="EL30" s="106">
        <v>1</v>
      </c>
      <c r="EM30" s="107">
        <f t="shared" si="54"/>
        <v>0.20050000000000001</v>
      </c>
      <c r="EN30" s="101">
        <f>VLOOKUP(H30,[26]BOM清单!$H$12:$BF$68,51,0)</f>
        <v>1</v>
      </c>
      <c r="EO30" s="101">
        <f t="shared" si="55"/>
        <v>0.20050000000000001</v>
      </c>
      <c r="EP30" s="106"/>
      <c r="EQ30" s="106">
        <f t="shared" si="56"/>
        <v>0</v>
      </c>
      <c r="ER30" s="140" t="e">
        <f>VLOOKUP(H30,[26]BOM清单!$H$12:$BG$68,52,0)</f>
        <v>#REF!</v>
      </c>
      <c r="ES30" s="140" t="e">
        <f t="shared" si="57"/>
        <v>#REF!</v>
      </c>
    </row>
    <row r="31" spans="1:149" s="25" customFormat="1" ht="34.049999999999997" customHeight="1">
      <c r="A31" s="40">
        <v>18</v>
      </c>
      <c r="B31" s="40"/>
      <c r="C31" s="40"/>
      <c r="D31" s="40"/>
      <c r="E31" s="40"/>
      <c r="F31" s="40">
        <v>4</v>
      </c>
      <c r="G31" s="40"/>
      <c r="H31" s="42" t="s">
        <v>195</v>
      </c>
      <c r="I31" s="42" t="s">
        <v>160</v>
      </c>
      <c r="J31" s="281"/>
      <c r="K31" s="42" t="s">
        <v>196</v>
      </c>
      <c r="L31" s="48" t="s">
        <v>15</v>
      </c>
      <c r="M31" s="48" t="s">
        <v>197</v>
      </c>
      <c r="N31" s="48" t="s">
        <v>163</v>
      </c>
      <c r="O31" s="48" t="s">
        <v>88</v>
      </c>
      <c r="P31" s="48" t="s">
        <v>88</v>
      </c>
      <c r="Q31" s="53" t="s">
        <v>164</v>
      </c>
      <c r="R31" s="54" t="s">
        <v>165</v>
      </c>
      <c r="S31" s="55" t="s">
        <v>88</v>
      </c>
      <c r="T31" s="42" t="s">
        <v>160</v>
      </c>
      <c r="U31" s="56" t="s">
        <v>124</v>
      </c>
      <c r="V31" s="56" t="s">
        <v>124</v>
      </c>
      <c r="W31" s="56" t="s">
        <v>88</v>
      </c>
      <c r="X31" s="55" t="s">
        <v>88</v>
      </c>
      <c r="Y31" s="55" t="s">
        <v>88</v>
      </c>
      <c r="Z31" s="55" t="s">
        <v>88</v>
      </c>
      <c r="AA31" s="40" t="s">
        <v>88</v>
      </c>
      <c r="AB31" s="48" t="s">
        <v>88</v>
      </c>
      <c r="AC31" s="51" t="s">
        <v>166</v>
      </c>
      <c r="AD31" s="48" t="s">
        <v>88</v>
      </c>
      <c r="AE31" s="75">
        <v>8.8499999999999995E-2</v>
      </c>
      <c r="AF31" s="74">
        <f>VLOOKUP(H31,[27]上海绽奇!$B$9:$G$28,6,0)</f>
        <v>8.8499999999999995E-2</v>
      </c>
      <c r="AG31" s="105" t="s">
        <v>167</v>
      </c>
      <c r="AH31" s="106"/>
      <c r="AI31" s="107">
        <f t="shared" si="0"/>
        <v>0</v>
      </c>
      <c r="AJ31" s="101" t="e">
        <f>VLOOKUP(H31,[26]BOM清单!$H$12:$AE$68,24,0)</f>
        <v>#REF!</v>
      </c>
      <c r="AK31" s="101" t="e">
        <f t="shared" si="1"/>
        <v>#REF!</v>
      </c>
      <c r="AL31" s="108"/>
      <c r="AM31" s="107">
        <f t="shared" si="2"/>
        <v>0</v>
      </c>
      <c r="AN31" s="101" t="e">
        <f>VLOOKUP(H31,[26]BOM清单!$H$12:$AF$68,25,0)</f>
        <v>#REF!</v>
      </c>
      <c r="AO31" s="101" t="e">
        <f t="shared" si="3"/>
        <v>#REF!</v>
      </c>
      <c r="AP31" s="106"/>
      <c r="AQ31" s="107">
        <f t="shared" si="4"/>
        <v>0</v>
      </c>
      <c r="AR31" s="101" t="e">
        <f>VLOOKUP(H31,[26]BOM清单!$H$12:$AG$68,26,0)</f>
        <v>#REF!</v>
      </c>
      <c r="AS31" s="101" t="e">
        <f t="shared" si="5"/>
        <v>#REF!</v>
      </c>
      <c r="AT31" s="106"/>
      <c r="AU31" s="107">
        <f t="shared" si="6"/>
        <v>0</v>
      </c>
      <c r="AV31" s="101" t="e">
        <f>VLOOKUP(H31,[26]BOM清单!$H$12:$AH$68,27,0)</f>
        <v>#REF!</v>
      </c>
      <c r="AW31" s="101" t="e">
        <f t="shared" si="7"/>
        <v>#REF!</v>
      </c>
      <c r="AX31" s="106"/>
      <c r="AY31" s="107">
        <f t="shared" si="8"/>
        <v>0</v>
      </c>
      <c r="AZ31" s="101" t="e">
        <f>VLOOKUP(H31,[26]BOM清单!$H$12:$AI$68,28,0)</f>
        <v>#REF!</v>
      </c>
      <c r="BA31" s="101" t="e">
        <f t="shared" si="9"/>
        <v>#REF!</v>
      </c>
      <c r="BB31" s="108"/>
      <c r="BC31" s="107">
        <f t="shared" si="10"/>
        <v>0</v>
      </c>
      <c r="BD31" s="101" t="e">
        <f>VLOOKUP(H31,[26]BOM清单!$H$12:$AJ$68,29,0)</f>
        <v>#REF!</v>
      </c>
      <c r="BE31" s="101" t="e">
        <f t="shared" si="11"/>
        <v>#REF!</v>
      </c>
      <c r="BF31" s="108"/>
      <c r="BG31" s="107">
        <f t="shared" si="12"/>
        <v>0</v>
      </c>
      <c r="BH31" s="101" t="e">
        <f>VLOOKUP(H31,[26]BOM清单!$H$12:$AK$68,30,0)</f>
        <v>#REF!</v>
      </c>
      <c r="BI31" s="101" t="e">
        <f t="shared" si="13"/>
        <v>#REF!</v>
      </c>
      <c r="BJ31" s="106">
        <v>2</v>
      </c>
      <c r="BK31" s="107">
        <f t="shared" si="14"/>
        <v>0.17699999999999999</v>
      </c>
      <c r="BL31" s="101">
        <f>VLOOKUP(H31,[26]BOM清单!$H$12:$AL$68,31,0)</f>
        <v>2</v>
      </c>
      <c r="BM31" s="101">
        <f t="shared" si="15"/>
        <v>0.17699999999999999</v>
      </c>
      <c r="BN31" s="106"/>
      <c r="BO31" s="107">
        <f t="shared" si="16"/>
        <v>0</v>
      </c>
      <c r="BP31" s="101" t="e">
        <f>VLOOKUP(H31,[26]BOM清单!$H$12:$AM$68,32,0)</f>
        <v>#REF!</v>
      </c>
      <c r="BQ31" s="101" t="e">
        <f t="shared" si="17"/>
        <v>#REF!</v>
      </c>
      <c r="BR31" s="106">
        <v>2</v>
      </c>
      <c r="BS31" s="107">
        <f t="shared" si="18"/>
        <v>0.17699999999999999</v>
      </c>
      <c r="BT31" s="101">
        <f>VLOOKUP(H31,[26]BOM清单!$H$12:$AN$68,33,0)</f>
        <v>2</v>
      </c>
      <c r="BU31" s="101">
        <f t="shared" si="19"/>
        <v>0.17699999999999999</v>
      </c>
      <c r="BV31" s="106"/>
      <c r="BW31" s="107">
        <f t="shared" si="20"/>
        <v>0</v>
      </c>
      <c r="BX31" s="101" t="e">
        <f>VLOOKUP(H31,[26]BOM清单!$H$12:$AO$68,34,0)</f>
        <v>#REF!</v>
      </c>
      <c r="BY31" s="101" t="e">
        <f t="shared" si="21"/>
        <v>#REF!</v>
      </c>
      <c r="BZ31" s="106"/>
      <c r="CA31" s="107">
        <f t="shared" si="22"/>
        <v>0</v>
      </c>
      <c r="CB31" s="101" t="e">
        <f>VLOOKUP(H31,[26]BOM清单!$H$12:$AP$68,35,0)</f>
        <v>#REF!</v>
      </c>
      <c r="CC31" s="101" t="e">
        <f t="shared" si="23"/>
        <v>#REF!</v>
      </c>
      <c r="CD31" s="106">
        <v>2</v>
      </c>
      <c r="CE31" s="107">
        <f t="shared" si="24"/>
        <v>0.17699999999999999</v>
      </c>
      <c r="CF31" s="101">
        <f>VLOOKUP(H31,[26]BOM清单!$H$12:$AQ$68,36,0)</f>
        <v>2</v>
      </c>
      <c r="CG31" s="101">
        <f t="shared" si="25"/>
        <v>0.17699999999999999</v>
      </c>
      <c r="CH31" s="106"/>
      <c r="CI31" s="107">
        <f t="shared" si="26"/>
        <v>0</v>
      </c>
      <c r="CJ31" s="101" t="e">
        <f>VLOOKUP(H31,[26]BOM清单!$H$12:$AR$68,37,0)</f>
        <v>#REF!</v>
      </c>
      <c r="CK31" s="101" t="e">
        <f t="shared" si="27"/>
        <v>#REF!</v>
      </c>
      <c r="CL31" s="106">
        <v>2</v>
      </c>
      <c r="CM31" s="107">
        <f t="shared" si="28"/>
        <v>0.17699999999999999</v>
      </c>
      <c r="CN31" s="101">
        <f>VLOOKUP(H31,[26]BOM清单!$H$12:$AS$68,38,0)</f>
        <v>2</v>
      </c>
      <c r="CO31" s="101">
        <f t="shared" si="29"/>
        <v>0.17699999999999999</v>
      </c>
      <c r="CP31" s="106"/>
      <c r="CQ31" s="107">
        <f t="shared" si="30"/>
        <v>0</v>
      </c>
      <c r="CR31" s="101" t="e">
        <f>VLOOKUP(H31,[26]BOM清单!$H$12:$AT$68,39,0)</f>
        <v>#REF!</v>
      </c>
      <c r="CS31" s="101" t="e">
        <f t="shared" si="31"/>
        <v>#REF!</v>
      </c>
      <c r="CT31" s="106"/>
      <c r="CU31" s="107">
        <f t="shared" si="32"/>
        <v>0</v>
      </c>
      <c r="CV31" s="101" t="e">
        <f>VLOOKUP(H31,[26]BOM清单!$H$12:$AU$68,40,0)</f>
        <v>#REF!</v>
      </c>
      <c r="CW31" s="101" t="e">
        <f t="shared" si="33"/>
        <v>#REF!</v>
      </c>
      <c r="CX31" s="106">
        <v>2</v>
      </c>
      <c r="CY31" s="107">
        <f t="shared" si="34"/>
        <v>0.17699999999999999</v>
      </c>
      <c r="CZ31" s="101">
        <f>VLOOKUP(H31,[26]BOM清单!$H$12:$AV$68,41,0)</f>
        <v>2</v>
      </c>
      <c r="DA31" s="101">
        <f t="shared" si="35"/>
        <v>0.17699999999999999</v>
      </c>
      <c r="DB31" s="106"/>
      <c r="DC31" s="107">
        <f t="shared" si="36"/>
        <v>0</v>
      </c>
      <c r="DD31" s="101" t="e">
        <f>VLOOKUP(H31,[26]BOM清单!$H$12:$AW$68,42,0)</f>
        <v>#REF!</v>
      </c>
      <c r="DE31" s="101" t="e">
        <f t="shared" si="37"/>
        <v>#REF!</v>
      </c>
      <c r="DF31" s="106">
        <v>2</v>
      </c>
      <c r="DG31" s="107">
        <f t="shared" si="38"/>
        <v>0.17699999999999999</v>
      </c>
      <c r="DH31" s="101">
        <f>VLOOKUP(H31,[26]BOM清单!$H$12:$AX$68,43,0)</f>
        <v>2</v>
      </c>
      <c r="DI31" s="101">
        <f t="shared" si="39"/>
        <v>0.17699999999999999</v>
      </c>
      <c r="DJ31" s="106"/>
      <c r="DK31" s="107">
        <f t="shared" si="40"/>
        <v>0</v>
      </c>
      <c r="DL31" s="101" t="e">
        <f>VLOOKUP(H31,[26]BOM清单!$H$12:$AY$68,44,0)</f>
        <v>#REF!</v>
      </c>
      <c r="DM31" s="101" t="e">
        <f t="shared" si="41"/>
        <v>#REF!</v>
      </c>
      <c r="DN31" s="106">
        <v>2</v>
      </c>
      <c r="DO31" s="107">
        <f t="shared" si="42"/>
        <v>0.17699999999999999</v>
      </c>
      <c r="DP31" s="101">
        <f>VLOOKUP(H31,[26]BOM清单!$H$12:$AZ$68,45,0)</f>
        <v>2</v>
      </c>
      <c r="DQ31" s="101">
        <f t="shared" si="43"/>
        <v>0.17699999999999999</v>
      </c>
      <c r="DR31" s="106"/>
      <c r="DS31" s="107">
        <f t="shared" si="44"/>
        <v>0</v>
      </c>
      <c r="DT31" s="101" t="e">
        <f>VLOOKUP(H31,[26]BOM清单!$H$12:$BA$68,46,0)</f>
        <v>#REF!</v>
      </c>
      <c r="DU31" s="101" t="e">
        <f t="shared" si="45"/>
        <v>#REF!</v>
      </c>
      <c r="DV31" s="106">
        <v>2</v>
      </c>
      <c r="DW31" s="107">
        <f t="shared" si="46"/>
        <v>0.17699999999999999</v>
      </c>
      <c r="DX31" s="101">
        <f>VLOOKUP(H31,[26]BOM清单!$H$12:$BB$68,47,0)</f>
        <v>2</v>
      </c>
      <c r="DY31" s="101">
        <f t="shared" si="47"/>
        <v>0.17699999999999999</v>
      </c>
      <c r="DZ31" s="106"/>
      <c r="EA31" s="107">
        <f t="shared" si="48"/>
        <v>0</v>
      </c>
      <c r="EB31" s="101" t="e">
        <f>VLOOKUP(H31,[26]BOM清单!$H$12:$BC$68,48,0)</f>
        <v>#REF!</v>
      </c>
      <c r="EC31" s="101" t="e">
        <f t="shared" si="49"/>
        <v>#REF!</v>
      </c>
      <c r="ED31" s="106">
        <v>2</v>
      </c>
      <c r="EE31" s="107">
        <f t="shared" si="50"/>
        <v>0.17699999999999999</v>
      </c>
      <c r="EF31" s="101">
        <f>VLOOKUP(H31,[26]BOM清单!$H$12:$BD$68,49,0)</f>
        <v>2</v>
      </c>
      <c r="EG31" s="101">
        <f t="shared" si="51"/>
        <v>0.17699999999999999</v>
      </c>
      <c r="EH31" s="106"/>
      <c r="EI31" s="107">
        <f t="shared" si="52"/>
        <v>0</v>
      </c>
      <c r="EJ31" s="101" t="e">
        <f>VLOOKUP(H31,[26]BOM清单!$H$12:$BE$68,50,0)</f>
        <v>#REF!</v>
      </c>
      <c r="EK31" s="101" t="e">
        <f t="shared" si="53"/>
        <v>#REF!</v>
      </c>
      <c r="EL31" s="106">
        <v>2</v>
      </c>
      <c r="EM31" s="107">
        <f t="shared" si="54"/>
        <v>0.17699999999999999</v>
      </c>
      <c r="EN31" s="101">
        <f>VLOOKUP(H31,[26]BOM清单!$H$12:$BF$68,51,0)</f>
        <v>2</v>
      </c>
      <c r="EO31" s="101">
        <f t="shared" si="55"/>
        <v>0.17699999999999999</v>
      </c>
      <c r="EP31" s="106"/>
      <c r="EQ31" s="106">
        <f t="shared" si="56"/>
        <v>0</v>
      </c>
      <c r="ER31" s="140" t="e">
        <f>VLOOKUP(H31,[26]BOM清单!$H$12:$BG$68,52,0)</f>
        <v>#REF!</v>
      </c>
      <c r="ES31" s="140" t="e">
        <f t="shared" si="57"/>
        <v>#REF!</v>
      </c>
    </row>
    <row r="32" spans="1:149" s="25" customFormat="1" ht="34.049999999999997" customHeight="1">
      <c r="A32" s="40">
        <v>19</v>
      </c>
      <c r="B32" s="40"/>
      <c r="C32" s="40"/>
      <c r="D32" s="40"/>
      <c r="E32" s="40"/>
      <c r="F32" s="40">
        <v>4</v>
      </c>
      <c r="G32" s="40"/>
      <c r="H32" s="42" t="s">
        <v>198</v>
      </c>
      <c r="I32" s="42" t="s">
        <v>199</v>
      </c>
      <c r="J32" s="50"/>
      <c r="K32" s="42" t="s">
        <v>200</v>
      </c>
      <c r="L32" s="48" t="s">
        <v>15</v>
      </c>
      <c r="M32" s="48" t="s">
        <v>201</v>
      </c>
      <c r="N32" s="48" t="s">
        <v>202</v>
      </c>
      <c r="O32" s="48" t="s">
        <v>88</v>
      </c>
      <c r="P32" s="48" t="s">
        <v>88</v>
      </c>
      <c r="Q32" s="53" t="s">
        <v>164</v>
      </c>
      <c r="R32" s="54" t="s">
        <v>165</v>
      </c>
      <c r="S32" s="55" t="s">
        <v>88</v>
      </c>
      <c r="T32" s="42" t="s">
        <v>199</v>
      </c>
      <c r="U32" s="56" t="s">
        <v>124</v>
      </c>
      <c r="V32" s="56" t="s">
        <v>124</v>
      </c>
      <c r="W32" s="56" t="s">
        <v>88</v>
      </c>
      <c r="X32" s="55" t="s">
        <v>88</v>
      </c>
      <c r="Y32" s="55" t="s">
        <v>88</v>
      </c>
      <c r="Z32" s="55" t="s">
        <v>88</v>
      </c>
      <c r="AA32" s="40" t="s">
        <v>88</v>
      </c>
      <c r="AB32" s="48" t="s">
        <v>88</v>
      </c>
      <c r="AC32" s="51" t="s">
        <v>166</v>
      </c>
      <c r="AD32" s="48" t="s">
        <v>88</v>
      </c>
      <c r="AE32" s="75">
        <v>0.32</v>
      </c>
      <c r="AF32" s="74">
        <f>VLOOKUP(H32,[27]上海绽奇!$B$9:$G$28,6,0)</f>
        <v>0.32</v>
      </c>
      <c r="AG32" s="105" t="s">
        <v>167</v>
      </c>
      <c r="AH32" s="106"/>
      <c r="AI32" s="107">
        <f t="shared" si="0"/>
        <v>0</v>
      </c>
      <c r="AJ32" s="101" t="e">
        <f>VLOOKUP(H32,[26]BOM清单!$H$12:$AE$68,24,0)</f>
        <v>#REF!</v>
      </c>
      <c r="AK32" s="101" t="e">
        <f t="shared" si="1"/>
        <v>#REF!</v>
      </c>
      <c r="AL32" s="108"/>
      <c r="AM32" s="107">
        <f t="shared" si="2"/>
        <v>0</v>
      </c>
      <c r="AN32" s="101" t="e">
        <f>VLOOKUP(H32,[26]BOM清单!$H$12:$AF$68,25,0)</f>
        <v>#REF!</v>
      </c>
      <c r="AO32" s="101" t="e">
        <f t="shared" si="3"/>
        <v>#REF!</v>
      </c>
      <c r="AP32" s="106"/>
      <c r="AQ32" s="107">
        <f t="shared" si="4"/>
        <v>0</v>
      </c>
      <c r="AR32" s="101" t="e">
        <f>VLOOKUP(H32,[26]BOM清单!$H$12:$AG$68,26,0)</f>
        <v>#REF!</v>
      </c>
      <c r="AS32" s="101" t="e">
        <f t="shared" si="5"/>
        <v>#REF!</v>
      </c>
      <c r="AT32" s="106"/>
      <c r="AU32" s="107">
        <f t="shared" si="6"/>
        <v>0</v>
      </c>
      <c r="AV32" s="101" t="e">
        <f>VLOOKUP(H32,[26]BOM清单!$H$12:$AH$68,27,0)</f>
        <v>#REF!</v>
      </c>
      <c r="AW32" s="101" t="e">
        <f t="shared" si="7"/>
        <v>#REF!</v>
      </c>
      <c r="AX32" s="106">
        <v>1</v>
      </c>
      <c r="AY32" s="107">
        <f t="shared" si="8"/>
        <v>0.32</v>
      </c>
      <c r="AZ32" s="101">
        <f>VLOOKUP(H32,[26]BOM清单!$H$12:$AI$68,28,0)</f>
        <v>1</v>
      </c>
      <c r="BA32" s="101">
        <f t="shared" si="9"/>
        <v>0.32</v>
      </c>
      <c r="BB32" s="108"/>
      <c r="BC32" s="107">
        <f t="shared" si="10"/>
        <v>0</v>
      </c>
      <c r="BD32" s="101" t="e">
        <f>VLOOKUP(H32,[26]BOM清单!$H$12:$AJ$68,29,0)</f>
        <v>#REF!</v>
      </c>
      <c r="BE32" s="101" t="e">
        <f t="shared" si="11"/>
        <v>#REF!</v>
      </c>
      <c r="BF32" s="108"/>
      <c r="BG32" s="107">
        <f t="shared" si="12"/>
        <v>0</v>
      </c>
      <c r="BH32" s="101" t="e">
        <f>VLOOKUP(H32,[26]BOM清单!$H$12:$AK$68,30,0)</f>
        <v>#REF!</v>
      </c>
      <c r="BI32" s="101" t="e">
        <f t="shared" si="13"/>
        <v>#REF!</v>
      </c>
      <c r="BJ32" s="106"/>
      <c r="BK32" s="107">
        <f t="shared" si="14"/>
        <v>0</v>
      </c>
      <c r="BL32" s="101" t="e">
        <f>VLOOKUP(H32,[26]BOM清单!$H$12:$AL$68,31,0)</f>
        <v>#REF!</v>
      </c>
      <c r="BM32" s="101" t="e">
        <f t="shared" si="15"/>
        <v>#REF!</v>
      </c>
      <c r="BN32" s="106"/>
      <c r="BO32" s="107">
        <f t="shared" si="16"/>
        <v>0</v>
      </c>
      <c r="BP32" s="101" t="e">
        <f>VLOOKUP(H32,[26]BOM清单!$H$12:$AM$68,32,0)</f>
        <v>#REF!</v>
      </c>
      <c r="BQ32" s="101" t="e">
        <f t="shared" si="17"/>
        <v>#REF!</v>
      </c>
      <c r="BR32" s="106"/>
      <c r="BS32" s="107">
        <f t="shared" si="18"/>
        <v>0</v>
      </c>
      <c r="BT32" s="101" t="e">
        <f>VLOOKUP(H32,[26]BOM清单!$H$12:$AN$68,33,0)</f>
        <v>#REF!</v>
      </c>
      <c r="BU32" s="101" t="e">
        <f t="shared" si="19"/>
        <v>#REF!</v>
      </c>
      <c r="BV32" s="106"/>
      <c r="BW32" s="107">
        <f t="shared" si="20"/>
        <v>0</v>
      </c>
      <c r="BX32" s="101" t="e">
        <f>VLOOKUP(H32,[26]BOM清单!$H$12:$AO$68,34,0)</f>
        <v>#REF!</v>
      </c>
      <c r="BY32" s="101" t="e">
        <f t="shared" si="21"/>
        <v>#REF!</v>
      </c>
      <c r="BZ32" s="106"/>
      <c r="CA32" s="107">
        <f t="shared" si="22"/>
        <v>0</v>
      </c>
      <c r="CB32" s="101" t="e">
        <f>VLOOKUP(H32,[26]BOM清单!$H$12:$AP$68,35,0)</f>
        <v>#REF!</v>
      </c>
      <c r="CC32" s="101" t="e">
        <f t="shared" si="23"/>
        <v>#REF!</v>
      </c>
      <c r="CD32" s="106"/>
      <c r="CE32" s="107">
        <f t="shared" si="24"/>
        <v>0</v>
      </c>
      <c r="CF32" s="101" t="e">
        <f>VLOOKUP(H32,[26]BOM清单!$H$12:$AQ$68,36,0)</f>
        <v>#REF!</v>
      </c>
      <c r="CG32" s="101" t="e">
        <f t="shared" si="25"/>
        <v>#REF!</v>
      </c>
      <c r="CH32" s="106"/>
      <c r="CI32" s="107">
        <f t="shared" si="26"/>
        <v>0</v>
      </c>
      <c r="CJ32" s="101" t="e">
        <f>VLOOKUP(H32,[26]BOM清单!$H$12:$AR$68,37,0)</f>
        <v>#REF!</v>
      </c>
      <c r="CK32" s="101" t="e">
        <f t="shared" si="27"/>
        <v>#REF!</v>
      </c>
      <c r="CL32" s="106"/>
      <c r="CM32" s="107">
        <f t="shared" si="28"/>
        <v>0</v>
      </c>
      <c r="CN32" s="101" t="e">
        <f>VLOOKUP(H32,[26]BOM清单!$H$12:$AS$68,38,0)</f>
        <v>#REF!</v>
      </c>
      <c r="CO32" s="101" t="e">
        <f t="shared" si="29"/>
        <v>#REF!</v>
      </c>
      <c r="CP32" s="106"/>
      <c r="CQ32" s="107">
        <f t="shared" si="30"/>
        <v>0</v>
      </c>
      <c r="CR32" s="101" t="e">
        <f>VLOOKUP(H32,[26]BOM清单!$H$12:$AT$68,39,0)</f>
        <v>#REF!</v>
      </c>
      <c r="CS32" s="101" t="e">
        <f t="shared" si="31"/>
        <v>#REF!</v>
      </c>
      <c r="CT32" s="106"/>
      <c r="CU32" s="107">
        <f t="shared" si="32"/>
        <v>0</v>
      </c>
      <c r="CV32" s="101" t="e">
        <f>VLOOKUP(H32,[26]BOM清单!$H$12:$AU$68,40,0)</f>
        <v>#REF!</v>
      </c>
      <c r="CW32" s="101" t="e">
        <f t="shared" si="33"/>
        <v>#REF!</v>
      </c>
      <c r="CX32" s="106"/>
      <c r="CY32" s="107">
        <f t="shared" si="34"/>
        <v>0</v>
      </c>
      <c r="CZ32" s="101" t="e">
        <f>VLOOKUP(H32,[26]BOM清单!$H$12:$AV$68,41,0)</f>
        <v>#REF!</v>
      </c>
      <c r="DA32" s="101" t="e">
        <f t="shared" si="35"/>
        <v>#REF!</v>
      </c>
      <c r="DB32" s="106"/>
      <c r="DC32" s="107">
        <f t="shared" si="36"/>
        <v>0</v>
      </c>
      <c r="DD32" s="101" t="e">
        <f>VLOOKUP(H32,[26]BOM清单!$H$12:$AW$68,42,0)</f>
        <v>#REF!</v>
      </c>
      <c r="DE32" s="101" t="e">
        <f t="shared" si="37"/>
        <v>#REF!</v>
      </c>
      <c r="DF32" s="106"/>
      <c r="DG32" s="107">
        <f t="shared" si="38"/>
        <v>0</v>
      </c>
      <c r="DH32" s="101" t="e">
        <f>VLOOKUP(H32,[26]BOM清单!$H$12:$AX$68,43,0)</f>
        <v>#REF!</v>
      </c>
      <c r="DI32" s="101" t="e">
        <f t="shared" si="39"/>
        <v>#REF!</v>
      </c>
      <c r="DJ32" s="106"/>
      <c r="DK32" s="107">
        <f t="shared" si="40"/>
        <v>0</v>
      </c>
      <c r="DL32" s="101" t="e">
        <f>VLOOKUP(H32,[26]BOM清单!$H$12:$AY$68,44,0)</f>
        <v>#REF!</v>
      </c>
      <c r="DM32" s="101" t="e">
        <f t="shared" si="41"/>
        <v>#REF!</v>
      </c>
      <c r="DN32" s="106"/>
      <c r="DO32" s="107">
        <f t="shared" si="42"/>
        <v>0</v>
      </c>
      <c r="DP32" s="101" t="e">
        <f>VLOOKUP(H32,[26]BOM清单!$H$12:$AZ$68,45,0)</f>
        <v>#REF!</v>
      </c>
      <c r="DQ32" s="101" t="e">
        <f t="shared" si="43"/>
        <v>#REF!</v>
      </c>
      <c r="DR32" s="106"/>
      <c r="DS32" s="107">
        <f t="shared" si="44"/>
        <v>0</v>
      </c>
      <c r="DT32" s="101" t="e">
        <f>VLOOKUP(H32,[26]BOM清单!$H$12:$BA$68,46,0)</f>
        <v>#REF!</v>
      </c>
      <c r="DU32" s="101" t="e">
        <f t="shared" si="45"/>
        <v>#REF!</v>
      </c>
      <c r="DV32" s="106"/>
      <c r="DW32" s="107">
        <f t="shared" si="46"/>
        <v>0</v>
      </c>
      <c r="DX32" s="101" t="e">
        <f>VLOOKUP(H32,[26]BOM清单!$H$12:$BB$68,47,0)</f>
        <v>#REF!</v>
      </c>
      <c r="DY32" s="101" t="e">
        <f t="shared" si="47"/>
        <v>#REF!</v>
      </c>
      <c r="DZ32" s="106"/>
      <c r="EA32" s="107">
        <f t="shared" si="48"/>
        <v>0</v>
      </c>
      <c r="EB32" s="101" t="e">
        <f>VLOOKUP(H32,[26]BOM清单!$H$12:$BC$68,48,0)</f>
        <v>#REF!</v>
      </c>
      <c r="EC32" s="101" t="e">
        <f t="shared" si="49"/>
        <v>#REF!</v>
      </c>
      <c r="ED32" s="106"/>
      <c r="EE32" s="107">
        <f t="shared" si="50"/>
        <v>0</v>
      </c>
      <c r="EF32" s="101" t="e">
        <f>VLOOKUP(H32,[26]BOM清单!$H$12:$BD$68,49,0)</f>
        <v>#REF!</v>
      </c>
      <c r="EG32" s="101" t="e">
        <f t="shared" si="51"/>
        <v>#REF!</v>
      </c>
      <c r="EH32" s="106"/>
      <c r="EI32" s="107">
        <f t="shared" si="52"/>
        <v>0</v>
      </c>
      <c r="EJ32" s="101" t="e">
        <f>VLOOKUP(H32,[26]BOM清单!$H$12:$BE$68,50,0)</f>
        <v>#REF!</v>
      </c>
      <c r="EK32" s="101" t="e">
        <f t="shared" si="53"/>
        <v>#REF!</v>
      </c>
      <c r="EL32" s="106"/>
      <c r="EM32" s="107">
        <f t="shared" si="54"/>
        <v>0</v>
      </c>
      <c r="EN32" s="101" t="e">
        <f>VLOOKUP(H32,[26]BOM清单!$H$12:$BF$68,51,0)</f>
        <v>#REF!</v>
      </c>
      <c r="EO32" s="101" t="e">
        <f t="shared" si="55"/>
        <v>#REF!</v>
      </c>
      <c r="EP32" s="106"/>
      <c r="EQ32" s="106">
        <f t="shared" si="56"/>
        <v>0</v>
      </c>
      <c r="ER32" s="140" t="e">
        <f>VLOOKUP(H32,[26]BOM清单!$H$12:$BG$68,52,0)</f>
        <v>#REF!</v>
      </c>
      <c r="ES32" s="140" t="e">
        <f t="shared" si="57"/>
        <v>#REF!</v>
      </c>
    </row>
    <row r="33" spans="1:149" s="25" customFormat="1" ht="34.049999999999997" customHeight="1">
      <c r="A33" s="40">
        <v>20</v>
      </c>
      <c r="B33" s="40"/>
      <c r="C33" s="40"/>
      <c r="D33" s="40"/>
      <c r="E33" s="40"/>
      <c r="F33" s="40">
        <v>4</v>
      </c>
      <c r="G33" s="40"/>
      <c r="H33" s="42" t="s">
        <v>203</v>
      </c>
      <c r="I33" s="42" t="s">
        <v>204</v>
      </c>
      <c r="J33" s="48" t="s">
        <v>88</v>
      </c>
      <c r="K33" s="42" t="s">
        <v>204</v>
      </c>
      <c r="L33" s="48" t="s">
        <v>88</v>
      </c>
      <c r="M33" s="48" t="s">
        <v>205</v>
      </c>
      <c r="N33" s="51" t="s">
        <v>206</v>
      </c>
      <c r="O33" s="48" t="s">
        <v>88</v>
      </c>
      <c r="P33" s="48" t="s">
        <v>88</v>
      </c>
      <c r="Q33" s="42" t="s">
        <v>207</v>
      </c>
      <c r="R33" s="62" t="s">
        <v>208</v>
      </c>
      <c r="S33" s="55" t="s">
        <v>88</v>
      </c>
      <c r="T33" s="42" t="s">
        <v>204</v>
      </c>
      <c r="U33" s="56" t="s">
        <v>155</v>
      </c>
      <c r="V33" s="56" t="s">
        <v>124</v>
      </c>
      <c r="W33" s="55" t="s">
        <v>88</v>
      </c>
      <c r="X33" s="55" t="s">
        <v>88</v>
      </c>
      <c r="Y33" s="55" t="s">
        <v>88</v>
      </c>
      <c r="Z33" s="55" t="s">
        <v>88</v>
      </c>
      <c r="AA33" s="51" t="s">
        <v>209</v>
      </c>
      <c r="AB33" s="48" t="s">
        <v>88</v>
      </c>
      <c r="AC33" s="51" t="s">
        <v>210</v>
      </c>
      <c r="AD33" s="48"/>
      <c r="AE33" s="73">
        <v>2.6001700000000002E-3</v>
      </c>
      <c r="AF33" s="79">
        <f>5.68965517241379/2000*0.914</f>
        <v>2.6001724137931022E-3</v>
      </c>
      <c r="AG33" s="109" t="s">
        <v>211</v>
      </c>
      <c r="AH33" s="110">
        <v>98.3</v>
      </c>
      <c r="AI33" s="107">
        <f t="shared" si="0"/>
        <v>0.25559671100000003</v>
      </c>
      <c r="AJ33" s="101">
        <f>VLOOKUP(H33,[26]BOM清单!$H$12:$AE$68,24,0)</f>
        <v>98.3</v>
      </c>
      <c r="AK33" s="101">
        <f t="shared" si="1"/>
        <v>0.25559694827586193</v>
      </c>
      <c r="AL33" s="110">
        <v>43</v>
      </c>
      <c r="AM33" s="107">
        <f t="shared" si="2"/>
        <v>0.11180731000000001</v>
      </c>
      <c r="AN33" s="101">
        <f>VLOOKUP(H33,[26]BOM清单!$H$12:$AF$68,25,0)</f>
        <v>43</v>
      </c>
      <c r="AO33" s="101">
        <f t="shared" si="3"/>
        <v>0.1118074137931034</v>
      </c>
      <c r="AP33" s="110">
        <v>98.3</v>
      </c>
      <c r="AQ33" s="107">
        <f t="shared" si="4"/>
        <v>0.25559671100000003</v>
      </c>
      <c r="AR33" s="101">
        <f>VLOOKUP(H33,[26]BOM清单!$H$12:$AG$68,26,0)</f>
        <v>98.3</v>
      </c>
      <c r="AS33" s="101">
        <f t="shared" si="5"/>
        <v>0.25559694827586193</v>
      </c>
      <c r="AT33" s="110">
        <v>98.3</v>
      </c>
      <c r="AU33" s="107">
        <f t="shared" si="6"/>
        <v>0.25559671100000003</v>
      </c>
      <c r="AV33" s="101">
        <f>VLOOKUP(H33,[26]BOM清单!$H$12:$AH$68,27,0)</f>
        <v>98.3</v>
      </c>
      <c r="AW33" s="101">
        <f t="shared" si="7"/>
        <v>0.25559694827586193</v>
      </c>
      <c r="AX33" s="119">
        <v>98.3</v>
      </c>
      <c r="AY33" s="107">
        <f t="shared" si="8"/>
        <v>0.25559671100000003</v>
      </c>
      <c r="AZ33" s="101">
        <f>VLOOKUP(H33,[26]BOM清单!$H$12:$AI$68,28,0)</f>
        <v>98.3</v>
      </c>
      <c r="BA33" s="101">
        <f t="shared" si="9"/>
        <v>0.25559694827586193</v>
      </c>
      <c r="BB33" s="110">
        <v>43</v>
      </c>
      <c r="BC33" s="107">
        <f t="shared" si="10"/>
        <v>0.11180731000000001</v>
      </c>
      <c r="BD33" s="101">
        <f>VLOOKUP(H33,[26]BOM清单!$H$12:$AJ$68,29,0)</f>
        <v>43</v>
      </c>
      <c r="BE33" s="101">
        <f t="shared" si="11"/>
        <v>0.1118074137931034</v>
      </c>
      <c r="BF33" s="129">
        <v>16.2</v>
      </c>
      <c r="BG33" s="107">
        <f t="shared" si="12"/>
        <v>4.2122753999999998E-2</v>
      </c>
      <c r="BH33" s="101">
        <f>VLOOKUP(H33,[26]BOM清单!$H$12:$AK$68,30,0)</f>
        <v>16.2</v>
      </c>
      <c r="BI33" s="101">
        <f t="shared" si="13"/>
        <v>4.2122793103448256E-2</v>
      </c>
      <c r="BJ33" s="119">
        <v>30.4</v>
      </c>
      <c r="BK33" s="107">
        <f t="shared" si="14"/>
        <v>7.9045167999999999E-2</v>
      </c>
      <c r="BL33" s="101">
        <f>VLOOKUP(H33,[26]BOM清单!$H$12:$AL$68,31,0)</f>
        <v>30.4</v>
      </c>
      <c r="BM33" s="101">
        <f t="shared" si="15"/>
        <v>7.9045241379310308E-2</v>
      </c>
      <c r="BN33" s="119">
        <v>75.3</v>
      </c>
      <c r="BO33" s="107">
        <f t="shared" si="16"/>
        <v>0.19579280100000002</v>
      </c>
      <c r="BP33" s="101">
        <f>VLOOKUP(H33,[26]BOM清单!$H$12:$AM$68,32,0)</f>
        <v>75.3</v>
      </c>
      <c r="BQ33" s="101">
        <f t="shared" si="17"/>
        <v>0.19579298275862059</v>
      </c>
      <c r="BR33" s="119">
        <v>30.4</v>
      </c>
      <c r="BS33" s="107">
        <f t="shared" si="18"/>
        <v>7.9045167999999999E-2</v>
      </c>
      <c r="BT33" s="101">
        <f>VLOOKUP(H33,[26]BOM清单!$H$12:$AN$68,33,0)</f>
        <v>30.4</v>
      </c>
      <c r="BU33" s="101">
        <f t="shared" si="19"/>
        <v>7.9045241379310308E-2</v>
      </c>
      <c r="BV33" s="119">
        <v>75.3</v>
      </c>
      <c r="BW33" s="107">
        <f t="shared" si="20"/>
        <v>0.19579280100000002</v>
      </c>
      <c r="BX33" s="101">
        <f>VLOOKUP(H33,[26]BOM清单!$H$12:$AO$68,34,0)</f>
        <v>75.3</v>
      </c>
      <c r="BY33" s="101">
        <f t="shared" si="21"/>
        <v>0.19579298275862059</v>
      </c>
      <c r="BZ33" s="119">
        <v>16.2</v>
      </c>
      <c r="CA33" s="107">
        <f t="shared" si="22"/>
        <v>4.2122753999999998E-2</v>
      </c>
      <c r="CB33" s="101">
        <f>VLOOKUP(H33,[26]BOM清单!$H$12:$AP$68,35,0)</f>
        <v>16.2</v>
      </c>
      <c r="CC33" s="101">
        <f t="shared" si="23"/>
        <v>4.2122793103448256E-2</v>
      </c>
      <c r="CD33" s="119">
        <v>30.4</v>
      </c>
      <c r="CE33" s="107">
        <f t="shared" si="24"/>
        <v>7.9045167999999999E-2</v>
      </c>
      <c r="CF33" s="101">
        <f>VLOOKUP(H33,[26]BOM清单!$H$12:$AQ$68,36,0)</f>
        <v>30.4</v>
      </c>
      <c r="CG33" s="101">
        <f t="shared" si="25"/>
        <v>7.9045241379310308E-2</v>
      </c>
      <c r="CH33" s="119">
        <v>75.3</v>
      </c>
      <c r="CI33" s="107">
        <f t="shared" si="26"/>
        <v>0.19579280100000002</v>
      </c>
      <c r="CJ33" s="101">
        <f>VLOOKUP(H33,[26]BOM清单!$H$12:$AR$68,37,0)</f>
        <v>75.3</v>
      </c>
      <c r="CK33" s="101">
        <f t="shared" si="27"/>
        <v>0.19579298275862059</v>
      </c>
      <c r="CL33" s="119">
        <v>30.4</v>
      </c>
      <c r="CM33" s="107">
        <f t="shared" si="28"/>
        <v>7.9045167999999999E-2</v>
      </c>
      <c r="CN33" s="101">
        <f>VLOOKUP(H33,[26]BOM清单!$H$12:$AS$68,38,0)</f>
        <v>30.4</v>
      </c>
      <c r="CO33" s="101">
        <f t="shared" si="29"/>
        <v>7.9045241379310308E-2</v>
      </c>
      <c r="CP33" s="119">
        <v>75.3</v>
      </c>
      <c r="CQ33" s="107">
        <f t="shared" si="30"/>
        <v>0.19579280100000002</v>
      </c>
      <c r="CR33" s="101">
        <f>VLOOKUP(H33,[26]BOM清单!$H$12:$AT$68,39,0)</f>
        <v>75.3</v>
      </c>
      <c r="CS33" s="101">
        <f t="shared" si="31"/>
        <v>0.19579298275862059</v>
      </c>
      <c r="CT33" s="119">
        <v>16.2</v>
      </c>
      <c r="CU33" s="107">
        <f t="shared" si="32"/>
        <v>4.2122753999999998E-2</v>
      </c>
      <c r="CV33" s="101">
        <f>VLOOKUP(H33,[26]BOM清单!$H$12:$AU$68,40,0)</f>
        <v>16.2</v>
      </c>
      <c r="CW33" s="101">
        <f t="shared" si="33"/>
        <v>4.2122793103448256E-2</v>
      </c>
      <c r="CX33" s="119">
        <v>30.4</v>
      </c>
      <c r="CY33" s="107">
        <f t="shared" si="34"/>
        <v>7.9045167999999999E-2</v>
      </c>
      <c r="CZ33" s="101">
        <f>VLOOKUP(H33,[26]BOM清单!$H$12:$AV$68,41,0)</f>
        <v>30.4</v>
      </c>
      <c r="DA33" s="101">
        <f t="shared" si="35"/>
        <v>7.9045241379310308E-2</v>
      </c>
      <c r="DB33" s="119">
        <v>16.2</v>
      </c>
      <c r="DC33" s="107">
        <f t="shared" si="36"/>
        <v>4.2122753999999998E-2</v>
      </c>
      <c r="DD33" s="101">
        <f>VLOOKUP(H33,[26]BOM清单!$H$12:$AW$68,42,0)</f>
        <v>16.2</v>
      </c>
      <c r="DE33" s="101">
        <f t="shared" si="37"/>
        <v>4.2122793103448256E-2</v>
      </c>
      <c r="DF33" s="119">
        <v>30.4</v>
      </c>
      <c r="DG33" s="107">
        <f t="shared" si="38"/>
        <v>7.9045167999999999E-2</v>
      </c>
      <c r="DH33" s="101">
        <f>VLOOKUP(H33,[26]BOM清单!$H$12:$AX$68,43,0)</f>
        <v>30.4</v>
      </c>
      <c r="DI33" s="101">
        <f t="shared" si="39"/>
        <v>7.9045241379310308E-2</v>
      </c>
      <c r="DJ33" s="119">
        <v>16.2</v>
      </c>
      <c r="DK33" s="107">
        <f t="shared" si="40"/>
        <v>4.2122753999999998E-2</v>
      </c>
      <c r="DL33" s="101">
        <f>VLOOKUP(H33,[26]BOM清单!$H$12:$AY$68,44,0)</f>
        <v>16.2</v>
      </c>
      <c r="DM33" s="101">
        <f t="shared" si="41"/>
        <v>4.2122793103448256E-2</v>
      </c>
      <c r="DN33" s="119">
        <v>98.3</v>
      </c>
      <c r="DO33" s="107">
        <f t="shared" si="42"/>
        <v>0.25559671100000003</v>
      </c>
      <c r="DP33" s="101">
        <f>VLOOKUP(H33,[26]BOM清单!$H$12:$AZ$68,45,0)</f>
        <v>98.3</v>
      </c>
      <c r="DQ33" s="101">
        <f t="shared" si="43"/>
        <v>0.25559694827586193</v>
      </c>
      <c r="DR33" s="119">
        <v>43</v>
      </c>
      <c r="DS33" s="107">
        <f t="shared" si="44"/>
        <v>0.11180731000000001</v>
      </c>
      <c r="DT33" s="101">
        <f>VLOOKUP(H33,[26]BOM清单!$H$12:$BA$68,46,0)</f>
        <v>43</v>
      </c>
      <c r="DU33" s="101">
        <f t="shared" si="45"/>
        <v>0.1118074137931034</v>
      </c>
      <c r="DV33" s="119">
        <v>98.3</v>
      </c>
      <c r="DW33" s="107">
        <f t="shared" si="46"/>
        <v>0.25559671100000003</v>
      </c>
      <c r="DX33" s="101">
        <f>VLOOKUP(H33,[26]BOM清单!$H$12:$BB$68,47,0)</f>
        <v>98.3</v>
      </c>
      <c r="DY33" s="101">
        <f t="shared" si="47"/>
        <v>0.25559694827586193</v>
      </c>
      <c r="DZ33" s="119">
        <v>43</v>
      </c>
      <c r="EA33" s="107">
        <f t="shared" si="48"/>
        <v>0.11180731000000001</v>
      </c>
      <c r="EB33" s="101">
        <f>VLOOKUP(H33,[26]BOM清单!$H$12:$BC$68,48,0)</f>
        <v>43</v>
      </c>
      <c r="EC33" s="101">
        <f t="shared" si="49"/>
        <v>0.1118074137931034</v>
      </c>
      <c r="ED33" s="119">
        <v>98.3</v>
      </c>
      <c r="EE33" s="107">
        <f t="shared" si="50"/>
        <v>0.25559671100000003</v>
      </c>
      <c r="EF33" s="101">
        <f>VLOOKUP(H33,[26]BOM清单!$H$12:$BD$68,49,0)</f>
        <v>98.3</v>
      </c>
      <c r="EG33" s="101">
        <f t="shared" si="51"/>
        <v>0.25559694827586193</v>
      </c>
      <c r="EH33" s="119">
        <v>43</v>
      </c>
      <c r="EI33" s="107">
        <f t="shared" si="52"/>
        <v>0.11180731000000001</v>
      </c>
      <c r="EJ33" s="101">
        <f>VLOOKUP(H33,[26]BOM清单!$H$12:$BE$68,50,0)</f>
        <v>43</v>
      </c>
      <c r="EK33" s="101">
        <f t="shared" si="53"/>
        <v>0.1118074137931034</v>
      </c>
      <c r="EL33" s="119">
        <v>98.3</v>
      </c>
      <c r="EM33" s="107">
        <f t="shared" si="54"/>
        <v>0.25559671100000003</v>
      </c>
      <c r="EN33" s="101">
        <f>VLOOKUP(H33,[26]BOM清单!$H$12:$BF$68,51,0)</f>
        <v>98.3</v>
      </c>
      <c r="EO33" s="101">
        <f t="shared" si="55"/>
        <v>0.25559694827586193</v>
      </c>
      <c r="EP33" s="119">
        <v>43</v>
      </c>
      <c r="EQ33" s="106">
        <f t="shared" si="56"/>
        <v>0.11180731000000001</v>
      </c>
      <c r="ER33" s="140">
        <f>VLOOKUP(H33,[26]BOM清单!$H$12:$BG$68,52,0)</f>
        <v>43</v>
      </c>
      <c r="ES33" s="140">
        <f t="shared" si="57"/>
        <v>0.1118074137931034</v>
      </c>
    </row>
    <row r="34" spans="1:149" s="25" customFormat="1" ht="34.049999999999997" customHeight="1">
      <c r="A34" s="40">
        <v>21</v>
      </c>
      <c r="B34" s="40"/>
      <c r="C34" s="40"/>
      <c r="D34" s="40"/>
      <c r="E34" s="40"/>
      <c r="F34" s="40">
        <v>4</v>
      </c>
      <c r="G34" s="40"/>
      <c r="H34" s="42" t="s">
        <v>212</v>
      </c>
      <c r="I34" s="42" t="s">
        <v>204</v>
      </c>
      <c r="J34" s="48"/>
      <c r="K34" s="42" t="s">
        <v>204</v>
      </c>
      <c r="L34" s="48" t="s">
        <v>88</v>
      </c>
      <c r="M34" s="48" t="s">
        <v>213</v>
      </c>
      <c r="N34" s="51" t="s">
        <v>206</v>
      </c>
      <c r="O34" s="48" t="s">
        <v>88</v>
      </c>
      <c r="P34" s="48" t="s">
        <v>88</v>
      </c>
      <c r="Q34" s="42" t="s">
        <v>207</v>
      </c>
      <c r="R34" s="62" t="s">
        <v>208</v>
      </c>
      <c r="S34" s="55" t="s">
        <v>88</v>
      </c>
      <c r="T34" s="42" t="s">
        <v>204</v>
      </c>
      <c r="U34" s="56" t="s">
        <v>124</v>
      </c>
      <c r="V34" s="56" t="s">
        <v>124</v>
      </c>
      <c r="W34" s="55" t="s">
        <v>88</v>
      </c>
      <c r="X34" s="55" t="s">
        <v>88</v>
      </c>
      <c r="Y34" s="55" t="s">
        <v>88</v>
      </c>
      <c r="Z34" s="55" t="s">
        <v>88</v>
      </c>
      <c r="AA34" s="51" t="s">
        <v>214</v>
      </c>
      <c r="AB34" s="48" t="s">
        <v>88</v>
      </c>
      <c r="AC34" s="51" t="s">
        <v>210</v>
      </c>
      <c r="AD34" s="48" t="s">
        <v>215</v>
      </c>
      <c r="AE34" s="75">
        <v>2.6001700000000002E-3</v>
      </c>
      <c r="AF34" s="79">
        <f t="shared" ref="AF34:AF35" si="58">5.68965517241379/2000*0.914</f>
        <v>2.6001724137931022E-3</v>
      </c>
      <c r="AG34" s="111" t="s">
        <v>216</v>
      </c>
      <c r="AH34" s="110"/>
      <c r="AI34" s="107">
        <f t="shared" si="0"/>
        <v>0</v>
      </c>
      <c r="AJ34" s="101" t="e">
        <f>VLOOKUP(H34,[26]BOM清单!$H$12:$AE$68,24,0)</f>
        <v>#REF!</v>
      </c>
      <c r="AK34" s="101" t="e">
        <f t="shared" si="1"/>
        <v>#REF!</v>
      </c>
      <c r="AL34" s="110"/>
      <c r="AM34" s="107">
        <f t="shared" si="2"/>
        <v>0</v>
      </c>
      <c r="AN34" s="101" t="e">
        <f>VLOOKUP(H34,[26]BOM清单!$H$12:$AF$68,25,0)</f>
        <v>#REF!</v>
      </c>
      <c r="AO34" s="101" t="e">
        <f t="shared" si="3"/>
        <v>#REF!</v>
      </c>
      <c r="AP34" s="119"/>
      <c r="AQ34" s="107">
        <f t="shared" si="4"/>
        <v>0</v>
      </c>
      <c r="AR34" s="101" t="e">
        <f>VLOOKUP(H34,[26]BOM清单!$H$12:$AG$68,26,0)</f>
        <v>#REF!</v>
      </c>
      <c r="AS34" s="101" t="e">
        <f t="shared" si="5"/>
        <v>#REF!</v>
      </c>
      <c r="AT34" s="119"/>
      <c r="AU34" s="107">
        <f t="shared" si="6"/>
        <v>0</v>
      </c>
      <c r="AV34" s="101" t="e">
        <f>VLOOKUP(H34,[26]BOM清单!$H$12:$AH$68,27,0)</f>
        <v>#REF!</v>
      </c>
      <c r="AW34" s="101" t="e">
        <f t="shared" si="7"/>
        <v>#REF!</v>
      </c>
      <c r="AX34" s="124"/>
      <c r="AY34" s="107">
        <f t="shared" si="8"/>
        <v>0</v>
      </c>
      <c r="AZ34" s="101" t="e">
        <f>VLOOKUP(H34,[26]BOM清单!$H$12:$AI$68,28,0)</f>
        <v>#REF!</v>
      </c>
      <c r="BA34" s="101" t="e">
        <f t="shared" si="9"/>
        <v>#REF!</v>
      </c>
      <c r="BB34" s="110"/>
      <c r="BC34" s="107">
        <f t="shared" si="10"/>
        <v>0</v>
      </c>
      <c r="BD34" s="101" t="e">
        <f>VLOOKUP(H34,[26]BOM清单!$H$12:$AJ$68,29,0)</f>
        <v>#REF!</v>
      </c>
      <c r="BE34" s="101" t="e">
        <f t="shared" si="11"/>
        <v>#REF!</v>
      </c>
      <c r="BF34" s="130">
        <v>5</v>
      </c>
      <c r="BG34" s="107">
        <f t="shared" si="12"/>
        <v>1.3000850000000001E-2</v>
      </c>
      <c r="BH34" s="101">
        <f>VLOOKUP(H34,[26]BOM清单!$H$12:$AK$68,30,0)</f>
        <v>5</v>
      </c>
      <c r="BI34" s="101">
        <f t="shared" si="13"/>
        <v>1.3000862068965511E-2</v>
      </c>
      <c r="BJ34" s="119">
        <v>5</v>
      </c>
      <c r="BK34" s="107">
        <f t="shared" si="14"/>
        <v>1.3000850000000001E-2</v>
      </c>
      <c r="BL34" s="101">
        <f>VLOOKUP(H34,[26]BOM清单!$H$12:$AL$68,31,0)</f>
        <v>5</v>
      </c>
      <c r="BM34" s="101">
        <f t="shared" si="15"/>
        <v>1.3000862068965511E-2</v>
      </c>
      <c r="BN34" s="124">
        <v>7</v>
      </c>
      <c r="BO34" s="107">
        <f t="shared" si="16"/>
        <v>1.8201190000000003E-2</v>
      </c>
      <c r="BP34" s="101">
        <f>VLOOKUP(H34,[26]BOM清单!$H$12:$AM$68,32,0)</f>
        <v>7</v>
      </c>
      <c r="BQ34" s="101">
        <f t="shared" si="17"/>
        <v>1.8201206896551716E-2</v>
      </c>
      <c r="BR34" s="119">
        <v>5</v>
      </c>
      <c r="BS34" s="107">
        <f t="shared" si="18"/>
        <v>1.3000850000000001E-2</v>
      </c>
      <c r="BT34" s="101">
        <f>VLOOKUP(H34,[26]BOM清单!$H$12:$AN$68,33,0)</f>
        <v>5</v>
      </c>
      <c r="BU34" s="101">
        <f t="shared" si="19"/>
        <v>1.3000862068965511E-2</v>
      </c>
      <c r="BV34" s="124">
        <v>7</v>
      </c>
      <c r="BW34" s="107">
        <f t="shared" si="20"/>
        <v>1.8201190000000003E-2</v>
      </c>
      <c r="BX34" s="101">
        <f>VLOOKUP(H34,[26]BOM清单!$H$12:$AO$68,34,0)</f>
        <v>7</v>
      </c>
      <c r="BY34" s="101">
        <f t="shared" si="21"/>
        <v>1.8201206896551716E-2</v>
      </c>
      <c r="BZ34" s="124"/>
      <c r="CA34" s="107">
        <f t="shared" si="22"/>
        <v>0</v>
      </c>
      <c r="CB34" s="101" t="e">
        <f>VLOOKUP(H34,[26]BOM清单!$H$12:$AP$68,35,0)</f>
        <v>#REF!</v>
      </c>
      <c r="CC34" s="101" t="e">
        <f t="shared" si="23"/>
        <v>#REF!</v>
      </c>
      <c r="CD34" s="124"/>
      <c r="CE34" s="107">
        <f t="shared" si="24"/>
        <v>0</v>
      </c>
      <c r="CF34" s="101" t="e">
        <f>VLOOKUP(H34,[26]BOM清单!$H$12:$AQ$68,36,0)</f>
        <v>#REF!</v>
      </c>
      <c r="CG34" s="101" t="e">
        <f t="shared" si="25"/>
        <v>#REF!</v>
      </c>
      <c r="CH34" s="124"/>
      <c r="CI34" s="107">
        <f t="shared" si="26"/>
        <v>0</v>
      </c>
      <c r="CJ34" s="101" t="e">
        <f>VLOOKUP(H34,[26]BOM清单!$H$12:$AR$68,37,0)</f>
        <v>#REF!</v>
      </c>
      <c r="CK34" s="101" t="e">
        <f t="shared" si="27"/>
        <v>#REF!</v>
      </c>
      <c r="CL34" s="124"/>
      <c r="CM34" s="107">
        <f t="shared" si="28"/>
        <v>0</v>
      </c>
      <c r="CN34" s="101" t="e">
        <f>VLOOKUP(H34,[26]BOM清单!$H$12:$AS$68,38,0)</f>
        <v>#REF!</v>
      </c>
      <c r="CO34" s="101" t="e">
        <f t="shared" si="29"/>
        <v>#REF!</v>
      </c>
      <c r="CP34" s="124"/>
      <c r="CQ34" s="107">
        <f t="shared" si="30"/>
        <v>0</v>
      </c>
      <c r="CR34" s="101" t="e">
        <f>VLOOKUP(H34,[26]BOM清单!$H$12:$AT$68,39,0)</f>
        <v>#REF!</v>
      </c>
      <c r="CS34" s="101" t="e">
        <f t="shared" si="31"/>
        <v>#REF!</v>
      </c>
      <c r="CT34" s="124"/>
      <c r="CU34" s="107">
        <f t="shared" si="32"/>
        <v>0</v>
      </c>
      <c r="CV34" s="101" t="e">
        <f>VLOOKUP(H34,[26]BOM清单!$H$12:$AU$68,40,0)</f>
        <v>#REF!</v>
      </c>
      <c r="CW34" s="101" t="e">
        <f t="shared" si="33"/>
        <v>#REF!</v>
      </c>
      <c r="CX34" s="124"/>
      <c r="CY34" s="107">
        <f t="shared" si="34"/>
        <v>0</v>
      </c>
      <c r="CZ34" s="101" t="e">
        <f>VLOOKUP(H34,[26]BOM清单!$H$12:$AV$68,41,0)</f>
        <v>#REF!</v>
      </c>
      <c r="DA34" s="101" t="e">
        <f t="shared" si="35"/>
        <v>#REF!</v>
      </c>
      <c r="DB34" s="124"/>
      <c r="DC34" s="107">
        <f t="shared" si="36"/>
        <v>0</v>
      </c>
      <c r="DD34" s="101" t="e">
        <f>VLOOKUP(H34,[26]BOM清单!$H$12:$AW$68,42,0)</f>
        <v>#REF!</v>
      </c>
      <c r="DE34" s="101" t="e">
        <f t="shared" si="37"/>
        <v>#REF!</v>
      </c>
      <c r="DF34" s="124"/>
      <c r="DG34" s="107">
        <f t="shared" si="38"/>
        <v>0</v>
      </c>
      <c r="DH34" s="101" t="e">
        <f>VLOOKUP(H34,[26]BOM清单!$H$12:$AX$68,43,0)</f>
        <v>#REF!</v>
      </c>
      <c r="DI34" s="101" t="e">
        <f t="shared" si="39"/>
        <v>#REF!</v>
      </c>
      <c r="DJ34" s="124"/>
      <c r="DK34" s="107">
        <f t="shared" si="40"/>
        <v>0</v>
      </c>
      <c r="DL34" s="101" t="e">
        <f>VLOOKUP(H34,[26]BOM清单!$H$12:$AY$68,44,0)</f>
        <v>#REF!</v>
      </c>
      <c r="DM34" s="101" t="e">
        <f t="shared" si="41"/>
        <v>#REF!</v>
      </c>
      <c r="DN34" s="124"/>
      <c r="DO34" s="107">
        <f t="shared" si="42"/>
        <v>0</v>
      </c>
      <c r="DP34" s="101" t="e">
        <f>VLOOKUP(H34,[26]BOM清单!$H$12:$AZ$68,45,0)</f>
        <v>#REF!</v>
      </c>
      <c r="DQ34" s="101" t="e">
        <f t="shared" si="43"/>
        <v>#REF!</v>
      </c>
      <c r="DR34" s="124"/>
      <c r="DS34" s="107">
        <f t="shared" si="44"/>
        <v>0</v>
      </c>
      <c r="DT34" s="101" t="e">
        <f>VLOOKUP(H34,[26]BOM清单!$H$12:$BA$68,46,0)</f>
        <v>#REF!</v>
      </c>
      <c r="DU34" s="101" t="e">
        <f t="shared" si="45"/>
        <v>#REF!</v>
      </c>
      <c r="DV34" s="124"/>
      <c r="DW34" s="107">
        <f t="shared" si="46"/>
        <v>0</v>
      </c>
      <c r="DX34" s="101" t="e">
        <f>VLOOKUP(H34,[26]BOM清单!$H$12:$BB$68,47,0)</f>
        <v>#REF!</v>
      </c>
      <c r="DY34" s="101" t="e">
        <f t="shared" si="47"/>
        <v>#REF!</v>
      </c>
      <c r="DZ34" s="124"/>
      <c r="EA34" s="107">
        <f t="shared" si="48"/>
        <v>0</v>
      </c>
      <c r="EB34" s="101" t="e">
        <f>VLOOKUP(H34,[26]BOM清单!$H$12:$BC$68,48,0)</f>
        <v>#REF!</v>
      </c>
      <c r="EC34" s="101" t="e">
        <f t="shared" si="49"/>
        <v>#REF!</v>
      </c>
      <c r="ED34" s="124"/>
      <c r="EE34" s="107">
        <f t="shared" si="50"/>
        <v>0</v>
      </c>
      <c r="EF34" s="101" t="e">
        <f>VLOOKUP(H34,[26]BOM清单!$H$12:$BD$68,49,0)</f>
        <v>#REF!</v>
      </c>
      <c r="EG34" s="101" t="e">
        <f t="shared" si="51"/>
        <v>#REF!</v>
      </c>
      <c r="EH34" s="124"/>
      <c r="EI34" s="107">
        <f t="shared" si="52"/>
        <v>0</v>
      </c>
      <c r="EJ34" s="101" t="e">
        <f>VLOOKUP(H34,[26]BOM清单!$H$12:$BE$68,50,0)</f>
        <v>#REF!</v>
      </c>
      <c r="EK34" s="101" t="e">
        <f t="shared" si="53"/>
        <v>#REF!</v>
      </c>
      <c r="EL34" s="124"/>
      <c r="EM34" s="107">
        <f t="shared" si="54"/>
        <v>0</v>
      </c>
      <c r="EN34" s="101" t="e">
        <f>VLOOKUP(H34,[26]BOM清单!$H$12:$BF$68,51,0)</f>
        <v>#REF!</v>
      </c>
      <c r="EO34" s="101" t="e">
        <f t="shared" si="55"/>
        <v>#REF!</v>
      </c>
      <c r="EP34" s="119"/>
      <c r="EQ34" s="106">
        <f t="shared" si="56"/>
        <v>0</v>
      </c>
      <c r="ER34" s="140" t="e">
        <f>VLOOKUP(H34,[26]BOM清单!$H$12:$BG$68,52,0)</f>
        <v>#REF!</v>
      </c>
      <c r="ES34" s="140" t="e">
        <f t="shared" si="57"/>
        <v>#REF!</v>
      </c>
    </row>
    <row r="35" spans="1:149" s="25" customFormat="1" ht="34.049999999999997" customHeight="1">
      <c r="A35" s="40">
        <v>22</v>
      </c>
      <c r="B35" s="40"/>
      <c r="C35" s="40"/>
      <c r="D35" s="40"/>
      <c r="E35" s="40"/>
      <c r="F35" s="40">
        <v>4</v>
      </c>
      <c r="G35" s="40"/>
      <c r="H35" s="42" t="s">
        <v>217</v>
      </c>
      <c r="I35" s="42" t="s">
        <v>204</v>
      </c>
      <c r="J35" s="48"/>
      <c r="K35" s="42" t="s">
        <v>204</v>
      </c>
      <c r="L35" s="48" t="s">
        <v>88</v>
      </c>
      <c r="M35" s="48" t="s">
        <v>213</v>
      </c>
      <c r="N35" s="51" t="s">
        <v>206</v>
      </c>
      <c r="O35" s="48" t="s">
        <v>88</v>
      </c>
      <c r="P35" s="48" t="s">
        <v>88</v>
      </c>
      <c r="Q35" s="42" t="s">
        <v>207</v>
      </c>
      <c r="R35" s="62" t="s">
        <v>208</v>
      </c>
      <c r="S35" s="55" t="s">
        <v>88</v>
      </c>
      <c r="T35" s="42" t="s">
        <v>204</v>
      </c>
      <c r="U35" s="56" t="s">
        <v>155</v>
      </c>
      <c r="V35" s="56" t="s">
        <v>124</v>
      </c>
      <c r="W35" s="55" t="s">
        <v>88</v>
      </c>
      <c r="X35" s="55" t="s">
        <v>88</v>
      </c>
      <c r="Y35" s="55" t="s">
        <v>88</v>
      </c>
      <c r="Z35" s="55" t="s">
        <v>88</v>
      </c>
      <c r="AA35" s="51" t="s">
        <v>218</v>
      </c>
      <c r="AB35" s="48" t="s">
        <v>88</v>
      </c>
      <c r="AC35" s="51" t="s">
        <v>210</v>
      </c>
      <c r="AD35" s="48" t="s">
        <v>219</v>
      </c>
      <c r="AE35" s="75">
        <v>2.6001700000000002E-3</v>
      </c>
      <c r="AF35" s="79">
        <f t="shared" si="58"/>
        <v>2.6001724137931022E-3</v>
      </c>
      <c r="AG35" s="111" t="s">
        <v>216</v>
      </c>
      <c r="AH35" s="110">
        <v>8</v>
      </c>
      <c r="AI35" s="107">
        <f t="shared" si="0"/>
        <v>2.0801360000000001E-2</v>
      </c>
      <c r="AJ35" s="101">
        <f>VLOOKUP(H35,[26]BOM清单!$H$12:$AE$68,24,0)</f>
        <v>8</v>
      </c>
      <c r="AK35" s="101">
        <f t="shared" si="1"/>
        <v>2.0801379310344818E-2</v>
      </c>
      <c r="AL35" s="110">
        <v>5</v>
      </c>
      <c r="AM35" s="107">
        <f t="shared" si="2"/>
        <v>1.3000850000000001E-2</v>
      </c>
      <c r="AN35" s="101">
        <f>VLOOKUP(H35,[26]BOM清单!$H$12:$AF$68,25,0)</f>
        <v>5</v>
      </c>
      <c r="AO35" s="101">
        <f t="shared" si="3"/>
        <v>1.3000862068965511E-2</v>
      </c>
      <c r="AP35" s="119">
        <v>8</v>
      </c>
      <c r="AQ35" s="107">
        <f t="shared" si="4"/>
        <v>2.0801360000000001E-2</v>
      </c>
      <c r="AR35" s="101">
        <f>VLOOKUP(H35,[26]BOM清单!$H$12:$AG$68,26,0)</f>
        <v>8</v>
      </c>
      <c r="AS35" s="101">
        <f t="shared" si="5"/>
        <v>2.0801379310344818E-2</v>
      </c>
      <c r="AT35" s="119">
        <v>8</v>
      </c>
      <c r="AU35" s="107">
        <f t="shared" si="6"/>
        <v>2.0801360000000001E-2</v>
      </c>
      <c r="AV35" s="101">
        <f>VLOOKUP(H35,[26]BOM清单!$H$12:$AH$68,27,0)</f>
        <v>8</v>
      </c>
      <c r="AW35" s="101">
        <f t="shared" si="7"/>
        <v>2.0801379310344818E-2</v>
      </c>
      <c r="AX35" s="124">
        <v>8</v>
      </c>
      <c r="AY35" s="107">
        <f t="shared" si="8"/>
        <v>2.0801360000000001E-2</v>
      </c>
      <c r="AZ35" s="101">
        <f>VLOOKUP(H35,[26]BOM清单!$H$12:$AI$68,28,0)</f>
        <v>8</v>
      </c>
      <c r="BA35" s="101">
        <f t="shared" si="9"/>
        <v>2.0801379310344818E-2</v>
      </c>
      <c r="BB35" s="110">
        <v>5</v>
      </c>
      <c r="BC35" s="107">
        <f t="shared" si="10"/>
        <v>1.3000850000000001E-2</v>
      </c>
      <c r="BD35" s="101">
        <f>VLOOKUP(H35,[26]BOM清单!$H$12:$AJ$68,29,0)</f>
        <v>5</v>
      </c>
      <c r="BE35" s="101">
        <f t="shared" si="11"/>
        <v>1.3000862068965511E-2</v>
      </c>
      <c r="BF35" s="130"/>
      <c r="BG35" s="107">
        <f t="shared" si="12"/>
        <v>0</v>
      </c>
      <c r="BH35" s="101" t="e">
        <f>VLOOKUP(H35,[26]BOM清单!$H$12:$AK$68,30,0)</f>
        <v>#REF!</v>
      </c>
      <c r="BI35" s="101" t="e">
        <f t="shared" si="13"/>
        <v>#REF!</v>
      </c>
      <c r="BJ35" s="119"/>
      <c r="BK35" s="107">
        <f t="shared" si="14"/>
        <v>0</v>
      </c>
      <c r="BL35" s="101" t="e">
        <f>VLOOKUP(H35,[26]BOM清单!$H$12:$AL$68,31,0)</f>
        <v>#REF!</v>
      </c>
      <c r="BM35" s="101" t="e">
        <f t="shared" si="15"/>
        <v>#REF!</v>
      </c>
      <c r="BN35" s="124"/>
      <c r="BO35" s="107">
        <f t="shared" si="16"/>
        <v>0</v>
      </c>
      <c r="BP35" s="101" t="e">
        <f>VLOOKUP(H35,[26]BOM清单!$H$12:$AM$68,32,0)</f>
        <v>#REF!</v>
      </c>
      <c r="BQ35" s="101" t="e">
        <f t="shared" si="17"/>
        <v>#REF!</v>
      </c>
      <c r="BR35" s="119"/>
      <c r="BS35" s="107">
        <f t="shared" si="18"/>
        <v>0</v>
      </c>
      <c r="BT35" s="101" t="e">
        <f>VLOOKUP(H35,[26]BOM清单!$H$12:$AN$68,33,0)</f>
        <v>#REF!</v>
      </c>
      <c r="BU35" s="101" t="e">
        <f t="shared" si="19"/>
        <v>#REF!</v>
      </c>
      <c r="BV35" s="124"/>
      <c r="BW35" s="107">
        <f t="shared" si="20"/>
        <v>0</v>
      </c>
      <c r="BX35" s="101" t="e">
        <f>VLOOKUP(H35,[26]BOM清单!$H$12:$AO$68,34,0)</f>
        <v>#REF!</v>
      </c>
      <c r="BY35" s="101" t="e">
        <f t="shared" si="21"/>
        <v>#REF!</v>
      </c>
      <c r="BZ35" s="124">
        <v>5</v>
      </c>
      <c r="CA35" s="107">
        <f t="shared" si="22"/>
        <v>1.3000850000000001E-2</v>
      </c>
      <c r="CB35" s="101">
        <f>VLOOKUP(H35,[26]BOM清单!$H$12:$AP$68,35,0)</f>
        <v>5</v>
      </c>
      <c r="CC35" s="101">
        <f t="shared" si="23"/>
        <v>1.3000862068965511E-2</v>
      </c>
      <c r="CD35" s="124">
        <v>5</v>
      </c>
      <c r="CE35" s="107">
        <f t="shared" si="24"/>
        <v>1.3000850000000001E-2</v>
      </c>
      <c r="CF35" s="101">
        <f>VLOOKUP(H35,[26]BOM清单!$H$12:$AQ$68,36,0)</f>
        <v>5</v>
      </c>
      <c r="CG35" s="101">
        <f t="shared" si="25"/>
        <v>1.3000862068965511E-2</v>
      </c>
      <c r="CH35" s="124">
        <v>7</v>
      </c>
      <c r="CI35" s="107">
        <f t="shared" si="26"/>
        <v>1.8201190000000003E-2</v>
      </c>
      <c r="CJ35" s="101">
        <f>VLOOKUP(H35,[26]BOM清单!$H$12:$AR$68,37,0)</f>
        <v>7</v>
      </c>
      <c r="CK35" s="101">
        <f t="shared" si="27"/>
        <v>1.8201206896551716E-2</v>
      </c>
      <c r="CL35" s="124">
        <v>5</v>
      </c>
      <c r="CM35" s="107">
        <f t="shared" si="28"/>
        <v>1.3000850000000001E-2</v>
      </c>
      <c r="CN35" s="101">
        <f>VLOOKUP(H35,[26]BOM清单!$H$12:$AS$68,38,0)</f>
        <v>5</v>
      </c>
      <c r="CO35" s="101">
        <f t="shared" si="29"/>
        <v>1.3000862068965511E-2</v>
      </c>
      <c r="CP35" s="124">
        <v>7</v>
      </c>
      <c r="CQ35" s="107">
        <f t="shared" si="30"/>
        <v>1.8201190000000003E-2</v>
      </c>
      <c r="CR35" s="101">
        <f>VLOOKUP(H35,[26]BOM清单!$H$12:$AT$68,39,0)</f>
        <v>7</v>
      </c>
      <c r="CS35" s="101">
        <f t="shared" si="31"/>
        <v>1.8201206896551716E-2</v>
      </c>
      <c r="CT35" s="124">
        <v>5</v>
      </c>
      <c r="CU35" s="107">
        <f t="shared" si="32"/>
        <v>1.3000850000000001E-2</v>
      </c>
      <c r="CV35" s="101">
        <f>VLOOKUP(H35,[26]BOM清单!$H$12:$AU$68,40,0)</f>
        <v>5</v>
      </c>
      <c r="CW35" s="101">
        <f t="shared" si="33"/>
        <v>1.3000862068965511E-2</v>
      </c>
      <c r="CX35" s="124">
        <v>5</v>
      </c>
      <c r="CY35" s="107">
        <f t="shared" si="34"/>
        <v>1.3000850000000001E-2</v>
      </c>
      <c r="CZ35" s="101">
        <f>VLOOKUP(H35,[26]BOM清单!$H$12:$AV$68,41,0)</f>
        <v>5</v>
      </c>
      <c r="DA35" s="101">
        <f t="shared" si="35"/>
        <v>1.3000862068965511E-2</v>
      </c>
      <c r="DB35" s="124">
        <v>5</v>
      </c>
      <c r="DC35" s="107">
        <f t="shared" si="36"/>
        <v>1.3000850000000001E-2</v>
      </c>
      <c r="DD35" s="101">
        <f>VLOOKUP(H35,[26]BOM清单!$H$12:$AW$68,42,0)</f>
        <v>5</v>
      </c>
      <c r="DE35" s="101">
        <f t="shared" si="37"/>
        <v>1.3000862068965511E-2</v>
      </c>
      <c r="DF35" s="124">
        <v>5</v>
      </c>
      <c r="DG35" s="107">
        <f t="shared" si="38"/>
        <v>1.3000850000000001E-2</v>
      </c>
      <c r="DH35" s="101">
        <f>VLOOKUP(H35,[26]BOM清单!$H$12:$AX$68,43,0)</f>
        <v>5</v>
      </c>
      <c r="DI35" s="101">
        <f t="shared" si="39"/>
        <v>1.3000862068965511E-2</v>
      </c>
      <c r="DJ35" s="124">
        <v>5</v>
      </c>
      <c r="DK35" s="107">
        <f t="shared" si="40"/>
        <v>1.3000850000000001E-2</v>
      </c>
      <c r="DL35" s="101">
        <f>VLOOKUP(H35,[26]BOM清单!$H$12:$AY$68,44,0)</f>
        <v>5</v>
      </c>
      <c r="DM35" s="101">
        <f t="shared" si="41"/>
        <v>1.3000862068965511E-2</v>
      </c>
      <c r="DN35" s="124">
        <v>8</v>
      </c>
      <c r="DO35" s="107">
        <f t="shared" si="42"/>
        <v>2.0801360000000001E-2</v>
      </c>
      <c r="DP35" s="101">
        <f>VLOOKUP(H35,[26]BOM清单!$H$12:$AZ$68,45,0)</f>
        <v>8</v>
      </c>
      <c r="DQ35" s="101">
        <f t="shared" si="43"/>
        <v>2.0801379310344818E-2</v>
      </c>
      <c r="DR35" s="124">
        <v>5</v>
      </c>
      <c r="DS35" s="107">
        <f t="shared" si="44"/>
        <v>1.3000850000000001E-2</v>
      </c>
      <c r="DT35" s="101">
        <f>VLOOKUP(H35,[26]BOM清单!$H$12:$BA$68,46,0)</f>
        <v>5</v>
      </c>
      <c r="DU35" s="101">
        <f t="shared" si="45"/>
        <v>1.3000862068965511E-2</v>
      </c>
      <c r="DV35" s="124">
        <v>8</v>
      </c>
      <c r="DW35" s="107">
        <f t="shared" si="46"/>
        <v>2.0801360000000001E-2</v>
      </c>
      <c r="DX35" s="101">
        <f>VLOOKUP(H35,[26]BOM清单!$H$12:$BB$68,47,0)</f>
        <v>8</v>
      </c>
      <c r="DY35" s="101">
        <f t="shared" si="47"/>
        <v>2.0801379310344818E-2</v>
      </c>
      <c r="DZ35" s="124">
        <v>5</v>
      </c>
      <c r="EA35" s="107">
        <f t="shared" si="48"/>
        <v>1.3000850000000001E-2</v>
      </c>
      <c r="EB35" s="101">
        <f>VLOOKUP(H35,[26]BOM清单!$H$12:$BC$68,48,0)</f>
        <v>5</v>
      </c>
      <c r="EC35" s="101">
        <f t="shared" si="49"/>
        <v>1.3000862068965511E-2</v>
      </c>
      <c r="ED35" s="124">
        <v>8</v>
      </c>
      <c r="EE35" s="107">
        <f t="shared" si="50"/>
        <v>2.0801360000000001E-2</v>
      </c>
      <c r="EF35" s="101">
        <f>VLOOKUP(H35,[26]BOM清单!$H$12:$BD$68,49,0)</f>
        <v>8</v>
      </c>
      <c r="EG35" s="101">
        <f t="shared" si="51"/>
        <v>2.0801379310344818E-2</v>
      </c>
      <c r="EH35" s="124">
        <v>5</v>
      </c>
      <c r="EI35" s="107">
        <f t="shared" si="52"/>
        <v>1.3000850000000001E-2</v>
      </c>
      <c r="EJ35" s="101">
        <f>VLOOKUP(H35,[26]BOM清单!$H$12:$BE$68,50,0)</f>
        <v>5</v>
      </c>
      <c r="EK35" s="101">
        <f t="shared" si="53"/>
        <v>1.3000862068965511E-2</v>
      </c>
      <c r="EL35" s="124">
        <v>8</v>
      </c>
      <c r="EM35" s="107">
        <f t="shared" si="54"/>
        <v>2.0801360000000001E-2</v>
      </c>
      <c r="EN35" s="101">
        <f>VLOOKUP(H35,[26]BOM清单!$H$12:$BF$68,51,0)</f>
        <v>8</v>
      </c>
      <c r="EO35" s="101">
        <f t="shared" si="55"/>
        <v>2.0801379310344818E-2</v>
      </c>
      <c r="EP35" s="119">
        <v>5</v>
      </c>
      <c r="EQ35" s="106">
        <f t="shared" si="56"/>
        <v>1.3000850000000001E-2</v>
      </c>
      <c r="ER35" s="140">
        <f>VLOOKUP(H35,[26]BOM清单!$H$12:$BG$68,52,0)</f>
        <v>5</v>
      </c>
      <c r="ES35" s="140">
        <f t="shared" si="57"/>
        <v>1.3000862068965511E-2</v>
      </c>
    </row>
    <row r="36" spans="1:149" s="24" customFormat="1" ht="34.049999999999997" customHeight="1">
      <c r="A36" s="40">
        <v>23</v>
      </c>
      <c r="B36" s="40"/>
      <c r="C36" s="40"/>
      <c r="D36" s="40"/>
      <c r="E36" s="40"/>
      <c r="F36" s="40">
        <v>4</v>
      </c>
      <c r="G36" s="40"/>
      <c r="H36" s="42" t="s">
        <v>220</v>
      </c>
      <c r="I36" s="42" t="s">
        <v>221</v>
      </c>
      <c r="J36" s="48" t="s">
        <v>88</v>
      </c>
      <c r="K36" s="42" t="s">
        <v>221</v>
      </c>
      <c r="L36" s="48" t="s">
        <v>88</v>
      </c>
      <c r="M36" s="48" t="s">
        <v>222</v>
      </c>
      <c r="N36" s="51" t="s">
        <v>223</v>
      </c>
      <c r="O36" s="48" t="s">
        <v>88</v>
      </c>
      <c r="P36" s="48" t="s">
        <v>88</v>
      </c>
      <c r="Q36" s="55" t="s">
        <v>207</v>
      </c>
      <c r="R36" s="55" t="s">
        <v>165</v>
      </c>
      <c r="S36" s="55" t="s">
        <v>88</v>
      </c>
      <c r="T36" s="42" t="s">
        <v>224</v>
      </c>
      <c r="U36" s="56" t="s">
        <v>155</v>
      </c>
      <c r="V36" s="56" t="s">
        <v>124</v>
      </c>
      <c r="W36" s="55" t="s">
        <v>88</v>
      </c>
      <c r="X36" s="55" t="s">
        <v>88</v>
      </c>
      <c r="Y36" s="55" t="s">
        <v>88</v>
      </c>
      <c r="Z36" s="55" t="s">
        <v>88</v>
      </c>
      <c r="AA36" s="40" t="s">
        <v>88</v>
      </c>
      <c r="AB36" s="48" t="s">
        <v>88</v>
      </c>
      <c r="AC36" s="51" t="s">
        <v>225</v>
      </c>
      <c r="AD36" s="48" t="s">
        <v>226</v>
      </c>
      <c r="AE36" s="80" t="s">
        <v>227</v>
      </c>
      <c r="AF36" s="81">
        <v>2.9100000000000001E-2</v>
      </c>
      <c r="AG36" s="80" t="s">
        <v>228</v>
      </c>
      <c r="AH36" s="112">
        <v>1</v>
      </c>
      <c r="AI36" s="107">
        <f t="shared" si="0"/>
        <v>2.9100000000000001E-2</v>
      </c>
      <c r="AJ36" s="101">
        <f>VLOOKUP(H36,[26]BOM清单!$H$12:$AE$68,24,0)</f>
        <v>1</v>
      </c>
      <c r="AK36" s="101">
        <f t="shared" si="1"/>
        <v>2.9100000000000001E-2</v>
      </c>
      <c r="AL36" s="112">
        <v>1</v>
      </c>
      <c r="AM36" s="107">
        <f t="shared" si="2"/>
        <v>2.9100000000000001E-2</v>
      </c>
      <c r="AN36" s="101">
        <f>VLOOKUP(H36,[26]BOM清单!$H$12:$AF$68,25,0)</f>
        <v>1</v>
      </c>
      <c r="AO36" s="101">
        <f t="shared" si="3"/>
        <v>2.9100000000000001E-2</v>
      </c>
      <c r="AP36" s="112">
        <v>1</v>
      </c>
      <c r="AQ36" s="107">
        <f t="shared" si="4"/>
        <v>2.9100000000000001E-2</v>
      </c>
      <c r="AR36" s="101">
        <f>VLOOKUP(H36,[26]BOM清单!$H$12:$AG$68,26,0)</f>
        <v>1</v>
      </c>
      <c r="AS36" s="101">
        <f t="shared" si="5"/>
        <v>2.9100000000000001E-2</v>
      </c>
      <c r="AT36" s="112">
        <v>1</v>
      </c>
      <c r="AU36" s="107">
        <f t="shared" si="6"/>
        <v>2.9100000000000001E-2</v>
      </c>
      <c r="AV36" s="101">
        <f>VLOOKUP(H36,[26]BOM清单!$H$12:$AH$68,27,0)</f>
        <v>1</v>
      </c>
      <c r="AW36" s="101">
        <f t="shared" si="7"/>
        <v>2.9100000000000001E-2</v>
      </c>
      <c r="AX36" s="125">
        <v>1</v>
      </c>
      <c r="AY36" s="107">
        <f t="shared" si="8"/>
        <v>2.9100000000000001E-2</v>
      </c>
      <c r="AZ36" s="101">
        <f>VLOOKUP(H36,[26]BOM清单!$H$12:$AI$68,28,0)</f>
        <v>1</v>
      </c>
      <c r="BA36" s="101">
        <f t="shared" si="9"/>
        <v>2.9100000000000001E-2</v>
      </c>
      <c r="BB36" s="112">
        <v>1</v>
      </c>
      <c r="BC36" s="107">
        <f t="shared" si="10"/>
        <v>2.9100000000000001E-2</v>
      </c>
      <c r="BD36" s="101">
        <f>VLOOKUP(H36,[26]BOM清单!$H$12:$AJ$68,29,0)</f>
        <v>1</v>
      </c>
      <c r="BE36" s="101">
        <f t="shared" si="11"/>
        <v>2.9100000000000001E-2</v>
      </c>
      <c r="BF36" s="125">
        <v>1</v>
      </c>
      <c r="BG36" s="107">
        <f t="shared" si="12"/>
        <v>2.9100000000000001E-2</v>
      </c>
      <c r="BH36" s="101">
        <f>VLOOKUP(H36,[26]BOM清单!$H$12:$AK$68,30,0)</f>
        <v>1</v>
      </c>
      <c r="BI36" s="101">
        <f t="shared" si="13"/>
        <v>2.9100000000000001E-2</v>
      </c>
      <c r="BJ36" s="112">
        <v>1</v>
      </c>
      <c r="BK36" s="107">
        <f t="shared" si="14"/>
        <v>2.9100000000000001E-2</v>
      </c>
      <c r="BL36" s="101">
        <f>VLOOKUP(H36,[26]BOM清单!$H$12:$AL$68,31,0)</f>
        <v>1</v>
      </c>
      <c r="BM36" s="101">
        <f t="shared" si="15"/>
        <v>2.9100000000000001E-2</v>
      </c>
      <c r="BN36" s="125">
        <v>1</v>
      </c>
      <c r="BO36" s="107">
        <f t="shared" si="16"/>
        <v>2.9100000000000001E-2</v>
      </c>
      <c r="BP36" s="101">
        <f>VLOOKUP(H36,[26]BOM清单!$H$12:$AM$68,32,0)</f>
        <v>1</v>
      </c>
      <c r="BQ36" s="101">
        <f t="shared" si="17"/>
        <v>2.9100000000000001E-2</v>
      </c>
      <c r="BR36" s="112">
        <v>1</v>
      </c>
      <c r="BS36" s="107">
        <f t="shared" si="18"/>
        <v>2.9100000000000001E-2</v>
      </c>
      <c r="BT36" s="101">
        <f>VLOOKUP(H36,[26]BOM清单!$H$12:$AN$68,33,0)</f>
        <v>1</v>
      </c>
      <c r="BU36" s="101">
        <f t="shared" si="19"/>
        <v>2.9100000000000001E-2</v>
      </c>
      <c r="BV36" s="125">
        <v>1</v>
      </c>
      <c r="BW36" s="107">
        <f t="shared" si="20"/>
        <v>2.9100000000000001E-2</v>
      </c>
      <c r="BX36" s="101">
        <f>VLOOKUP(H36,[26]BOM清单!$H$12:$AO$68,34,0)</f>
        <v>1</v>
      </c>
      <c r="BY36" s="101">
        <f t="shared" si="21"/>
        <v>2.9100000000000001E-2</v>
      </c>
      <c r="BZ36" s="125">
        <v>1</v>
      </c>
      <c r="CA36" s="107">
        <f t="shared" si="22"/>
        <v>2.9100000000000001E-2</v>
      </c>
      <c r="CB36" s="101">
        <f>VLOOKUP(H36,[26]BOM清单!$H$12:$AP$68,35,0)</f>
        <v>1</v>
      </c>
      <c r="CC36" s="101">
        <f t="shared" si="23"/>
        <v>2.9100000000000001E-2</v>
      </c>
      <c r="CD36" s="125">
        <v>1</v>
      </c>
      <c r="CE36" s="107">
        <f t="shared" si="24"/>
        <v>2.9100000000000001E-2</v>
      </c>
      <c r="CF36" s="101">
        <f>VLOOKUP(H36,[26]BOM清单!$H$12:$AQ$68,36,0)</f>
        <v>1</v>
      </c>
      <c r="CG36" s="101">
        <f t="shared" si="25"/>
        <v>2.9100000000000001E-2</v>
      </c>
      <c r="CH36" s="125">
        <v>1</v>
      </c>
      <c r="CI36" s="107">
        <f t="shared" si="26"/>
        <v>2.9100000000000001E-2</v>
      </c>
      <c r="CJ36" s="101">
        <f>VLOOKUP(H36,[26]BOM清单!$H$12:$AR$68,37,0)</f>
        <v>1</v>
      </c>
      <c r="CK36" s="101">
        <f t="shared" si="27"/>
        <v>2.9100000000000001E-2</v>
      </c>
      <c r="CL36" s="125">
        <v>1</v>
      </c>
      <c r="CM36" s="107">
        <f t="shared" si="28"/>
        <v>2.9100000000000001E-2</v>
      </c>
      <c r="CN36" s="101">
        <f>VLOOKUP(H36,[26]BOM清单!$H$12:$AS$68,38,0)</f>
        <v>1</v>
      </c>
      <c r="CO36" s="101">
        <f t="shared" si="29"/>
        <v>2.9100000000000001E-2</v>
      </c>
      <c r="CP36" s="125">
        <v>1</v>
      </c>
      <c r="CQ36" s="107">
        <f t="shared" si="30"/>
        <v>2.9100000000000001E-2</v>
      </c>
      <c r="CR36" s="101">
        <f>VLOOKUP(H36,[26]BOM清单!$H$12:$AT$68,39,0)</f>
        <v>1</v>
      </c>
      <c r="CS36" s="101">
        <f t="shared" si="31"/>
        <v>2.9100000000000001E-2</v>
      </c>
      <c r="CT36" s="125">
        <v>1</v>
      </c>
      <c r="CU36" s="107">
        <f t="shared" si="32"/>
        <v>2.9100000000000001E-2</v>
      </c>
      <c r="CV36" s="101">
        <f>VLOOKUP(H36,[26]BOM清单!$H$12:$AU$68,40,0)</f>
        <v>1</v>
      </c>
      <c r="CW36" s="101">
        <f t="shared" si="33"/>
        <v>2.9100000000000001E-2</v>
      </c>
      <c r="CX36" s="125">
        <v>1</v>
      </c>
      <c r="CY36" s="107">
        <f t="shared" si="34"/>
        <v>2.9100000000000001E-2</v>
      </c>
      <c r="CZ36" s="101">
        <f>VLOOKUP(H36,[26]BOM清单!$H$12:$AV$68,41,0)</f>
        <v>1</v>
      </c>
      <c r="DA36" s="101">
        <f t="shared" si="35"/>
        <v>2.9100000000000001E-2</v>
      </c>
      <c r="DB36" s="125">
        <v>1</v>
      </c>
      <c r="DC36" s="107">
        <f t="shared" si="36"/>
        <v>2.9100000000000001E-2</v>
      </c>
      <c r="DD36" s="101">
        <f>VLOOKUP(H36,[26]BOM清单!$H$12:$AW$68,42,0)</f>
        <v>1</v>
      </c>
      <c r="DE36" s="101">
        <f t="shared" si="37"/>
        <v>2.9100000000000001E-2</v>
      </c>
      <c r="DF36" s="125">
        <v>1</v>
      </c>
      <c r="DG36" s="107">
        <f t="shared" si="38"/>
        <v>2.9100000000000001E-2</v>
      </c>
      <c r="DH36" s="101">
        <f>VLOOKUP(H36,[26]BOM清单!$H$12:$AX$68,43,0)</f>
        <v>1</v>
      </c>
      <c r="DI36" s="101">
        <f t="shared" si="39"/>
        <v>2.9100000000000001E-2</v>
      </c>
      <c r="DJ36" s="125">
        <v>1</v>
      </c>
      <c r="DK36" s="107">
        <f t="shared" si="40"/>
        <v>2.9100000000000001E-2</v>
      </c>
      <c r="DL36" s="101">
        <f>VLOOKUP(H36,[26]BOM清单!$H$12:$AY$68,44,0)</f>
        <v>1</v>
      </c>
      <c r="DM36" s="101">
        <f t="shared" si="41"/>
        <v>2.9100000000000001E-2</v>
      </c>
      <c r="DN36" s="125">
        <v>1</v>
      </c>
      <c r="DO36" s="107">
        <f t="shared" si="42"/>
        <v>2.9100000000000001E-2</v>
      </c>
      <c r="DP36" s="101">
        <f>VLOOKUP(H36,[26]BOM清单!$H$12:$AZ$68,45,0)</f>
        <v>1</v>
      </c>
      <c r="DQ36" s="101">
        <f t="shared" si="43"/>
        <v>2.9100000000000001E-2</v>
      </c>
      <c r="DR36" s="125">
        <v>1</v>
      </c>
      <c r="DS36" s="107">
        <f t="shared" si="44"/>
        <v>2.9100000000000001E-2</v>
      </c>
      <c r="DT36" s="101">
        <f>VLOOKUP(H36,[26]BOM清单!$H$12:$BA$68,46,0)</f>
        <v>1</v>
      </c>
      <c r="DU36" s="101">
        <f t="shared" si="45"/>
        <v>2.9100000000000001E-2</v>
      </c>
      <c r="DV36" s="125">
        <v>1</v>
      </c>
      <c r="DW36" s="107">
        <f t="shared" si="46"/>
        <v>2.9100000000000001E-2</v>
      </c>
      <c r="DX36" s="101">
        <f>VLOOKUP(H36,[26]BOM清单!$H$12:$BB$68,47,0)</f>
        <v>1</v>
      </c>
      <c r="DY36" s="101">
        <f t="shared" si="47"/>
        <v>2.9100000000000001E-2</v>
      </c>
      <c r="DZ36" s="125">
        <v>1</v>
      </c>
      <c r="EA36" s="107">
        <f t="shared" si="48"/>
        <v>2.9100000000000001E-2</v>
      </c>
      <c r="EB36" s="101">
        <f>VLOOKUP(H36,[26]BOM清单!$H$12:$BC$68,48,0)</f>
        <v>1</v>
      </c>
      <c r="EC36" s="101">
        <f t="shared" si="49"/>
        <v>2.9100000000000001E-2</v>
      </c>
      <c r="ED36" s="125">
        <v>1</v>
      </c>
      <c r="EE36" s="107">
        <f t="shared" si="50"/>
        <v>2.9100000000000001E-2</v>
      </c>
      <c r="EF36" s="101">
        <f>VLOOKUP(H36,[26]BOM清单!$H$12:$BD$68,49,0)</f>
        <v>1</v>
      </c>
      <c r="EG36" s="101">
        <f t="shared" si="51"/>
        <v>2.9100000000000001E-2</v>
      </c>
      <c r="EH36" s="125">
        <v>1</v>
      </c>
      <c r="EI36" s="107">
        <f t="shared" si="52"/>
        <v>2.9100000000000001E-2</v>
      </c>
      <c r="EJ36" s="101">
        <f>VLOOKUP(H36,[26]BOM清单!$H$12:$BE$68,50,0)</f>
        <v>1</v>
      </c>
      <c r="EK36" s="101">
        <f t="shared" si="53"/>
        <v>2.9100000000000001E-2</v>
      </c>
      <c r="EL36" s="125">
        <v>1</v>
      </c>
      <c r="EM36" s="107">
        <f t="shared" si="54"/>
        <v>2.9100000000000001E-2</v>
      </c>
      <c r="EN36" s="101">
        <f>VLOOKUP(H36,[26]BOM清单!$H$12:$BF$68,51,0)</f>
        <v>1</v>
      </c>
      <c r="EO36" s="101">
        <f t="shared" si="55"/>
        <v>2.9100000000000001E-2</v>
      </c>
      <c r="EP36" s="112">
        <v>1</v>
      </c>
      <c r="EQ36" s="106">
        <f t="shared" si="56"/>
        <v>2.9100000000000001E-2</v>
      </c>
      <c r="ER36" s="140">
        <f>VLOOKUP(H36,[26]BOM清单!$H$12:$BG$68,52,0)</f>
        <v>1</v>
      </c>
      <c r="ES36" s="140">
        <f t="shared" si="57"/>
        <v>2.9100000000000001E-2</v>
      </c>
    </row>
    <row r="37" spans="1:149" s="24" customFormat="1" ht="34.049999999999997" customHeight="1">
      <c r="A37" s="40">
        <v>24</v>
      </c>
      <c r="B37" s="40"/>
      <c r="C37" s="40"/>
      <c r="D37" s="40"/>
      <c r="E37" s="40"/>
      <c r="F37" s="40">
        <v>4</v>
      </c>
      <c r="G37" s="40"/>
      <c r="H37" s="42" t="s">
        <v>229</v>
      </c>
      <c r="I37" s="42" t="s">
        <v>230</v>
      </c>
      <c r="J37" s="48"/>
      <c r="K37" s="42" t="s">
        <v>230</v>
      </c>
      <c r="L37" s="48" t="s">
        <v>88</v>
      </c>
      <c r="M37" s="48" t="s">
        <v>231</v>
      </c>
      <c r="N37" s="51" t="s">
        <v>223</v>
      </c>
      <c r="O37" s="48" t="s">
        <v>88</v>
      </c>
      <c r="P37" s="48" t="s">
        <v>88</v>
      </c>
      <c r="Q37" s="55" t="s">
        <v>207</v>
      </c>
      <c r="R37" s="55" t="s">
        <v>165</v>
      </c>
      <c r="S37" s="55" t="s">
        <v>88</v>
      </c>
      <c r="T37" s="42" t="s">
        <v>224</v>
      </c>
      <c r="U37" s="56" t="s">
        <v>124</v>
      </c>
      <c r="V37" s="56" t="s">
        <v>124</v>
      </c>
      <c r="W37" s="55" t="s">
        <v>88</v>
      </c>
      <c r="X37" s="55" t="s">
        <v>88</v>
      </c>
      <c r="Y37" s="55" t="s">
        <v>88</v>
      </c>
      <c r="Z37" s="55" t="s">
        <v>88</v>
      </c>
      <c r="AA37" s="40" t="s">
        <v>88</v>
      </c>
      <c r="AB37" s="48" t="s">
        <v>88</v>
      </c>
      <c r="AC37" s="51" t="s">
        <v>225</v>
      </c>
      <c r="AD37" s="48" t="s">
        <v>232</v>
      </c>
      <c r="AE37" s="80" t="s">
        <v>233</v>
      </c>
      <c r="AF37" s="82" t="s">
        <v>233</v>
      </c>
      <c r="AG37" s="113" t="s">
        <v>234</v>
      </c>
      <c r="AH37" s="112"/>
      <c r="AI37" s="107">
        <f t="shared" si="0"/>
        <v>0</v>
      </c>
      <c r="AJ37" s="101" t="e">
        <f>VLOOKUP(H37,[26]BOM清单!$H$12:$AE$68,24,0)</f>
        <v>#REF!</v>
      </c>
      <c r="AK37" s="101" t="e">
        <f t="shared" si="1"/>
        <v>#REF!</v>
      </c>
      <c r="AL37" s="112"/>
      <c r="AM37" s="107">
        <f t="shared" si="2"/>
        <v>0</v>
      </c>
      <c r="AN37" s="101" t="e">
        <f>VLOOKUP(H37,[26]BOM清单!$H$12:$AF$68,25,0)</f>
        <v>#REF!</v>
      </c>
      <c r="AO37" s="101" t="e">
        <f t="shared" si="3"/>
        <v>#REF!</v>
      </c>
      <c r="AP37" s="112"/>
      <c r="AQ37" s="107">
        <f t="shared" si="4"/>
        <v>0</v>
      </c>
      <c r="AR37" s="101" t="e">
        <f>VLOOKUP(H37,[26]BOM清单!$H$12:$AG$68,26,0)</f>
        <v>#REF!</v>
      </c>
      <c r="AS37" s="101" t="e">
        <f t="shared" si="5"/>
        <v>#REF!</v>
      </c>
      <c r="AT37" s="112"/>
      <c r="AU37" s="107">
        <f t="shared" si="6"/>
        <v>0</v>
      </c>
      <c r="AV37" s="101" t="e">
        <f>VLOOKUP(H37,[26]BOM清单!$H$12:$AH$68,27,0)</f>
        <v>#REF!</v>
      </c>
      <c r="AW37" s="101" t="e">
        <f t="shared" si="7"/>
        <v>#REF!</v>
      </c>
      <c r="AX37" s="125">
        <v>1</v>
      </c>
      <c r="AY37" s="107">
        <f t="shared" si="8"/>
        <v>0.06</v>
      </c>
      <c r="AZ37" s="101">
        <f>VLOOKUP(H37,[26]BOM清单!$H$12:$AI$68,28,0)</f>
        <v>1</v>
      </c>
      <c r="BA37" s="101">
        <f t="shared" si="9"/>
        <v>0.06</v>
      </c>
      <c r="BB37" s="112"/>
      <c r="BC37" s="107">
        <f t="shared" si="10"/>
        <v>0</v>
      </c>
      <c r="BD37" s="101" t="e">
        <f>VLOOKUP(H37,[26]BOM清单!$H$12:$AJ$68,29,0)</f>
        <v>#REF!</v>
      </c>
      <c r="BE37" s="101" t="e">
        <f t="shared" si="11"/>
        <v>#REF!</v>
      </c>
      <c r="BF37" s="125"/>
      <c r="BG37" s="107">
        <f t="shared" si="12"/>
        <v>0</v>
      </c>
      <c r="BH37" s="101" t="e">
        <f>VLOOKUP(H37,[26]BOM清单!$H$12:$AK$68,30,0)</f>
        <v>#REF!</v>
      </c>
      <c r="BI37" s="101" t="e">
        <f t="shared" si="13"/>
        <v>#REF!</v>
      </c>
      <c r="BJ37" s="112"/>
      <c r="BK37" s="107">
        <f t="shared" si="14"/>
        <v>0</v>
      </c>
      <c r="BL37" s="101" t="e">
        <f>VLOOKUP(H37,[26]BOM清单!$H$12:$AL$68,31,0)</f>
        <v>#REF!</v>
      </c>
      <c r="BM37" s="101" t="e">
        <f t="shared" si="15"/>
        <v>#REF!</v>
      </c>
      <c r="BN37" s="125"/>
      <c r="BO37" s="107">
        <f t="shared" si="16"/>
        <v>0</v>
      </c>
      <c r="BP37" s="101" t="e">
        <f>VLOOKUP(H37,[26]BOM清单!$H$12:$AM$68,32,0)</f>
        <v>#REF!</v>
      </c>
      <c r="BQ37" s="101" t="e">
        <f t="shared" si="17"/>
        <v>#REF!</v>
      </c>
      <c r="BR37" s="112"/>
      <c r="BS37" s="107">
        <f t="shared" si="18"/>
        <v>0</v>
      </c>
      <c r="BT37" s="101" t="e">
        <f>VLOOKUP(H37,[26]BOM清单!$H$12:$AN$68,33,0)</f>
        <v>#REF!</v>
      </c>
      <c r="BU37" s="101" t="e">
        <f t="shared" si="19"/>
        <v>#REF!</v>
      </c>
      <c r="BV37" s="125"/>
      <c r="BW37" s="107">
        <f t="shared" si="20"/>
        <v>0</v>
      </c>
      <c r="BX37" s="101" t="e">
        <f>VLOOKUP(H37,[26]BOM清单!$H$12:$AO$68,34,0)</f>
        <v>#REF!</v>
      </c>
      <c r="BY37" s="101" t="e">
        <f t="shared" si="21"/>
        <v>#REF!</v>
      </c>
      <c r="BZ37" s="125"/>
      <c r="CA37" s="107">
        <f t="shared" si="22"/>
        <v>0</v>
      </c>
      <c r="CB37" s="101" t="e">
        <f>VLOOKUP(H37,[26]BOM清单!$H$12:$AP$68,35,0)</f>
        <v>#REF!</v>
      </c>
      <c r="CC37" s="101" t="e">
        <f t="shared" si="23"/>
        <v>#REF!</v>
      </c>
      <c r="CD37" s="125"/>
      <c r="CE37" s="107">
        <f t="shared" si="24"/>
        <v>0</v>
      </c>
      <c r="CF37" s="101" t="e">
        <f>VLOOKUP(H37,[26]BOM清单!$H$12:$AQ$68,36,0)</f>
        <v>#REF!</v>
      </c>
      <c r="CG37" s="101" t="e">
        <f t="shared" si="25"/>
        <v>#REF!</v>
      </c>
      <c r="CH37" s="125"/>
      <c r="CI37" s="107">
        <f t="shared" si="26"/>
        <v>0</v>
      </c>
      <c r="CJ37" s="101" t="e">
        <f>VLOOKUP(H37,[26]BOM清单!$H$12:$AR$68,37,0)</f>
        <v>#REF!</v>
      </c>
      <c r="CK37" s="101" t="e">
        <f t="shared" si="27"/>
        <v>#REF!</v>
      </c>
      <c r="CL37" s="125"/>
      <c r="CM37" s="107">
        <f t="shared" si="28"/>
        <v>0</v>
      </c>
      <c r="CN37" s="101" t="e">
        <f>VLOOKUP(H37,[26]BOM清单!$H$12:$AS$68,38,0)</f>
        <v>#REF!</v>
      </c>
      <c r="CO37" s="101" t="e">
        <f t="shared" si="29"/>
        <v>#REF!</v>
      </c>
      <c r="CP37" s="125"/>
      <c r="CQ37" s="107">
        <f t="shared" si="30"/>
        <v>0</v>
      </c>
      <c r="CR37" s="101" t="e">
        <f>VLOOKUP(H37,[26]BOM清单!$H$12:$AT$68,39,0)</f>
        <v>#REF!</v>
      </c>
      <c r="CS37" s="101" t="e">
        <f t="shared" si="31"/>
        <v>#REF!</v>
      </c>
      <c r="CT37" s="125"/>
      <c r="CU37" s="107">
        <f t="shared" si="32"/>
        <v>0</v>
      </c>
      <c r="CV37" s="101" t="e">
        <f>VLOOKUP(H37,[26]BOM清单!$H$12:$AU$68,40,0)</f>
        <v>#REF!</v>
      </c>
      <c r="CW37" s="101" t="e">
        <f t="shared" si="33"/>
        <v>#REF!</v>
      </c>
      <c r="CX37" s="125"/>
      <c r="CY37" s="107">
        <f t="shared" si="34"/>
        <v>0</v>
      </c>
      <c r="CZ37" s="101" t="e">
        <f>VLOOKUP(H37,[26]BOM清单!$H$12:$AV$68,41,0)</f>
        <v>#REF!</v>
      </c>
      <c r="DA37" s="101" t="e">
        <f t="shared" si="35"/>
        <v>#REF!</v>
      </c>
      <c r="DB37" s="125"/>
      <c r="DC37" s="107">
        <f t="shared" si="36"/>
        <v>0</v>
      </c>
      <c r="DD37" s="101" t="e">
        <f>VLOOKUP(H37,[26]BOM清单!$H$12:$AW$68,42,0)</f>
        <v>#REF!</v>
      </c>
      <c r="DE37" s="101" t="e">
        <f t="shared" si="37"/>
        <v>#REF!</v>
      </c>
      <c r="DF37" s="125"/>
      <c r="DG37" s="107">
        <f t="shared" si="38"/>
        <v>0</v>
      </c>
      <c r="DH37" s="101" t="e">
        <f>VLOOKUP(H37,[26]BOM清单!$H$12:$AX$68,43,0)</f>
        <v>#REF!</v>
      </c>
      <c r="DI37" s="101" t="e">
        <f t="shared" si="39"/>
        <v>#REF!</v>
      </c>
      <c r="DJ37" s="125"/>
      <c r="DK37" s="107">
        <f t="shared" si="40"/>
        <v>0</v>
      </c>
      <c r="DL37" s="101" t="e">
        <f>VLOOKUP(H37,[26]BOM清单!$H$12:$AY$68,44,0)</f>
        <v>#REF!</v>
      </c>
      <c r="DM37" s="101" t="e">
        <f t="shared" si="41"/>
        <v>#REF!</v>
      </c>
      <c r="DN37" s="125"/>
      <c r="DO37" s="107">
        <f t="shared" si="42"/>
        <v>0</v>
      </c>
      <c r="DP37" s="101" t="e">
        <f>VLOOKUP(H37,[26]BOM清单!$H$12:$AZ$68,45,0)</f>
        <v>#REF!</v>
      </c>
      <c r="DQ37" s="101" t="e">
        <f t="shared" si="43"/>
        <v>#REF!</v>
      </c>
      <c r="DR37" s="125"/>
      <c r="DS37" s="107">
        <f t="shared" si="44"/>
        <v>0</v>
      </c>
      <c r="DT37" s="101" t="e">
        <f>VLOOKUP(H37,[26]BOM清单!$H$12:$BA$68,46,0)</f>
        <v>#REF!</v>
      </c>
      <c r="DU37" s="101" t="e">
        <f t="shared" si="45"/>
        <v>#REF!</v>
      </c>
      <c r="DV37" s="125"/>
      <c r="DW37" s="107">
        <f t="shared" si="46"/>
        <v>0</v>
      </c>
      <c r="DX37" s="101" t="e">
        <f>VLOOKUP(H37,[26]BOM清单!$H$12:$BB$68,47,0)</f>
        <v>#REF!</v>
      </c>
      <c r="DY37" s="101" t="e">
        <f t="shared" si="47"/>
        <v>#REF!</v>
      </c>
      <c r="DZ37" s="125"/>
      <c r="EA37" s="107">
        <f t="shared" si="48"/>
        <v>0</v>
      </c>
      <c r="EB37" s="101" t="e">
        <f>VLOOKUP(H37,[26]BOM清单!$H$12:$BC$68,48,0)</f>
        <v>#REF!</v>
      </c>
      <c r="EC37" s="101" t="e">
        <f t="shared" si="49"/>
        <v>#REF!</v>
      </c>
      <c r="ED37" s="125"/>
      <c r="EE37" s="107">
        <f t="shared" si="50"/>
        <v>0</v>
      </c>
      <c r="EF37" s="101" t="e">
        <f>VLOOKUP(H37,[26]BOM清单!$H$12:$BD$68,49,0)</f>
        <v>#REF!</v>
      </c>
      <c r="EG37" s="101" t="e">
        <f t="shared" si="51"/>
        <v>#REF!</v>
      </c>
      <c r="EH37" s="125"/>
      <c r="EI37" s="107">
        <f t="shared" si="52"/>
        <v>0</v>
      </c>
      <c r="EJ37" s="101" t="e">
        <f>VLOOKUP(H37,[26]BOM清单!$H$12:$BE$68,50,0)</f>
        <v>#REF!</v>
      </c>
      <c r="EK37" s="101" t="e">
        <f t="shared" si="53"/>
        <v>#REF!</v>
      </c>
      <c r="EL37" s="125"/>
      <c r="EM37" s="107">
        <f t="shared" si="54"/>
        <v>0</v>
      </c>
      <c r="EN37" s="101" t="e">
        <f>VLOOKUP(H37,[26]BOM清单!$H$12:$BF$68,51,0)</f>
        <v>#REF!</v>
      </c>
      <c r="EO37" s="101" t="e">
        <f t="shared" si="55"/>
        <v>#REF!</v>
      </c>
      <c r="EP37" s="112"/>
      <c r="EQ37" s="106">
        <f t="shared" si="56"/>
        <v>0</v>
      </c>
      <c r="ER37" s="140" t="e">
        <f>VLOOKUP(H37,[26]BOM清单!$H$12:$BG$68,52,0)</f>
        <v>#REF!</v>
      </c>
      <c r="ES37" s="140" t="e">
        <f t="shared" si="57"/>
        <v>#REF!</v>
      </c>
    </row>
    <row r="38" spans="1:149" s="24" customFormat="1" ht="34.049999999999997" customHeight="1">
      <c r="A38" s="40">
        <v>25</v>
      </c>
      <c r="B38" s="40"/>
      <c r="C38" s="40"/>
      <c r="D38" s="40"/>
      <c r="E38" s="40"/>
      <c r="F38" s="40">
        <v>4</v>
      </c>
      <c r="G38" s="40"/>
      <c r="H38" s="42" t="s">
        <v>235</v>
      </c>
      <c r="I38" s="42" t="s">
        <v>230</v>
      </c>
      <c r="J38" s="48"/>
      <c r="K38" s="42" t="s">
        <v>230</v>
      </c>
      <c r="L38" s="48" t="s">
        <v>88</v>
      </c>
      <c r="M38" s="48" t="s">
        <v>231</v>
      </c>
      <c r="N38" s="51" t="s">
        <v>223</v>
      </c>
      <c r="O38" s="48" t="s">
        <v>88</v>
      </c>
      <c r="P38" s="48" t="s">
        <v>88</v>
      </c>
      <c r="Q38" s="55" t="s">
        <v>207</v>
      </c>
      <c r="R38" s="55" t="s">
        <v>165</v>
      </c>
      <c r="S38" s="55" t="s">
        <v>88</v>
      </c>
      <c r="T38" s="42" t="s">
        <v>224</v>
      </c>
      <c r="U38" s="56" t="s">
        <v>124</v>
      </c>
      <c r="V38" s="56" t="s">
        <v>124</v>
      </c>
      <c r="W38" s="55" t="s">
        <v>88</v>
      </c>
      <c r="X38" s="55" t="s">
        <v>88</v>
      </c>
      <c r="Y38" s="55" t="s">
        <v>88</v>
      </c>
      <c r="Z38" s="55" t="s">
        <v>88</v>
      </c>
      <c r="AA38" s="40" t="s">
        <v>88</v>
      </c>
      <c r="AB38" s="48" t="s">
        <v>88</v>
      </c>
      <c r="AC38" s="51" t="s">
        <v>225</v>
      </c>
      <c r="AD38" s="48" t="s">
        <v>236</v>
      </c>
      <c r="AE38" s="80" t="s">
        <v>233</v>
      </c>
      <c r="AF38" s="82" t="s">
        <v>233</v>
      </c>
      <c r="AG38" s="113" t="s">
        <v>234</v>
      </c>
      <c r="AH38" s="112">
        <v>1</v>
      </c>
      <c r="AI38" s="107">
        <f t="shared" si="0"/>
        <v>0.06</v>
      </c>
      <c r="AJ38" s="101">
        <f>VLOOKUP(H38,[26]BOM清单!$H$12:$AE$68,24,0)</f>
        <v>1</v>
      </c>
      <c r="AK38" s="101">
        <f t="shared" si="1"/>
        <v>0.06</v>
      </c>
      <c r="AL38" s="112"/>
      <c r="AM38" s="107">
        <f t="shared" si="2"/>
        <v>0</v>
      </c>
      <c r="AN38" s="101" t="e">
        <f>VLOOKUP(H38,[26]BOM清单!$H$12:$AF$68,25,0)</f>
        <v>#REF!</v>
      </c>
      <c r="AO38" s="101" t="e">
        <f t="shared" si="3"/>
        <v>#REF!</v>
      </c>
      <c r="AP38" s="112"/>
      <c r="AQ38" s="107">
        <f t="shared" si="4"/>
        <v>0</v>
      </c>
      <c r="AR38" s="101" t="e">
        <f>VLOOKUP(H38,[26]BOM清单!$H$12:$AG$68,26,0)</f>
        <v>#REF!</v>
      </c>
      <c r="AS38" s="101" t="e">
        <f t="shared" si="5"/>
        <v>#REF!</v>
      </c>
      <c r="AT38" s="112"/>
      <c r="AU38" s="107">
        <f t="shared" si="6"/>
        <v>0</v>
      </c>
      <c r="AV38" s="101" t="e">
        <f>VLOOKUP(H38,[26]BOM清单!$H$12:$AH$68,27,0)</f>
        <v>#REF!</v>
      </c>
      <c r="AW38" s="101" t="e">
        <f t="shared" si="7"/>
        <v>#REF!</v>
      </c>
      <c r="AX38" s="125"/>
      <c r="AY38" s="107">
        <f t="shared" si="8"/>
        <v>0</v>
      </c>
      <c r="AZ38" s="101" t="e">
        <f>VLOOKUP(H38,[26]BOM清单!$H$12:$AI$68,28,0)</f>
        <v>#REF!</v>
      </c>
      <c r="BA38" s="101" t="e">
        <f t="shared" si="9"/>
        <v>#REF!</v>
      </c>
      <c r="BB38" s="112"/>
      <c r="BC38" s="107">
        <f t="shared" si="10"/>
        <v>0</v>
      </c>
      <c r="BD38" s="101" t="e">
        <f>VLOOKUP(H38,[26]BOM清单!$H$12:$AJ$68,29,0)</f>
        <v>#REF!</v>
      </c>
      <c r="BE38" s="101" t="e">
        <f t="shared" si="11"/>
        <v>#REF!</v>
      </c>
      <c r="BF38" s="125"/>
      <c r="BG38" s="107">
        <f t="shared" si="12"/>
        <v>0</v>
      </c>
      <c r="BH38" s="101" t="e">
        <f>VLOOKUP(H38,[26]BOM清单!$H$12:$AK$68,30,0)</f>
        <v>#REF!</v>
      </c>
      <c r="BI38" s="101" t="e">
        <f t="shared" si="13"/>
        <v>#REF!</v>
      </c>
      <c r="BJ38" s="112"/>
      <c r="BK38" s="107">
        <f t="shared" si="14"/>
        <v>0</v>
      </c>
      <c r="BL38" s="101" t="e">
        <f>VLOOKUP(H38,[26]BOM清单!$H$12:$AL$68,31,0)</f>
        <v>#REF!</v>
      </c>
      <c r="BM38" s="101" t="e">
        <f t="shared" si="15"/>
        <v>#REF!</v>
      </c>
      <c r="BN38" s="125"/>
      <c r="BO38" s="107">
        <f t="shared" si="16"/>
        <v>0</v>
      </c>
      <c r="BP38" s="101" t="e">
        <f>VLOOKUP(H38,[26]BOM清单!$H$12:$AM$68,32,0)</f>
        <v>#REF!</v>
      </c>
      <c r="BQ38" s="101" t="e">
        <f t="shared" si="17"/>
        <v>#REF!</v>
      </c>
      <c r="BR38" s="112"/>
      <c r="BS38" s="107">
        <f t="shared" si="18"/>
        <v>0</v>
      </c>
      <c r="BT38" s="101" t="e">
        <f>VLOOKUP(H38,[26]BOM清单!$H$12:$AN$68,33,0)</f>
        <v>#REF!</v>
      </c>
      <c r="BU38" s="101" t="e">
        <f t="shared" si="19"/>
        <v>#REF!</v>
      </c>
      <c r="BV38" s="125"/>
      <c r="BW38" s="107">
        <f t="shared" si="20"/>
        <v>0</v>
      </c>
      <c r="BX38" s="101" t="e">
        <f>VLOOKUP(H38,[26]BOM清单!$H$12:$AO$68,34,0)</f>
        <v>#REF!</v>
      </c>
      <c r="BY38" s="101" t="e">
        <f t="shared" si="21"/>
        <v>#REF!</v>
      </c>
      <c r="BZ38" s="125"/>
      <c r="CA38" s="107">
        <f t="shared" si="22"/>
        <v>0</v>
      </c>
      <c r="CB38" s="101" t="e">
        <f>VLOOKUP(H38,[26]BOM清单!$H$12:$AP$68,35,0)</f>
        <v>#REF!</v>
      </c>
      <c r="CC38" s="101" t="e">
        <f t="shared" si="23"/>
        <v>#REF!</v>
      </c>
      <c r="CD38" s="125"/>
      <c r="CE38" s="107">
        <f t="shared" si="24"/>
        <v>0</v>
      </c>
      <c r="CF38" s="101" t="e">
        <f>VLOOKUP(H38,[26]BOM清单!$H$12:$AQ$68,36,0)</f>
        <v>#REF!</v>
      </c>
      <c r="CG38" s="101" t="e">
        <f t="shared" si="25"/>
        <v>#REF!</v>
      </c>
      <c r="CH38" s="125"/>
      <c r="CI38" s="107">
        <f t="shared" si="26"/>
        <v>0</v>
      </c>
      <c r="CJ38" s="101" t="e">
        <f>VLOOKUP(H38,[26]BOM清单!$H$12:$AR$68,37,0)</f>
        <v>#REF!</v>
      </c>
      <c r="CK38" s="101" t="e">
        <f t="shared" si="27"/>
        <v>#REF!</v>
      </c>
      <c r="CL38" s="125"/>
      <c r="CM38" s="107">
        <f t="shared" si="28"/>
        <v>0</v>
      </c>
      <c r="CN38" s="101" t="e">
        <f>VLOOKUP(H38,[26]BOM清单!$H$12:$AS$68,38,0)</f>
        <v>#REF!</v>
      </c>
      <c r="CO38" s="101" t="e">
        <f t="shared" si="29"/>
        <v>#REF!</v>
      </c>
      <c r="CP38" s="125"/>
      <c r="CQ38" s="107">
        <f t="shared" si="30"/>
        <v>0</v>
      </c>
      <c r="CR38" s="101" t="e">
        <f>VLOOKUP(H38,[26]BOM清单!$H$12:$AT$68,39,0)</f>
        <v>#REF!</v>
      </c>
      <c r="CS38" s="101" t="e">
        <f t="shared" si="31"/>
        <v>#REF!</v>
      </c>
      <c r="CT38" s="125"/>
      <c r="CU38" s="107">
        <f t="shared" si="32"/>
        <v>0</v>
      </c>
      <c r="CV38" s="101" t="e">
        <f>VLOOKUP(H38,[26]BOM清单!$H$12:$AU$68,40,0)</f>
        <v>#REF!</v>
      </c>
      <c r="CW38" s="101" t="e">
        <f t="shared" si="33"/>
        <v>#REF!</v>
      </c>
      <c r="CX38" s="125"/>
      <c r="CY38" s="107">
        <f t="shared" si="34"/>
        <v>0</v>
      </c>
      <c r="CZ38" s="101" t="e">
        <f>VLOOKUP(H38,[26]BOM清单!$H$12:$AV$68,41,0)</f>
        <v>#REF!</v>
      </c>
      <c r="DA38" s="101" t="e">
        <f t="shared" si="35"/>
        <v>#REF!</v>
      </c>
      <c r="DB38" s="125"/>
      <c r="DC38" s="107">
        <f t="shared" si="36"/>
        <v>0</v>
      </c>
      <c r="DD38" s="101" t="e">
        <f>VLOOKUP(H38,[26]BOM清单!$H$12:$AW$68,42,0)</f>
        <v>#REF!</v>
      </c>
      <c r="DE38" s="101" t="e">
        <f t="shared" si="37"/>
        <v>#REF!</v>
      </c>
      <c r="DF38" s="125"/>
      <c r="DG38" s="107">
        <f t="shared" si="38"/>
        <v>0</v>
      </c>
      <c r="DH38" s="101" t="e">
        <f>VLOOKUP(H38,[26]BOM清单!$H$12:$AX$68,43,0)</f>
        <v>#REF!</v>
      </c>
      <c r="DI38" s="101" t="e">
        <f t="shared" si="39"/>
        <v>#REF!</v>
      </c>
      <c r="DJ38" s="125"/>
      <c r="DK38" s="107">
        <f t="shared" si="40"/>
        <v>0</v>
      </c>
      <c r="DL38" s="101" t="e">
        <f>VLOOKUP(H38,[26]BOM清单!$H$12:$AY$68,44,0)</f>
        <v>#REF!</v>
      </c>
      <c r="DM38" s="101" t="e">
        <f t="shared" si="41"/>
        <v>#REF!</v>
      </c>
      <c r="DN38" s="125"/>
      <c r="DO38" s="107">
        <f t="shared" si="42"/>
        <v>0</v>
      </c>
      <c r="DP38" s="101" t="e">
        <f>VLOOKUP(H38,[26]BOM清单!$H$12:$AZ$68,45,0)</f>
        <v>#REF!</v>
      </c>
      <c r="DQ38" s="101" t="e">
        <f t="shared" si="43"/>
        <v>#REF!</v>
      </c>
      <c r="DR38" s="125"/>
      <c r="DS38" s="107">
        <f t="shared" si="44"/>
        <v>0</v>
      </c>
      <c r="DT38" s="101" t="e">
        <f>VLOOKUP(H38,[26]BOM清单!$H$12:$BA$68,46,0)</f>
        <v>#REF!</v>
      </c>
      <c r="DU38" s="101" t="e">
        <f t="shared" si="45"/>
        <v>#REF!</v>
      </c>
      <c r="DV38" s="125"/>
      <c r="DW38" s="107">
        <f t="shared" si="46"/>
        <v>0</v>
      </c>
      <c r="DX38" s="101" t="e">
        <f>VLOOKUP(H38,[26]BOM清单!$H$12:$BB$68,47,0)</f>
        <v>#REF!</v>
      </c>
      <c r="DY38" s="101" t="e">
        <f t="shared" si="47"/>
        <v>#REF!</v>
      </c>
      <c r="DZ38" s="125"/>
      <c r="EA38" s="107">
        <f t="shared" si="48"/>
        <v>0</v>
      </c>
      <c r="EB38" s="101" t="e">
        <f>VLOOKUP(H38,[26]BOM清单!$H$12:$BC$68,48,0)</f>
        <v>#REF!</v>
      </c>
      <c r="EC38" s="101" t="e">
        <f t="shared" si="49"/>
        <v>#REF!</v>
      </c>
      <c r="ED38" s="125"/>
      <c r="EE38" s="107">
        <f t="shared" si="50"/>
        <v>0</v>
      </c>
      <c r="EF38" s="101" t="e">
        <f>VLOOKUP(H38,[26]BOM清单!$H$12:$BD$68,49,0)</f>
        <v>#REF!</v>
      </c>
      <c r="EG38" s="101" t="e">
        <f t="shared" si="51"/>
        <v>#REF!</v>
      </c>
      <c r="EH38" s="125"/>
      <c r="EI38" s="107">
        <f t="shared" si="52"/>
        <v>0</v>
      </c>
      <c r="EJ38" s="101" t="e">
        <f>VLOOKUP(H38,[26]BOM清单!$H$12:$BE$68,50,0)</f>
        <v>#REF!</v>
      </c>
      <c r="EK38" s="101" t="e">
        <f t="shared" si="53"/>
        <v>#REF!</v>
      </c>
      <c r="EL38" s="125"/>
      <c r="EM38" s="107">
        <f t="shared" si="54"/>
        <v>0</v>
      </c>
      <c r="EN38" s="101" t="e">
        <f>VLOOKUP(H38,[26]BOM清单!$H$12:$BF$68,51,0)</f>
        <v>#REF!</v>
      </c>
      <c r="EO38" s="101" t="e">
        <f t="shared" si="55"/>
        <v>#REF!</v>
      </c>
      <c r="EP38" s="112"/>
      <c r="EQ38" s="106">
        <f t="shared" si="56"/>
        <v>0</v>
      </c>
      <c r="ER38" s="140" t="e">
        <f>VLOOKUP(H38,[26]BOM清单!$H$12:$BG$68,52,0)</f>
        <v>#REF!</v>
      </c>
      <c r="ES38" s="140" t="e">
        <f t="shared" si="57"/>
        <v>#REF!</v>
      </c>
    </row>
    <row r="39" spans="1:149" s="24" customFormat="1" ht="34.049999999999997" customHeight="1">
      <c r="A39" s="40">
        <v>26</v>
      </c>
      <c r="B39" s="40"/>
      <c r="C39" s="40"/>
      <c r="D39" s="40"/>
      <c r="E39" s="40"/>
      <c r="F39" s="40">
        <v>4</v>
      </c>
      <c r="G39" s="40"/>
      <c r="H39" s="42" t="s">
        <v>237</v>
      </c>
      <c r="I39" s="42" t="s">
        <v>230</v>
      </c>
      <c r="J39" s="48"/>
      <c r="K39" s="42" t="s">
        <v>230</v>
      </c>
      <c r="L39" s="48" t="s">
        <v>88</v>
      </c>
      <c r="M39" s="48" t="s">
        <v>231</v>
      </c>
      <c r="N39" s="51" t="s">
        <v>223</v>
      </c>
      <c r="O39" s="48" t="s">
        <v>88</v>
      </c>
      <c r="P39" s="48" t="s">
        <v>88</v>
      </c>
      <c r="Q39" s="55" t="s">
        <v>207</v>
      </c>
      <c r="R39" s="55" t="s">
        <v>165</v>
      </c>
      <c r="S39" s="55" t="s">
        <v>88</v>
      </c>
      <c r="T39" s="42" t="s">
        <v>224</v>
      </c>
      <c r="U39" s="56" t="s">
        <v>124</v>
      </c>
      <c r="V39" s="56" t="s">
        <v>124</v>
      </c>
      <c r="W39" s="55" t="s">
        <v>88</v>
      </c>
      <c r="X39" s="55" t="s">
        <v>88</v>
      </c>
      <c r="Y39" s="55" t="s">
        <v>88</v>
      </c>
      <c r="Z39" s="55" t="s">
        <v>88</v>
      </c>
      <c r="AA39" s="40" t="s">
        <v>88</v>
      </c>
      <c r="AB39" s="48" t="s">
        <v>88</v>
      </c>
      <c r="AC39" s="51" t="s">
        <v>225</v>
      </c>
      <c r="AD39" s="48" t="s">
        <v>238</v>
      </c>
      <c r="AE39" s="80" t="s">
        <v>233</v>
      </c>
      <c r="AF39" s="82" t="s">
        <v>233</v>
      </c>
      <c r="AG39" s="113" t="s">
        <v>234</v>
      </c>
      <c r="AH39" s="112"/>
      <c r="AI39" s="107">
        <f t="shared" si="0"/>
        <v>0</v>
      </c>
      <c r="AJ39" s="101" t="e">
        <f>VLOOKUP(H39,[26]BOM清单!$H$12:$AE$68,24,0)</f>
        <v>#REF!</v>
      </c>
      <c r="AK39" s="101" t="e">
        <f t="shared" si="1"/>
        <v>#REF!</v>
      </c>
      <c r="AL39" s="112"/>
      <c r="AM39" s="107">
        <f t="shared" si="2"/>
        <v>0</v>
      </c>
      <c r="AN39" s="101" t="e">
        <f>VLOOKUP(H39,[26]BOM清单!$H$12:$AF$68,25,0)</f>
        <v>#REF!</v>
      </c>
      <c r="AO39" s="101" t="e">
        <f t="shared" si="3"/>
        <v>#REF!</v>
      </c>
      <c r="AP39" s="112"/>
      <c r="AQ39" s="107">
        <f t="shared" si="4"/>
        <v>0</v>
      </c>
      <c r="AR39" s="101" t="e">
        <f>VLOOKUP(H39,[26]BOM清单!$H$12:$AG$68,26,0)</f>
        <v>#REF!</v>
      </c>
      <c r="AS39" s="101" t="e">
        <f t="shared" si="5"/>
        <v>#REF!</v>
      </c>
      <c r="AT39" s="112">
        <v>1</v>
      </c>
      <c r="AU39" s="107">
        <f t="shared" si="6"/>
        <v>0.06</v>
      </c>
      <c r="AV39" s="101">
        <f>VLOOKUP(H39,[26]BOM清单!$H$12:$AH$68,27,0)</f>
        <v>1</v>
      </c>
      <c r="AW39" s="101">
        <f t="shared" si="7"/>
        <v>0.06</v>
      </c>
      <c r="AX39" s="125"/>
      <c r="AY39" s="107">
        <f t="shared" si="8"/>
        <v>0</v>
      </c>
      <c r="AZ39" s="101" t="e">
        <f>VLOOKUP(H39,[26]BOM清单!$H$12:$AI$68,28,0)</f>
        <v>#REF!</v>
      </c>
      <c r="BA39" s="101" t="e">
        <f t="shared" si="9"/>
        <v>#REF!</v>
      </c>
      <c r="BB39" s="112"/>
      <c r="BC39" s="107">
        <f t="shared" si="10"/>
        <v>0</v>
      </c>
      <c r="BD39" s="101" t="e">
        <f>VLOOKUP(H39,[26]BOM清单!$H$12:$AJ$68,29,0)</f>
        <v>#REF!</v>
      </c>
      <c r="BE39" s="101" t="e">
        <f t="shared" si="11"/>
        <v>#REF!</v>
      </c>
      <c r="BF39" s="125"/>
      <c r="BG39" s="107">
        <f t="shared" si="12"/>
        <v>0</v>
      </c>
      <c r="BH39" s="101" t="e">
        <f>VLOOKUP(H39,[26]BOM清单!$H$12:$AK$68,30,0)</f>
        <v>#REF!</v>
      </c>
      <c r="BI39" s="101" t="e">
        <f t="shared" si="13"/>
        <v>#REF!</v>
      </c>
      <c r="BJ39" s="112"/>
      <c r="BK39" s="107">
        <f t="shared" si="14"/>
        <v>0</v>
      </c>
      <c r="BL39" s="101" t="e">
        <f>VLOOKUP(H39,[26]BOM清单!$H$12:$AL$68,31,0)</f>
        <v>#REF!</v>
      </c>
      <c r="BM39" s="101" t="e">
        <f t="shared" si="15"/>
        <v>#REF!</v>
      </c>
      <c r="BN39" s="125"/>
      <c r="BO39" s="107">
        <f t="shared" si="16"/>
        <v>0</v>
      </c>
      <c r="BP39" s="101" t="e">
        <f>VLOOKUP(H39,[26]BOM清单!$H$12:$AM$68,32,0)</f>
        <v>#REF!</v>
      </c>
      <c r="BQ39" s="101" t="e">
        <f t="shared" si="17"/>
        <v>#REF!</v>
      </c>
      <c r="BR39" s="112"/>
      <c r="BS39" s="107">
        <f t="shared" si="18"/>
        <v>0</v>
      </c>
      <c r="BT39" s="101" t="e">
        <f>VLOOKUP(H39,[26]BOM清单!$H$12:$AN$68,33,0)</f>
        <v>#REF!</v>
      </c>
      <c r="BU39" s="101" t="e">
        <f t="shared" si="19"/>
        <v>#REF!</v>
      </c>
      <c r="BV39" s="125"/>
      <c r="BW39" s="107">
        <f t="shared" si="20"/>
        <v>0</v>
      </c>
      <c r="BX39" s="101" t="e">
        <f>VLOOKUP(H39,[26]BOM清单!$H$12:$AO$68,34,0)</f>
        <v>#REF!</v>
      </c>
      <c r="BY39" s="101" t="e">
        <f t="shared" si="21"/>
        <v>#REF!</v>
      </c>
      <c r="BZ39" s="125"/>
      <c r="CA39" s="107">
        <f t="shared" si="22"/>
        <v>0</v>
      </c>
      <c r="CB39" s="101" t="e">
        <f>VLOOKUP(H39,[26]BOM清单!$H$12:$AP$68,35,0)</f>
        <v>#REF!</v>
      </c>
      <c r="CC39" s="101" t="e">
        <f t="shared" si="23"/>
        <v>#REF!</v>
      </c>
      <c r="CD39" s="125"/>
      <c r="CE39" s="107">
        <f t="shared" si="24"/>
        <v>0</v>
      </c>
      <c r="CF39" s="101" t="e">
        <f>VLOOKUP(H39,[26]BOM清单!$H$12:$AQ$68,36,0)</f>
        <v>#REF!</v>
      </c>
      <c r="CG39" s="101" t="e">
        <f t="shared" si="25"/>
        <v>#REF!</v>
      </c>
      <c r="CH39" s="125"/>
      <c r="CI39" s="107">
        <f t="shared" si="26"/>
        <v>0</v>
      </c>
      <c r="CJ39" s="101" t="e">
        <f>VLOOKUP(H39,[26]BOM清单!$H$12:$AR$68,37,0)</f>
        <v>#REF!</v>
      </c>
      <c r="CK39" s="101" t="e">
        <f t="shared" si="27"/>
        <v>#REF!</v>
      </c>
      <c r="CL39" s="125"/>
      <c r="CM39" s="107">
        <f t="shared" si="28"/>
        <v>0</v>
      </c>
      <c r="CN39" s="101" t="e">
        <f>VLOOKUP(H39,[26]BOM清单!$H$12:$AS$68,38,0)</f>
        <v>#REF!</v>
      </c>
      <c r="CO39" s="101" t="e">
        <f t="shared" si="29"/>
        <v>#REF!</v>
      </c>
      <c r="CP39" s="125"/>
      <c r="CQ39" s="107">
        <f t="shared" si="30"/>
        <v>0</v>
      </c>
      <c r="CR39" s="101" t="e">
        <f>VLOOKUP(H39,[26]BOM清单!$H$12:$AT$68,39,0)</f>
        <v>#REF!</v>
      </c>
      <c r="CS39" s="101" t="e">
        <f t="shared" si="31"/>
        <v>#REF!</v>
      </c>
      <c r="CT39" s="125"/>
      <c r="CU39" s="107">
        <f t="shared" si="32"/>
        <v>0</v>
      </c>
      <c r="CV39" s="101" t="e">
        <f>VLOOKUP(H39,[26]BOM清单!$H$12:$AU$68,40,0)</f>
        <v>#REF!</v>
      </c>
      <c r="CW39" s="101" t="e">
        <f t="shared" si="33"/>
        <v>#REF!</v>
      </c>
      <c r="CX39" s="125"/>
      <c r="CY39" s="107">
        <f t="shared" si="34"/>
        <v>0</v>
      </c>
      <c r="CZ39" s="101" t="e">
        <f>VLOOKUP(H39,[26]BOM清单!$H$12:$AV$68,41,0)</f>
        <v>#REF!</v>
      </c>
      <c r="DA39" s="101" t="e">
        <f t="shared" si="35"/>
        <v>#REF!</v>
      </c>
      <c r="DB39" s="125"/>
      <c r="DC39" s="107">
        <f t="shared" si="36"/>
        <v>0</v>
      </c>
      <c r="DD39" s="101" t="e">
        <f>VLOOKUP(H39,[26]BOM清单!$H$12:$AW$68,42,0)</f>
        <v>#REF!</v>
      </c>
      <c r="DE39" s="101" t="e">
        <f t="shared" si="37"/>
        <v>#REF!</v>
      </c>
      <c r="DF39" s="125"/>
      <c r="DG39" s="107">
        <f t="shared" si="38"/>
        <v>0</v>
      </c>
      <c r="DH39" s="101" t="e">
        <f>VLOOKUP(H39,[26]BOM清单!$H$12:$AX$68,43,0)</f>
        <v>#REF!</v>
      </c>
      <c r="DI39" s="101" t="e">
        <f t="shared" si="39"/>
        <v>#REF!</v>
      </c>
      <c r="DJ39" s="125"/>
      <c r="DK39" s="107">
        <f t="shared" si="40"/>
        <v>0</v>
      </c>
      <c r="DL39" s="101" t="e">
        <f>VLOOKUP(H39,[26]BOM清单!$H$12:$AY$68,44,0)</f>
        <v>#REF!</v>
      </c>
      <c r="DM39" s="101" t="e">
        <f t="shared" si="41"/>
        <v>#REF!</v>
      </c>
      <c r="DN39" s="125"/>
      <c r="DO39" s="107">
        <f t="shared" si="42"/>
        <v>0</v>
      </c>
      <c r="DP39" s="101" t="e">
        <f>VLOOKUP(H39,[26]BOM清单!$H$12:$AZ$68,45,0)</f>
        <v>#REF!</v>
      </c>
      <c r="DQ39" s="101" t="e">
        <f t="shared" si="43"/>
        <v>#REF!</v>
      </c>
      <c r="DR39" s="125"/>
      <c r="DS39" s="107">
        <f t="shared" si="44"/>
        <v>0</v>
      </c>
      <c r="DT39" s="101" t="e">
        <f>VLOOKUP(H39,[26]BOM清单!$H$12:$BA$68,46,0)</f>
        <v>#REF!</v>
      </c>
      <c r="DU39" s="101" t="e">
        <f t="shared" si="45"/>
        <v>#REF!</v>
      </c>
      <c r="DV39" s="125"/>
      <c r="DW39" s="107">
        <f t="shared" si="46"/>
        <v>0</v>
      </c>
      <c r="DX39" s="101" t="e">
        <f>VLOOKUP(H39,[26]BOM清单!$H$12:$BB$68,47,0)</f>
        <v>#REF!</v>
      </c>
      <c r="DY39" s="101" t="e">
        <f t="shared" si="47"/>
        <v>#REF!</v>
      </c>
      <c r="DZ39" s="125"/>
      <c r="EA39" s="107">
        <f t="shared" si="48"/>
        <v>0</v>
      </c>
      <c r="EB39" s="101" t="e">
        <f>VLOOKUP(H39,[26]BOM清单!$H$12:$BC$68,48,0)</f>
        <v>#REF!</v>
      </c>
      <c r="EC39" s="101" t="e">
        <f t="shared" si="49"/>
        <v>#REF!</v>
      </c>
      <c r="ED39" s="125"/>
      <c r="EE39" s="107">
        <f t="shared" si="50"/>
        <v>0</v>
      </c>
      <c r="EF39" s="101" t="e">
        <f>VLOOKUP(H39,[26]BOM清单!$H$12:$BD$68,49,0)</f>
        <v>#REF!</v>
      </c>
      <c r="EG39" s="101" t="e">
        <f t="shared" si="51"/>
        <v>#REF!</v>
      </c>
      <c r="EH39" s="125"/>
      <c r="EI39" s="107">
        <f t="shared" si="52"/>
        <v>0</v>
      </c>
      <c r="EJ39" s="101" t="e">
        <f>VLOOKUP(H39,[26]BOM清单!$H$12:$BE$68,50,0)</f>
        <v>#REF!</v>
      </c>
      <c r="EK39" s="101" t="e">
        <f t="shared" si="53"/>
        <v>#REF!</v>
      </c>
      <c r="EL39" s="125"/>
      <c r="EM39" s="107">
        <f t="shared" si="54"/>
        <v>0</v>
      </c>
      <c r="EN39" s="101" t="e">
        <f>VLOOKUP(H39,[26]BOM清单!$H$12:$BF$68,51,0)</f>
        <v>#REF!</v>
      </c>
      <c r="EO39" s="101" t="e">
        <f t="shared" si="55"/>
        <v>#REF!</v>
      </c>
      <c r="EP39" s="112"/>
      <c r="EQ39" s="106">
        <f t="shared" si="56"/>
        <v>0</v>
      </c>
      <c r="ER39" s="140" t="e">
        <f>VLOOKUP(H39,[26]BOM清单!$H$12:$BG$68,52,0)</f>
        <v>#REF!</v>
      </c>
      <c r="ES39" s="140" t="e">
        <f t="shared" si="57"/>
        <v>#REF!</v>
      </c>
    </row>
    <row r="40" spans="1:149" s="24" customFormat="1" ht="34.049999999999997" customHeight="1">
      <c r="A40" s="40">
        <v>27</v>
      </c>
      <c r="B40" s="40"/>
      <c r="C40" s="40"/>
      <c r="D40" s="40"/>
      <c r="E40" s="40"/>
      <c r="F40" s="40">
        <v>4</v>
      </c>
      <c r="G40" s="40"/>
      <c r="H40" s="42" t="s">
        <v>239</v>
      </c>
      <c r="I40" s="42" t="s">
        <v>230</v>
      </c>
      <c r="J40" s="48"/>
      <c r="K40" s="42" t="s">
        <v>230</v>
      </c>
      <c r="L40" s="48" t="s">
        <v>88</v>
      </c>
      <c r="M40" s="48" t="s">
        <v>231</v>
      </c>
      <c r="N40" s="51" t="s">
        <v>223</v>
      </c>
      <c r="O40" s="48" t="s">
        <v>88</v>
      </c>
      <c r="P40" s="48" t="s">
        <v>88</v>
      </c>
      <c r="Q40" s="55" t="s">
        <v>207</v>
      </c>
      <c r="R40" s="55" t="s">
        <v>165</v>
      </c>
      <c r="S40" s="55" t="s">
        <v>88</v>
      </c>
      <c r="T40" s="42" t="s">
        <v>224</v>
      </c>
      <c r="U40" s="56" t="s">
        <v>124</v>
      </c>
      <c r="V40" s="56" t="s">
        <v>124</v>
      </c>
      <c r="W40" s="55" t="s">
        <v>88</v>
      </c>
      <c r="X40" s="55" t="s">
        <v>88</v>
      </c>
      <c r="Y40" s="55" t="s">
        <v>88</v>
      </c>
      <c r="Z40" s="55" t="s">
        <v>88</v>
      </c>
      <c r="AA40" s="40" t="s">
        <v>88</v>
      </c>
      <c r="AB40" s="48" t="s">
        <v>88</v>
      </c>
      <c r="AC40" s="51" t="s">
        <v>225</v>
      </c>
      <c r="AD40" s="48" t="s">
        <v>240</v>
      </c>
      <c r="AE40" s="80" t="s">
        <v>233</v>
      </c>
      <c r="AF40" s="82" t="s">
        <v>233</v>
      </c>
      <c r="AG40" s="113" t="s">
        <v>234</v>
      </c>
      <c r="AH40" s="112"/>
      <c r="AI40" s="107">
        <f t="shared" si="0"/>
        <v>0</v>
      </c>
      <c r="AJ40" s="101" t="e">
        <f>VLOOKUP(H40,[26]BOM清单!$H$12:$AE$68,24,0)</f>
        <v>#REF!</v>
      </c>
      <c r="AK40" s="101" t="e">
        <f t="shared" si="1"/>
        <v>#REF!</v>
      </c>
      <c r="AL40" s="112"/>
      <c r="AM40" s="107">
        <f t="shared" si="2"/>
        <v>0</v>
      </c>
      <c r="AN40" s="101" t="e">
        <f>VLOOKUP(H40,[26]BOM清单!$H$12:$AF$68,25,0)</f>
        <v>#REF!</v>
      </c>
      <c r="AO40" s="101" t="e">
        <f t="shared" si="3"/>
        <v>#REF!</v>
      </c>
      <c r="AP40" s="112">
        <v>1</v>
      </c>
      <c r="AQ40" s="107">
        <f t="shared" si="4"/>
        <v>0.06</v>
      </c>
      <c r="AR40" s="101">
        <f>VLOOKUP(H40,[26]BOM清单!$H$12:$AG$68,26,0)</f>
        <v>1</v>
      </c>
      <c r="AS40" s="101">
        <f t="shared" si="5"/>
        <v>0.06</v>
      </c>
      <c r="AT40" s="112"/>
      <c r="AU40" s="107">
        <f t="shared" si="6"/>
        <v>0</v>
      </c>
      <c r="AV40" s="101" t="e">
        <f>VLOOKUP(H40,[26]BOM清单!$H$12:$AH$68,27,0)</f>
        <v>#REF!</v>
      </c>
      <c r="AW40" s="101" t="e">
        <f t="shared" si="7"/>
        <v>#REF!</v>
      </c>
      <c r="AX40" s="125"/>
      <c r="AY40" s="107">
        <f t="shared" si="8"/>
        <v>0</v>
      </c>
      <c r="AZ40" s="101" t="e">
        <f>VLOOKUP(H40,[26]BOM清单!$H$12:$AI$68,28,0)</f>
        <v>#REF!</v>
      </c>
      <c r="BA40" s="101" t="e">
        <f t="shared" si="9"/>
        <v>#REF!</v>
      </c>
      <c r="BB40" s="112"/>
      <c r="BC40" s="107">
        <f t="shared" si="10"/>
        <v>0</v>
      </c>
      <c r="BD40" s="101" t="e">
        <f>VLOOKUP(H40,[26]BOM清单!$H$12:$AJ$68,29,0)</f>
        <v>#REF!</v>
      </c>
      <c r="BE40" s="101" t="e">
        <f t="shared" si="11"/>
        <v>#REF!</v>
      </c>
      <c r="BF40" s="125"/>
      <c r="BG40" s="107">
        <f t="shared" si="12"/>
        <v>0</v>
      </c>
      <c r="BH40" s="101" t="e">
        <f>VLOOKUP(H40,[26]BOM清单!$H$12:$AK$68,30,0)</f>
        <v>#REF!</v>
      </c>
      <c r="BI40" s="101" t="e">
        <f t="shared" si="13"/>
        <v>#REF!</v>
      </c>
      <c r="BJ40" s="112"/>
      <c r="BK40" s="107">
        <f t="shared" si="14"/>
        <v>0</v>
      </c>
      <c r="BL40" s="101" t="e">
        <f>VLOOKUP(H40,[26]BOM清单!$H$12:$AL$68,31,0)</f>
        <v>#REF!</v>
      </c>
      <c r="BM40" s="101" t="e">
        <f t="shared" si="15"/>
        <v>#REF!</v>
      </c>
      <c r="BN40" s="125"/>
      <c r="BO40" s="107">
        <f t="shared" si="16"/>
        <v>0</v>
      </c>
      <c r="BP40" s="101" t="e">
        <f>VLOOKUP(H40,[26]BOM清单!$H$12:$AM$68,32,0)</f>
        <v>#REF!</v>
      </c>
      <c r="BQ40" s="101" t="e">
        <f t="shared" si="17"/>
        <v>#REF!</v>
      </c>
      <c r="BR40" s="112"/>
      <c r="BS40" s="107">
        <f t="shared" si="18"/>
        <v>0</v>
      </c>
      <c r="BT40" s="101" t="e">
        <f>VLOOKUP(H40,[26]BOM清单!$H$12:$AN$68,33,0)</f>
        <v>#REF!</v>
      </c>
      <c r="BU40" s="101" t="e">
        <f t="shared" si="19"/>
        <v>#REF!</v>
      </c>
      <c r="BV40" s="125"/>
      <c r="BW40" s="107">
        <f t="shared" si="20"/>
        <v>0</v>
      </c>
      <c r="BX40" s="101" t="e">
        <f>VLOOKUP(H40,[26]BOM清单!$H$12:$AO$68,34,0)</f>
        <v>#REF!</v>
      </c>
      <c r="BY40" s="101" t="e">
        <f t="shared" si="21"/>
        <v>#REF!</v>
      </c>
      <c r="BZ40" s="125"/>
      <c r="CA40" s="107">
        <f t="shared" si="22"/>
        <v>0</v>
      </c>
      <c r="CB40" s="101" t="e">
        <f>VLOOKUP(H40,[26]BOM清单!$H$12:$AP$68,35,0)</f>
        <v>#REF!</v>
      </c>
      <c r="CC40" s="101" t="e">
        <f t="shared" si="23"/>
        <v>#REF!</v>
      </c>
      <c r="CD40" s="125"/>
      <c r="CE40" s="107">
        <f t="shared" si="24"/>
        <v>0</v>
      </c>
      <c r="CF40" s="101" t="e">
        <f>VLOOKUP(H40,[26]BOM清单!$H$12:$AQ$68,36,0)</f>
        <v>#REF!</v>
      </c>
      <c r="CG40" s="101" t="e">
        <f t="shared" si="25"/>
        <v>#REF!</v>
      </c>
      <c r="CH40" s="125"/>
      <c r="CI40" s="107">
        <f t="shared" si="26"/>
        <v>0</v>
      </c>
      <c r="CJ40" s="101" t="e">
        <f>VLOOKUP(H40,[26]BOM清单!$H$12:$AR$68,37,0)</f>
        <v>#REF!</v>
      </c>
      <c r="CK40" s="101" t="e">
        <f t="shared" si="27"/>
        <v>#REF!</v>
      </c>
      <c r="CL40" s="125"/>
      <c r="CM40" s="107">
        <f t="shared" si="28"/>
        <v>0</v>
      </c>
      <c r="CN40" s="101" t="e">
        <f>VLOOKUP(H40,[26]BOM清单!$H$12:$AS$68,38,0)</f>
        <v>#REF!</v>
      </c>
      <c r="CO40" s="101" t="e">
        <f t="shared" si="29"/>
        <v>#REF!</v>
      </c>
      <c r="CP40" s="125"/>
      <c r="CQ40" s="107">
        <f t="shared" si="30"/>
        <v>0</v>
      </c>
      <c r="CR40" s="101" t="e">
        <f>VLOOKUP(H40,[26]BOM清单!$H$12:$AT$68,39,0)</f>
        <v>#REF!</v>
      </c>
      <c r="CS40" s="101" t="e">
        <f t="shared" si="31"/>
        <v>#REF!</v>
      </c>
      <c r="CT40" s="125"/>
      <c r="CU40" s="107">
        <f t="shared" si="32"/>
        <v>0</v>
      </c>
      <c r="CV40" s="101" t="e">
        <f>VLOOKUP(H40,[26]BOM清单!$H$12:$AU$68,40,0)</f>
        <v>#REF!</v>
      </c>
      <c r="CW40" s="101" t="e">
        <f t="shared" si="33"/>
        <v>#REF!</v>
      </c>
      <c r="CX40" s="125"/>
      <c r="CY40" s="107">
        <f t="shared" si="34"/>
        <v>0</v>
      </c>
      <c r="CZ40" s="101" t="e">
        <f>VLOOKUP(H40,[26]BOM清单!$H$12:$AV$68,41,0)</f>
        <v>#REF!</v>
      </c>
      <c r="DA40" s="101" t="e">
        <f t="shared" si="35"/>
        <v>#REF!</v>
      </c>
      <c r="DB40" s="125"/>
      <c r="DC40" s="107">
        <f t="shared" si="36"/>
        <v>0</v>
      </c>
      <c r="DD40" s="101" t="e">
        <f>VLOOKUP(H40,[26]BOM清单!$H$12:$AW$68,42,0)</f>
        <v>#REF!</v>
      </c>
      <c r="DE40" s="101" t="e">
        <f t="shared" si="37"/>
        <v>#REF!</v>
      </c>
      <c r="DF40" s="125"/>
      <c r="DG40" s="107">
        <f t="shared" si="38"/>
        <v>0</v>
      </c>
      <c r="DH40" s="101" t="e">
        <f>VLOOKUP(H40,[26]BOM清单!$H$12:$AX$68,43,0)</f>
        <v>#REF!</v>
      </c>
      <c r="DI40" s="101" t="e">
        <f t="shared" si="39"/>
        <v>#REF!</v>
      </c>
      <c r="DJ40" s="125"/>
      <c r="DK40" s="107">
        <f t="shared" si="40"/>
        <v>0</v>
      </c>
      <c r="DL40" s="101" t="e">
        <f>VLOOKUP(H40,[26]BOM清单!$H$12:$AY$68,44,0)</f>
        <v>#REF!</v>
      </c>
      <c r="DM40" s="101" t="e">
        <f t="shared" si="41"/>
        <v>#REF!</v>
      </c>
      <c r="DN40" s="125"/>
      <c r="DO40" s="107">
        <f t="shared" si="42"/>
        <v>0</v>
      </c>
      <c r="DP40" s="101" t="e">
        <f>VLOOKUP(H40,[26]BOM清单!$H$12:$AZ$68,45,0)</f>
        <v>#REF!</v>
      </c>
      <c r="DQ40" s="101" t="e">
        <f t="shared" si="43"/>
        <v>#REF!</v>
      </c>
      <c r="DR40" s="125"/>
      <c r="DS40" s="107">
        <f t="shared" si="44"/>
        <v>0</v>
      </c>
      <c r="DT40" s="101" t="e">
        <f>VLOOKUP(H40,[26]BOM清单!$H$12:$BA$68,46,0)</f>
        <v>#REF!</v>
      </c>
      <c r="DU40" s="101" t="e">
        <f t="shared" si="45"/>
        <v>#REF!</v>
      </c>
      <c r="DV40" s="125"/>
      <c r="DW40" s="107">
        <f t="shared" si="46"/>
        <v>0</v>
      </c>
      <c r="DX40" s="101" t="e">
        <f>VLOOKUP(H40,[26]BOM清单!$H$12:$BB$68,47,0)</f>
        <v>#REF!</v>
      </c>
      <c r="DY40" s="101" t="e">
        <f t="shared" si="47"/>
        <v>#REF!</v>
      </c>
      <c r="DZ40" s="125"/>
      <c r="EA40" s="107">
        <f t="shared" si="48"/>
        <v>0</v>
      </c>
      <c r="EB40" s="101" t="e">
        <f>VLOOKUP(H40,[26]BOM清单!$H$12:$BC$68,48,0)</f>
        <v>#REF!</v>
      </c>
      <c r="EC40" s="101" t="e">
        <f t="shared" si="49"/>
        <v>#REF!</v>
      </c>
      <c r="ED40" s="125"/>
      <c r="EE40" s="107">
        <f t="shared" si="50"/>
        <v>0</v>
      </c>
      <c r="EF40" s="101" t="e">
        <f>VLOOKUP(H40,[26]BOM清单!$H$12:$BD$68,49,0)</f>
        <v>#REF!</v>
      </c>
      <c r="EG40" s="101" t="e">
        <f t="shared" si="51"/>
        <v>#REF!</v>
      </c>
      <c r="EH40" s="125"/>
      <c r="EI40" s="107">
        <f t="shared" si="52"/>
        <v>0</v>
      </c>
      <c r="EJ40" s="101" t="e">
        <f>VLOOKUP(H40,[26]BOM清单!$H$12:$BE$68,50,0)</f>
        <v>#REF!</v>
      </c>
      <c r="EK40" s="101" t="e">
        <f t="shared" si="53"/>
        <v>#REF!</v>
      </c>
      <c r="EL40" s="125"/>
      <c r="EM40" s="107">
        <f t="shared" si="54"/>
        <v>0</v>
      </c>
      <c r="EN40" s="101" t="e">
        <f>VLOOKUP(H40,[26]BOM清单!$H$12:$BF$68,51,0)</f>
        <v>#REF!</v>
      </c>
      <c r="EO40" s="101" t="e">
        <f t="shared" si="55"/>
        <v>#REF!</v>
      </c>
      <c r="EP40" s="112"/>
      <c r="EQ40" s="106">
        <f t="shared" si="56"/>
        <v>0</v>
      </c>
      <c r="ER40" s="140" t="e">
        <f>VLOOKUP(H40,[26]BOM清单!$H$12:$BG$68,52,0)</f>
        <v>#REF!</v>
      </c>
      <c r="ES40" s="140" t="e">
        <f t="shared" si="57"/>
        <v>#REF!</v>
      </c>
    </row>
    <row r="41" spans="1:149" s="24" customFormat="1" ht="34.049999999999997" customHeight="1">
      <c r="A41" s="40">
        <v>28</v>
      </c>
      <c r="B41" s="40"/>
      <c r="C41" s="40"/>
      <c r="D41" s="40"/>
      <c r="E41" s="40"/>
      <c r="F41" s="40">
        <v>4</v>
      </c>
      <c r="G41" s="40"/>
      <c r="H41" s="42" t="s">
        <v>241</v>
      </c>
      <c r="I41" s="42" t="s">
        <v>230</v>
      </c>
      <c r="J41" s="48"/>
      <c r="K41" s="42" t="s">
        <v>230</v>
      </c>
      <c r="L41" s="48" t="s">
        <v>88</v>
      </c>
      <c r="M41" s="48" t="s">
        <v>231</v>
      </c>
      <c r="N41" s="51" t="s">
        <v>223</v>
      </c>
      <c r="O41" s="48" t="s">
        <v>88</v>
      </c>
      <c r="P41" s="48" t="s">
        <v>88</v>
      </c>
      <c r="Q41" s="55" t="s">
        <v>207</v>
      </c>
      <c r="R41" s="55" t="s">
        <v>165</v>
      </c>
      <c r="S41" s="55" t="s">
        <v>88</v>
      </c>
      <c r="T41" s="42" t="s">
        <v>224</v>
      </c>
      <c r="U41" s="56" t="s">
        <v>124</v>
      </c>
      <c r="V41" s="56" t="s">
        <v>124</v>
      </c>
      <c r="W41" s="55" t="s">
        <v>88</v>
      </c>
      <c r="X41" s="55" t="s">
        <v>88</v>
      </c>
      <c r="Y41" s="55" t="s">
        <v>88</v>
      </c>
      <c r="Z41" s="55" t="s">
        <v>88</v>
      </c>
      <c r="AA41" s="40" t="s">
        <v>88</v>
      </c>
      <c r="AB41" s="48" t="s">
        <v>88</v>
      </c>
      <c r="AC41" s="51" t="s">
        <v>225</v>
      </c>
      <c r="AD41" s="48" t="s">
        <v>242</v>
      </c>
      <c r="AE41" s="80" t="s">
        <v>233</v>
      </c>
      <c r="AF41" s="82" t="s">
        <v>233</v>
      </c>
      <c r="AG41" s="113" t="s">
        <v>234</v>
      </c>
      <c r="AH41" s="112"/>
      <c r="AI41" s="107">
        <f t="shared" si="0"/>
        <v>0</v>
      </c>
      <c r="AJ41" s="101" t="e">
        <f>VLOOKUP(H41,[26]BOM清单!$H$12:$AE$68,24,0)</f>
        <v>#REF!</v>
      </c>
      <c r="AK41" s="101" t="e">
        <f t="shared" si="1"/>
        <v>#REF!</v>
      </c>
      <c r="AL41" s="112"/>
      <c r="AM41" s="107">
        <f t="shared" si="2"/>
        <v>0</v>
      </c>
      <c r="AN41" s="101" t="e">
        <f>VLOOKUP(H41,[26]BOM清单!$H$12:$AF$68,25,0)</f>
        <v>#REF!</v>
      </c>
      <c r="AO41" s="101" t="e">
        <f t="shared" si="3"/>
        <v>#REF!</v>
      </c>
      <c r="AP41" s="112"/>
      <c r="AQ41" s="107">
        <f t="shared" si="4"/>
        <v>0</v>
      </c>
      <c r="AR41" s="101" t="e">
        <f>VLOOKUP(H41,[26]BOM清单!$H$12:$AG$68,26,0)</f>
        <v>#REF!</v>
      </c>
      <c r="AS41" s="101" t="e">
        <f t="shared" si="5"/>
        <v>#REF!</v>
      </c>
      <c r="AT41" s="112"/>
      <c r="AU41" s="107">
        <f t="shared" si="6"/>
        <v>0</v>
      </c>
      <c r="AV41" s="101" t="e">
        <f>VLOOKUP(H41,[26]BOM清单!$H$12:$AH$68,27,0)</f>
        <v>#REF!</v>
      </c>
      <c r="AW41" s="101" t="e">
        <f t="shared" si="7"/>
        <v>#REF!</v>
      </c>
      <c r="AX41" s="125"/>
      <c r="AY41" s="107">
        <f t="shared" si="8"/>
        <v>0</v>
      </c>
      <c r="AZ41" s="101" t="e">
        <f>VLOOKUP(H41,[26]BOM清单!$H$12:$AI$68,28,0)</f>
        <v>#REF!</v>
      </c>
      <c r="BA41" s="101" t="e">
        <f t="shared" si="9"/>
        <v>#REF!</v>
      </c>
      <c r="BB41" s="112"/>
      <c r="BC41" s="107">
        <f t="shared" si="10"/>
        <v>0</v>
      </c>
      <c r="BD41" s="101" t="e">
        <f>VLOOKUP(H41,[26]BOM清单!$H$12:$AJ$68,29,0)</f>
        <v>#REF!</v>
      </c>
      <c r="BE41" s="101" t="e">
        <f t="shared" si="11"/>
        <v>#REF!</v>
      </c>
      <c r="BF41" s="125"/>
      <c r="BG41" s="107">
        <f t="shared" si="12"/>
        <v>0</v>
      </c>
      <c r="BH41" s="101" t="e">
        <f>VLOOKUP(H41,[26]BOM清单!$H$12:$AK$68,30,0)</f>
        <v>#REF!</v>
      </c>
      <c r="BI41" s="101" t="e">
        <f t="shared" si="13"/>
        <v>#REF!</v>
      </c>
      <c r="BJ41" s="112"/>
      <c r="BK41" s="107">
        <f t="shared" si="14"/>
        <v>0</v>
      </c>
      <c r="BL41" s="101" t="e">
        <f>VLOOKUP(H41,[26]BOM清单!$H$12:$AL$68,31,0)</f>
        <v>#REF!</v>
      </c>
      <c r="BM41" s="101" t="e">
        <f t="shared" si="15"/>
        <v>#REF!</v>
      </c>
      <c r="BN41" s="125"/>
      <c r="BO41" s="107">
        <f t="shared" si="16"/>
        <v>0</v>
      </c>
      <c r="BP41" s="101" t="e">
        <f>VLOOKUP(H41,[26]BOM清单!$H$12:$AM$68,32,0)</f>
        <v>#REF!</v>
      </c>
      <c r="BQ41" s="101" t="e">
        <f t="shared" si="17"/>
        <v>#REF!</v>
      </c>
      <c r="BR41" s="112"/>
      <c r="BS41" s="107">
        <f t="shared" si="18"/>
        <v>0</v>
      </c>
      <c r="BT41" s="101" t="e">
        <f>VLOOKUP(H41,[26]BOM清单!$H$12:$AN$68,33,0)</f>
        <v>#REF!</v>
      </c>
      <c r="BU41" s="101" t="e">
        <f t="shared" si="19"/>
        <v>#REF!</v>
      </c>
      <c r="BV41" s="125"/>
      <c r="BW41" s="107">
        <f t="shared" si="20"/>
        <v>0</v>
      </c>
      <c r="BX41" s="101" t="e">
        <f>VLOOKUP(H41,[26]BOM清单!$H$12:$AO$68,34,0)</f>
        <v>#REF!</v>
      </c>
      <c r="BY41" s="101" t="e">
        <f t="shared" si="21"/>
        <v>#REF!</v>
      </c>
      <c r="BZ41" s="125"/>
      <c r="CA41" s="107">
        <f t="shared" si="22"/>
        <v>0</v>
      </c>
      <c r="CB41" s="101" t="e">
        <f>VLOOKUP(H41,[26]BOM清单!$H$12:$AP$68,35,0)</f>
        <v>#REF!</v>
      </c>
      <c r="CC41" s="101" t="e">
        <f t="shared" si="23"/>
        <v>#REF!</v>
      </c>
      <c r="CD41" s="125">
        <v>1</v>
      </c>
      <c r="CE41" s="107">
        <f t="shared" si="24"/>
        <v>0.06</v>
      </c>
      <c r="CF41" s="101">
        <f>VLOOKUP(H41,[26]BOM清单!$H$12:$AQ$68,36,0)</f>
        <v>1</v>
      </c>
      <c r="CG41" s="101">
        <f t="shared" si="25"/>
        <v>0.06</v>
      </c>
      <c r="CH41" s="125"/>
      <c r="CI41" s="107">
        <f t="shared" si="26"/>
        <v>0</v>
      </c>
      <c r="CJ41" s="101" t="e">
        <f>VLOOKUP(H41,[26]BOM清单!$H$12:$AR$68,37,0)</f>
        <v>#REF!</v>
      </c>
      <c r="CK41" s="101" t="e">
        <f t="shared" si="27"/>
        <v>#REF!</v>
      </c>
      <c r="CL41" s="125"/>
      <c r="CM41" s="107">
        <f t="shared" si="28"/>
        <v>0</v>
      </c>
      <c r="CN41" s="101" t="e">
        <f>VLOOKUP(H41,[26]BOM清单!$H$12:$AS$68,38,0)</f>
        <v>#REF!</v>
      </c>
      <c r="CO41" s="101" t="e">
        <f t="shared" si="29"/>
        <v>#REF!</v>
      </c>
      <c r="CP41" s="125"/>
      <c r="CQ41" s="107">
        <f t="shared" si="30"/>
        <v>0</v>
      </c>
      <c r="CR41" s="101" t="e">
        <f>VLOOKUP(H41,[26]BOM清单!$H$12:$AT$68,39,0)</f>
        <v>#REF!</v>
      </c>
      <c r="CS41" s="101" t="e">
        <f t="shared" si="31"/>
        <v>#REF!</v>
      </c>
      <c r="CT41" s="125"/>
      <c r="CU41" s="107">
        <f t="shared" si="32"/>
        <v>0</v>
      </c>
      <c r="CV41" s="101" t="e">
        <f>VLOOKUP(H41,[26]BOM清单!$H$12:$AU$68,40,0)</f>
        <v>#REF!</v>
      </c>
      <c r="CW41" s="101" t="e">
        <f t="shared" si="33"/>
        <v>#REF!</v>
      </c>
      <c r="CX41" s="125"/>
      <c r="CY41" s="107">
        <f t="shared" si="34"/>
        <v>0</v>
      </c>
      <c r="CZ41" s="101" t="e">
        <f>VLOOKUP(H41,[26]BOM清单!$H$12:$AV$68,41,0)</f>
        <v>#REF!</v>
      </c>
      <c r="DA41" s="101" t="e">
        <f t="shared" si="35"/>
        <v>#REF!</v>
      </c>
      <c r="DB41" s="125"/>
      <c r="DC41" s="107">
        <f t="shared" si="36"/>
        <v>0</v>
      </c>
      <c r="DD41" s="101" t="e">
        <f>VLOOKUP(H41,[26]BOM清单!$H$12:$AW$68,42,0)</f>
        <v>#REF!</v>
      </c>
      <c r="DE41" s="101" t="e">
        <f t="shared" si="37"/>
        <v>#REF!</v>
      </c>
      <c r="DF41" s="125"/>
      <c r="DG41" s="107">
        <f t="shared" si="38"/>
        <v>0</v>
      </c>
      <c r="DH41" s="101" t="e">
        <f>VLOOKUP(H41,[26]BOM清单!$H$12:$AX$68,43,0)</f>
        <v>#REF!</v>
      </c>
      <c r="DI41" s="101" t="e">
        <f t="shared" si="39"/>
        <v>#REF!</v>
      </c>
      <c r="DJ41" s="125"/>
      <c r="DK41" s="107">
        <f t="shared" si="40"/>
        <v>0</v>
      </c>
      <c r="DL41" s="101" t="e">
        <f>VLOOKUP(H41,[26]BOM清单!$H$12:$AY$68,44,0)</f>
        <v>#REF!</v>
      </c>
      <c r="DM41" s="101" t="e">
        <f t="shared" si="41"/>
        <v>#REF!</v>
      </c>
      <c r="DN41" s="125"/>
      <c r="DO41" s="107">
        <f t="shared" si="42"/>
        <v>0</v>
      </c>
      <c r="DP41" s="101" t="e">
        <f>VLOOKUP(H41,[26]BOM清单!$H$12:$AZ$68,45,0)</f>
        <v>#REF!</v>
      </c>
      <c r="DQ41" s="101" t="e">
        <f t="shared" si="43"/>
        <v>#REF!</v>
      </c>
      <c r="DR41" s="125"/>
      <c r="DS41" s="107">
        <f t="shared" si="44"/>
        <v>0</v>
      </c>
      <c r="DT41" s="101" t="e">
        <f>VLOOKUP(H41,[26]BOM清单!$H$12:$BA$68,46,0)</f>
        <v>#REF!</v>
      </c>
      <c r="DU41" s="101" t="e">
        <f t="shared" si="45"/>
        <v>#REF!</v>
      </c>
      <c r="DV41" s="125"/>
      <c r="DW41" s="107">
        <f t="shared" si="46"/>
        <v>0</v>
      </c>
      <c r="DX41" s="101" t="e">
        <f>VLOOKUP(H41,[26]BOM清单!$H$12:$BB$68,47,0)</f>
        <v>#REF!</v>
      </c>
      <c r="DY41" s="101" t="e">
        <f t="shared" si="47"/>
        <v>#REF!</v>
      </c>
      <c r="DZ41" s="125"/>
      <c r="EA41" s="107">
        <f t="shared" si="48"/>
        <v>0</v>
      </c>
      <c r="EB41" s="101" t="e">
        <f>VLOOKUP(H41,[26]BOM清单!$H$12:$BC$68,48,0)</f>
        <v>#REF!</v>
      </c>
      <c r="EC41" s="101" t="e">
        <f t="shared" si="49"/>
        <v>#REF!</v>
      </c>
      <c r="ED41" s="125"/>
      <c r="EE41" s="107">
        <f t="shared" si="50"/>
        <v>0</v>
      </c>
      <c r="EF41" s="101" t="e">
        <f>VLOOKUP(H41,[26]BOM清单!$H$12:$BD$68,49,0)</f>
        <v>#REF!</v>
      </c>
      <c r="EG41" s="101" t="e">
        <f t="shared" si="51"/>
        <v>#REF!</v>
      </c>
      <c r="EH41" s="125"/>
      <c r="EI41" s="107">
        <f t="shared" si="52"/>
        <v>0</v>
      </c>
      <c r="EJ41" s="101" t="e">
        <f>VLOOKUP(H41,[26]BOM清单!$H$12:$BE$68,50,0)</f>
        <v>#REF!</v>
      </c>
      <c r="EK41" s="101" t="e">
        <f t="shared" si="53"/>
        <v>#REF!</v>
      </c>
      <c r="EL41" s="125"/>
      <c r="EM41" s="107">
        <f t="shared" si="54"/>
        <v>0</v>
      </c>
      <c r="EN41" s="101" t="e">
        <f>VLOOKUP(H41,[26]BOM清单!$H$12:$BF$68,51,0)</f>
        <v>#REF!</v>
      </c>
      <c r="EO41" s="101" t="e">
        <f t="shared" si="55"/>
        <v>#REF!</v>
      </c>
      <c r="EP41" s="112"/>
      <c r="EQ41" s="106">
        <f t="shared" si="56"/>
        <v>0</v>
      </c>
      <c r="ER41" s="140" t="e">
        <f>VLOOKUP(H41,[26]BOM清单!$H$12:$BG$68,52,0)</f>
        <v>#REF!</v>
      </c>
      <c r="ES41" s="140" t="e">
        <f t="shared" si="57"/>
        <v>#REF!</v>
      </c>
    </row>
    <row r="42" spans="1:149" s="24" customFormat="1" ht="34.049999999999997" customHeight="1">
      <c r="A42" s="40">
        <v>29</v>
      </c>
      <c r="B42" s="40"/>
      <c r="C42" s="40"/>
      <c r="D42" s="40"/>
      <c r="E42" s="40"/>
      <c r="F42" s="40">
        <v>4</v>
      </c>
      <c r="G42" s="40"/>
      <c r="H42" s="42" t="s">
        <v>243</v>
      </c>
      <c r="I42" s="42" t="s">
        <v>230</v>
      </c>
      <c r="J42" s="48"/>
      <c r="K42" s="42" t="s">
        <v>230</v>
      </c>
      <c r="L42" s="48" t="s">
        <v>88</v>
      </c>
      <c r="M42" s="48" t="s">
        <v>231</v>
      </c>
      <c r="N42" s="51" t="s">
        <v>223</v>
      </c>
      <c r="O42" s="48" t="s">
        <v>88</v>
      </c>
      <c r="P42" s="48" t="s">
        <v>88</v>
      </c>
      <c r="Q42" s="55" t="s">
        <v>207</v>
      </c>
      <c r="R42" s="55" t="s">
        <v>165</v>
      </c>
      <c r="S42" s="55" t="s">
        <v>88</v>
      </c>
      <c r="T42" s="42" t="s">
        <v>224</v>
      </c>
      <c r="U42" s="56" t="s">
        <v>124</v>
      </c>
      <c r="V42" s="56" t="s">
        <v>124</v>
      </c>
      <c r="W42" s="55" t="s">
        <v>88</v>
      </c>
      <c r="X42" s="55" t="s">
        <v>88</v>
      </c>
      <c r="Y42" s="55" t="s">
        <v>88</v>
      </c>
      <c r="Z42" s="55" t="s">
        <v>88</v>
      </c>
      <c r="AA42" s="40" t="s">
        <v>88</v>
      </c>
      <c r="AB42" s="48" t="s">
        <v>88</v>
      </c>
      <c r="AC42" s="51" t="s">
        <v>225</v>
      </c>
      <c r="AD42" s="48" t="s">
        <v>244</v>
      </c>
      <c r="AE42" s="80" t="s">
        <v>233</v>
      </c>
      <c r="AF42" s="82" t="s">
        <v>233</v>
      </c>
      <c r="AG42" s="113" t="s">
        <v>234</v>
      </c>
      <c r="AH42" s="112"/>
      <c r="AI42" s="107">
        <f t="shared" si="0"/>
        <v>0</v>
      </c>
      <c r="AJ42" s="101" t="e">
        <f>VLOOKUP(H42,[26]BOM清单!$H$12:$AE$68,24,0)</f>
        <v>#REF!</v>
      </c>
      <c r="AK42" s="101" t="e">
        <f t="shared" si="1"/>
        <v>#REF!</v>
      </c>
      <c r="AL42" s="112"/>
      <c r="AM42" s="107">
        <f t="shared" si="2"/>
        <v>0</v>
      </c>
      <c r="AN42" s="101" t="e">
        <f>VLOOKUP(H42,[26]BOM清单!$H$12:$AF$68,25,0)</f>
        <v>#REF!</v>
      </c>
      <c r="AO42" s="101" t="e">
        <f t="shared" si="3"/>
        <v>#REF!</v>
      </c>
      <c r="AP42" s="112"/>
      <c r="AQ42" s="107">
        <f t="shared" si="4"/>
        <v>0</v>
      </c>
      <c r="AR42" s="101" t="e">
        <f>VLOOKUP(H42,[26]BOM清单!$H$12:$AG$68,26,0)</f>
        <v>#REF!</v>
      </c>
      <c r="AS42" s="101" t="e">
        <f t="shared" si="5"/>
        <v>#REF!</v>
      </c>
      <c r="AT42" s="112"/>
      <c r="AU42" s="107">
        <f t="shared" si="6"/>
        <v>0</v>
      </c>
      <c r="AV42" s="101" t="e">
        <f>VLOOKUP(H42,[26]BOM清单!$H$12:$AH$68,27,0)</f>
        <v>#REF!</v>
      </c>
      <c r="AW42" s="101" t="e">
        <f t="shared" si="7"/>
        <v>#REF!</v>
      </c>
      <c r="AX42" s="125"/>
      <c r="AY42" s="107">
        <f t="shared" si="8"/>
        <v>0</v>
      </c>
      <c r="AZ42" s="101" t="e">
        <f>VLOOKUP(H42,[26]BOM清单!$H$12:$AI$68,28,0)</f>
        <v>#REF!</v>
      </c>
      <c r="BA42" s="101" t="e">
        <f t="shared" si="9"/>
        <v>#REF!</v>
      </c>
      <c r="BB42" s="112"/>
      <c r="BC42" s="107">
        <f t="shared" si="10"/>
        <v>0</v>
      </c>
      <c r="BD42" s="101" t="e">
        <f>VLOOKUP(H42,[26]BOM清单!$H$12:$AJ$68,29,0)</f>
        <v>#REF!</v>
      </c>
      <c r="BE42" s="101" t="e">
        <f t="shared" si="11"/>
        <v>#REF!</v>
      </c>
      <c r="BF42" s="125"/>
      <c r="BG42" s="107">
        <f t="shared" si="12"/>
        <v>0</v>
      </c>
      <c r="BH42" s="101" t="e">
        <f>VLOOKUP(H42,[26]BOM清单!$H$12:$AK$68,30,0)</f>
        <v>#REF!</v>
      </c>
      <c r="BI42" s="101" t="e">
        <f t="shared" si="13"/>
        <v>#REF!</v>
      </c>
      <c r="BJ42" s="112">
        <v>1</v>
      </c>
      <c r="BK42" s="107">
        <f t="shared" si="14"/>
        <v>0.06</v>
      </c>
      <c r="BL42" s="101">
        <f>VLOOKUP(H42,[26]BOM清单!$H$12:$AL$68,31,0)</f>
        <v>1</v>
      </c>
      <c r="BM42" s="101">
        <f t="shared" si="15"/>
        <v>0.06</v>
      </c>
      <c r="BN42" s="125"/>
      <c r="BO42" s="107">
        <f t="shared" si="16"/>
        <v>0</v>
      </c>
      <c r="BP42" s="101" t="e">
        <f>VLOOKUP(H42,[26]BOM清单!$H$12:$AM$68,32,0)</f>
        <v>#REF!</v>
      </c>
      <c r="BQ42" s="101" t="e">
        <f t="shared" si="17"/>
        <v>#REF!</v>
      </c>
      <c r="BR42" s="112"/>
      <c r="BS42" s="107">
        <f t="shared" si="18"/>
        <v>0</v>
      </c>
      <c r="BT42" s="101" t="e">
        <f>VLOOKUP(H42,[26]BOM清单!$H$12:$AN$68,33,0)</f>
        <v>#REF!</v>
      </c>
      <c r="BU42" s="101" t="e">
        <f t="shared" si="19"/>
        <v>#REF!</v>
      </c>
      <c r="BV42" s="125"/>
      <c r="BW42" s="107">
        <f t="shared" si="20"/>
        <v>0</v>
      </c>
      <c r="BX42" s="101" t="e">
        <f>VLOOKUP(H42,[26]BOM清单!$H$12:$AO$68,34,0)</f>
        <v>#REF!</v>
      </c>
      <c r="BY42" s="101" t="e">
        <f t="shared" si="21"/>
        <v>#REF!</v>
      </c>
      <c r="BZ42" s="125"/>
      <c r="CA42" s="107">
        <f t="shared" si="22"/>
        <v>0</v>
      </c>
      <c r="CB42" s="101" t="e">
        <f>VLOOKUP(H42,[26]BOM清单!$H$12:$AP$68,35,0)</f>
        <v>#REF!</v>
      </c>
      <c r="CC42" s="101" t="e">
        <f t="shared" si="23"/>
        <v>#REF!</v>
      </c>
      <c r="CD42" s="125"/>
      <c r="CE42" s="107">
        <f t="shared" si="24"/>
        <v>0</v>
      </c>
      <c r="CF42" s="101" t="e">
        <f>VLOOKUP(H42,[26]BOM清单!$H$12:$AQ$68,36,0)</f>
        <v>#REF!</v>
      </c>
      <c r="CG42" s="101" t="e">
        <f t="shared" si="25"/>
        <v>#REF!</v>
      </c>
      <c r="CH42" s="125"/>
      <c r="CI42" s="107">
        <f t="shared" si="26"/>
        <v>0</v>
      </c>
      <c r="CJ42" s="101" t="e">
        <f>VLOOKUP(H42,[26]BOM清单!$H$12:$AR$68,37,0)</f>
        <v>#REF!</v>
      </c>
      <c r="CK42" s="101" t="e">
        <f t="shared" si="27"/>
        <v>#REF!</v>
      </c>
      <c r="CL42" s="125"/>
      <c r="CM42" s="107">
        <f t="shared" si="28"/>
        <v>0</v>
      </c>
      <c r="CN42" s="101" t="e">
        <f>VLOOKUP(H42,[26]BOM清单!$H$12:$AS$68,38,0)</f>
        <v>#REF!</v>
      </c>
      <c r="CO42" s="101" t="e">
        <f t="shared" si="29"/>
        <v>#REF!</v>
      </c>
      <c r="CP42" s="125"/>
      <c r="CQ42" s="107">
        <f t="shared" si="30"/>
        <v>0</v>
      </c>
      <c r="CR42" s="101" t="e">
        <f>VLOOKUP(H42,[26]BOM清单!$H$12:$AT$68,39,0)</f>
        <v>#REF!</v>
      </c>
      <c r="CS42" s="101" t="e">
        <f t="shared" si="31"/>
        <v>#REF!</v>
      </c>
      <c r="CT42" s="125"/>
      <c r="CU42" s="107">
        <f t="shared" si="32"/>
        <v>0</v>
      </c>
      <c r="CV42" s="101" t="e">
        <f>VLOOKUP(H42,[26]BOM清单!$H$12:$AU$68,40,0)</f>
        <v>#REF!</v>
      </c>
      <c r="CW42" s="101" t="e">
        <f t="shared" si="33"/>
        <v>#REF!</v>
      </c>
      <c r="CX42" s="125"/>
      <c r="CY42" s="107">
        <f t="shared" si="34"/>
        <v>0</v>
      </c>
      <c r="CZ42" s="101" t="e">
        <f>VLOOKUP(H42,[26]BOM清单!$H$12:$AV$68,41,0)</f>
        <v>#REF!</v>
      </c>
      <c r="DA42" s="101" t="e">
        <f t="shared" si="35"/>
        <v>#REF!</v>
      </c>
      <c r="DB42" s="125"/>
      <c r="DC42" s="107">
        <f t="shared" si="36"/>
        <v>0</v>
      </c>
      <c r="DD42" s="101" t="e">
        <f>VLOOKUP(H42,[26]BOM清单!$H$12:$AW$68,42,0)</f>
        <v>#REF!</v>
      </c>
      <c r="DE42" s="101" t="e">
        <f t="shared" si="37"/>
        <v>#REF!</v>
      </c>
      <c r="DF42" s="125"/>
      <c r="DG42" s="107">
        <f t="shared" si="38"/>
        <v>0</v>
      </c>
      <c r="DH42" s="101" t="e">
        <f>VLOOKUP(H42,[26]BOM清单!$H$12:$AX$68,43,0)</f>
        <v>#REF!</v>
      </c>
      <c r="DI42" s="101" t="e">
        <f t="shared" si="39"/>
        <v>#REF!</v>
      </c>
      <c r="DJ42" s="125"/>
      <c r="DK42" s="107">
        <f t="shared" si="40"/>
        <v>0</v>
      </c>
      <c r="DL42" s="101" t="e">
        <f>VLOOKUP(H42,[26]BOM清单!$H$12:$AY$68,44,0)</f>
        <v>#REF!</v>
      </c>
      <c r="DM42" s="101" t="e">
        <f t="shared" si="41"/>
        <v>#REF!</v>
      </c>
      <c r="DN42" s="125"/>
      <c r="DO42" s="107">
        <f t="shared" si="42"/>
        <v>0</v>
      </c>
      <c r="DP42" s="101" t="e">
        <f>VLOOKUP(H42,[26]BOM清单!$H$12:$AZ$68,45,0)</f>
        <v>#REF!</v>
      </c>
      <c r="DQ42" s="101" t="e">
        <f t="shared" si="43"/>
        <v>#REF!</v>
      </c>
      <c r="DR42" s="125"/>
      <c r="DS42" s="107">
        <f t="shared" si="44"/>
        <v>0</v>
      </c>
      <c r="DT42" s="101" t="e">
        <f>VLOOKUP(H42,[26]BOM清单!$H$12:$BA$68,46,0)</f>
        <v>#REF!</v>
      </c>
      <c r="DU42" s="101" t="e">
        <f t="shared" si="45"/>
        <v>#REF!</v>
      </c>
      <c r="DV42" s="125"/>
      <c r="DW42" s="107">
        <f t="shared" si="46"/>
        <v>0</v>
      </c>
      <c r="DX42" s="101" t="e">
        <f>VLOOKUP(H42,[26]BOM清单!$H$12:$BB$68,47,0)</f>
        <v>#REF!</v>
      </c>
      <c r="DY42" s="101" t="e">
        <f t="shared" si="47"/>
        <v>#REF!</v>
      </c>
      <c r="DZ42" s="125"/>
      <c r="EA42" s="107">
        <f t="shared" si="48"/>
        <v>0</v>
      </c>
      <c r="EB42" s="101" t="e">
        <f>VLOOKUP(H42,[26]BOM清单!$H$12:$BC$68,48,0)</f>
        <v>#REF!</v>
      </c>
      <c r="EC42" s="101" t="e">
        <f t="shared" si="49"/>
        <v>#REF!</v>
      </c>
      <c r="ED42" s="125"/>
      <c r="EE42" s="107">
        <f t="shared" si="50"/>
        <v>0</v>
      </c>
      <c r="EF42" s="101" t="e">
        <f>VLOOKUP(H42,[26]BOM清单!$H$12:$BD$68,49,0)</f>
        <v>#REF!</v>
      </c>
      <c r="EG42" s="101" t="e">
        <f t="shared" si="51"/>
        <v>#REF!</v>
      </c>
      <c r="EH42" s="125"/>
      <c r="EI42" s="107">
        <f t="shared" si="52"/>
        <v>0</v>
      </c>
      <c r="EJ42" s="101" t="e">
        <f>VLOOKUP(H42,[26]BOM清单!$H$12:$BE$68,50,0)</f>
        <v>#REF!</v>
      </c>
      <c r="EK42" s="101" t="e">
        <f t="shared" si="53"/>
        <v>#REF!</v>
      </c>
      <c r="EL42" s="125"/>
      <c r="EM42" s="107">
        <f t="shared" si="54"/>
        <v>0</v>
      </c>
      <c r="EN42" s="101" t="e">
        <f>VLOOKUP(H42,[26]BOM清单!$H$12:$BF$68,51,0)</f>
        <v>#REF!</v>
      </c>
      <c r="EO42" s="101" t="e">
        <f t="shared" si="55"/>
        <v>#REF!</v>
      </c>
      <c r="EP42" s="112"/>
      <c r="EQ42" s="106">
        <f t="shared" si="56"/>
        <v>0</v>
      </c>
      <c r="ER42" s="140" t="e">
        <f>VLOOKUP(H42,[26]BOM清单!$H$12:$BG$68,52,0)</f>
        <v>#REF!</v>
      </c>
      <c r="ES42" s="140" t="e">
        <f t="shared" si="57"/>
        <v>#REF!</v>
      </c>
    </row>
    <row r="43" spans="1:149" s="24" customFormat="1" ht="34.049999999999997" customHeight="1">
      <c r="A43" s="40">
        <v>30</v>
      </c>
      <c r="B43" s="40"/>
      <c r="C43" s="40"/>
      <c r="D43" s="40"/>
      <c r="E43" s="40"/>
      <c r="F43" s="40">
        <v>4</v>
      </c>
      <c r="G43" s="40"/>
      <c r="H43" s="42" t="s">
        <v>245</v>
      </c>
      <c r="I43" s="42" t="s">
        <v>230</v>
      </c>
      <c r="J43" s="48"/>
      <c r="K43" s="42" t="s">
        <v>230</v>
      </c>
      <c r="L43" s="48" t="s">
        <v>88</v>
      </c>
      <c r="M43" s="48" t="s">
        <v>231</v>
      </c>
      <c r="N43" s="51" t="s">
        <v>223</v>
      </c>
      <c r="O43" s="48" t="s">
        <v>88</v>
      </c>
      <c r="P43" s="48" t="s">
        <v>88</v>
      </c>
      <c r="Q43" s="55" t="s">
        <v>207</v>
      </c>
      <c r="R43" s="55" t="s">
        <v>165</v>
      </c>
      <c r="S43" s="55" t="s">
        <v>88</v>
      </c>
      <c r="T43" s="42" t="s">
        <v>224</v>
      </c>
      <c r="U43" s="56" t="s">
        <v>124</v>
      </c>
      <c r="V43" s="56" t="s">
        <v>124</v>
      </c>
      <c r="W43" s="55" t="s">
        <v>88</v>
      </c>
      <c r="X43" s="55" t="s">
        <v>88</v>
      </c>
      <c r="Y43" s="55" t="s">
        <v>88</v>
      </c>
      <c r="Z43" s="55" t="s">
        <v>88</v>
      </c>
      <c r="AA43" s="40" t="s">
        <v>88</v>
      </c>
      <c r="AB43" s="48" t="s">
        <v>88</v>
      </c>
      <c r="AC43" s="51" t="s">
        <v>225</v>
      </c>
      <c r="AD43" s="48" t="s">
        <v>246</v>
      </c>
      <c r="AE43" s="80" t="s">
        <v>233</v>
      </c>
      <c r="AF43" s="82" t="s">
        <v>233</v>
      </c>
      <c r="AG43" s="113" t="s">
        <v>234</v>
      </c>
      <c r="AH43" s="112"/>
      <c r="AI43" s="107">
        <f t="shared" si="0"/>
        <v>0</v>
      </c>
      <c r="AJ43" s="101" t="e">
        <f>VLOOKUP(H43,[26]BOM清单!$H$12:$AE$68,24,0)</f>
        <v>#REF!</v>
      </c>
      <c r="AK43" s="101" t="e">
        <f t="shared" si="1"/>
        <v>#REF!</v>
      </c>
      <c r="AL43" s="112"/>
      <c r="AM43" s="107">
        <f t="shared" si="2"/>
        <v>0</v>
      </c>
      <c r="AN43" s="101" t="e">
        <f>VLOOKUP(H43,[26]BOM清单!$H$12:$AF$68,25,0)</f>
        <v>#REF!</v>
      </c>
      <c r="AO43" s="101" t="e">
        <f t="shared" si="3"/>
        <v>#REF!</v>
      </c>
      <c r="AP43" s="112"/>
      <c r="AQ43" s="107">
        <f t="shared" si="4"/>
        <v>0</v>
      </c>
      <c r="AR43" s="101" t="e">
        <f>VLOOKUP(H43,[26]BOM清单!$H$12:$AG$68,26,0)</f>
        <v>#REF!</v>
      </c>
      <c r="AS43" s="101" t="e">
        <f t="shared" si="5"/>
        <v>#REF!</v>
      </c>
      <c r="AT43" s="112"/>
      <c r="AU43" s="107">
        <f t="shared" si="6"/>
        <v>0</v>
      </c>
      <c r="AV43" s="101" t="e">
        <f>VLOOKUP(H43,[26]BOM清单!$H$12:$AH$68,27,0)</f>
        <v>#REF!</v>
      </c>
      <c r="AW43" s="101" t="e">
        <f t="shared" si="7"/>
        <v>#REF!</v>
      </c>
      <c r="AX43" s="125"/>
      <c r="AY43" s="107">
        <f t="shared" si="8"/>
        <v>0</v>
      </c>
      <c r="AZ43" s="101" t="e">
        <f>VLOOKUP(H43,[26]BOM清单!$H$12:$AI$68,28,0)</f>
        <v>#REF!</v>
      </c>
      <c r="BA43" s="101" t="e">
        <f t="shared" si="9"/>
        <v>#REF!</v>
      </c>
      <c r="BB43" s="112"/>
      <c r="BC43" s="107">
        <f t="shared" si="10"/>
        <v>0</v>
      </c>
      <c r="BD43" s="101" t="e">
        <f>VLOOKUP(H43,[26]BOM清单!$H$12:$AJ$68,29,0)</f>
        <v>#REF!</v>
      </c>
      <c r="BE43" s="101" t="e">
        <f t="shared" si="11"/>
        <v>#REF!</v>
      </c>
      <c r="BF43" s="125"/>
      <c r="BG43" s="107">
        <f t="shared" si="12"/>
        <v>0</v>
      </c>
      <c r="BH43" s="101" t="e">
        <f>VLOOKUP(H43,[26]BOM清单!$H$12:$AK$68,30,0)</f>
        <v>#REF!</v>
      </c>
      <c r="BI43" s="101" t="e">
        <f t="shared" si="13"/>
        <v>#REF!</v>
      </c>
      <c r="BJ43" s="112"/>
      <c r="BK43" s="107">
        <f t="shared" si="14"/>
        <v>0</v>
      </c>
      <c r="BL43" s="101" t="e">
        <f>VLOOKUP(H43,[26]BOM清单!$H$12:$AL$68,31,0)</f>
        <v>#REF!</v>
      </c>
      <c r="BM43" s="101" t="e">
        <f t="shared" si="15"/>
        <v>#REF!</v>
      </c>
      <c r="BN43" s="125"/>
      <c r="BO43" s="107">
        <f t="shared" si="16"/>
        <v>0</v>
      </c>
      <c r="BP43" s="101" t="e">
        <f>VLOOKUP(H43,[26]BOM清单!$H$12:$AM$68,32,0)</f>
        <v>#REF!</v>
      </c>
      <c r="BQ43" s="101" t="e">
        <f t="shared" si="17"/>
        <v>#REF!</v>
      </c>
      <c r="BR43" s="112"/>
      <c r="BS43" s="107">
        <f t="shared" si="18"/>
        <v>0</v>
      </c>
      <c r="BT43" s="101" t="e">
        <f>VLOOKUP(H43,[26]BOM清单!$H$12:$AN$68,33,0)</f>
        <v>#REF!</v>
      </c>
      <c r="BU43" s="101" t="e">
        <f t="shared" si="19"/>
        <v>#REF!</v>
      </c>
      <c r="BV43" s="125"/>
      <c r="BW43" s="107">
        <f t="shared" si="20"/>
        <v>0</v>
      </c>
      <c r="BX43" s="101" t="e">
        <f>VLOOKUP(H43,[26]BOM清单!$H$12:$AO$68,34,0)</f>
        <v>#REF!</v>
      </c>
      <c r="BY43" s="101" t="e">
        <f t="shared" si="21"/>
        <v>#REF!</v>
      </c>
      <c r="BZ43" s="125"/>
      <c r="CA43" s="107">
        <f t="shared" si="22"/>
        <v>0</v>
      </c>
      <c r="CB43" s="101" t="e">
        <f>VLOOKUP(H43,[26]BOM清单!$H$12:$AP$68,35,0)</f>
        <v>#REF!</v>
      </c>
      <c r="CC43" s="101" t="e">
        <f t="shared" si="23"/>
        <v>#REF!</v>
      </c>
      <c r="CD43" s="125"/>
      <c r="CE43" s="107">
        <f t="shared" si="24"/>
        <v>0</v>
      </c>
      <c r="CF43" s="101" t="e">
        <f>VLOOKUP(H43,[26]BOM清单!$H$12:$AQ$68,36,0)</f>
        <v>#REF!</v>
      </c>
      <c r="CG43" s="101" t="e">
        <f t="shared" si="25"/>
        <v>#REF!</v>
      </c>
      <c r="CH43" s="125"/>
      <c r="CI43" s="107">
        <f t="shared" si="26"/>
        <v>0</v>
      </c>
      <c r="CJ43" s="101" t="e">
        <f>VLOOKUP(H43,[26]BOM清单!$H$12:$AR$68,37,0)</f>
        <v>#REF!</v>
      </c>
      <c r="CK43" s="101" t="e">
        <f t="shared" si="27"/>
        <v>#REF!</v>
      </c>
      <c r="CL43" s="125"/>
      <c r="CM43" s="107">
        <f t="shared" si="28"/>
        <v>0</v>
      </c>
      <c r="CN43" s="101" t="e">
        <f>VLOOKUP(H43,[26]BOM清单!$H$12:$AS$68,38,0)</f>
        <v>#REF!</v>
      </c>
      <c r="CO43" s="101" t="e">
        <f t="shared" si="29"/>
        <v>#REF!</v>
      </c>
      <c r="CP43" s="125"/>
      <c r="CQ43" s="107">
        <f t="shared" si="30"/>
        <v>0</v>
      </c>
      <c r="CR43" s="101" t="e">
        <f>VLOOKUP(H43,[26]BOM清单!$H$12:$AT$68,39,0)</f>
        <v>#REF!</v>
      </c>
      <c r="CS43" s="101" t="e">
        <f t="shared" si="31"/>
        <v>#REF!</v>
      </c>
      <c r="CT43" s="125"/>
      <c r="CU43" s="107">
        <f t="shared" si="32"/>
        <v>0</v>
      </c>
      <c r="CV43" s="101" t="e">
        <f>VLOOKUP(H43,[26]BOM清单!$H$12:$AU$68,40,0)</f>
        <v>#REF!</v>
      </c>
      <c r="CW43" s="101" t="e">
        <f t="shared" si="33"/>
        <v>#REF!</v>
      </c>
      <c r="CX43" s="125">
        <v>1</v>
      </c>
      <c r="CY43" s="107">
        <f t="shared" si="34"/>
        <v>0.06</v>
      </c>
      <c r="CZ43" s="101">
        <f>VLOOKUP(H43,[26]BOM清单!$H$12:$AV$68,41,0)</f>
        <v>1</v>
      </c>
      <c r="DA43" s="101">
        <f t="shared" si="35"/>
        <v>0.06</v>
      </c>
      <c r="DB43" s="125"/>
      <c r="DC43" s="107">
        <f t="shared" si="36"/>
        <v>0</v>
      </c>
      <c r="DD43" s="101" t="e">
        <f>VLOOKUP(H43,[26]BOM清单!$H$12:$AW$68,42,0)</f>
        <v>#REF!</v>
      </c>
      <c r="DE43" s="101" t="e">
        <f t="shared" si="37"/>
        <v>#REF!</v>
      </c>
      <c r="DF43" s="125"/>
      <c r="DG43" s="107">
        <f t="shared" si="38"/>
        <v>0</v>
      </c>
      <c r="DH43" s="101" t="e">
        <f>VLOOKUP(H43,[26]BOM清单!$H$12:$AX$68,43,0)</f>
        <v>#REF!</v>
      </c>
      <c r="DI43" s="101" t="e">
        <f t="shared" si="39"/>
        <v>#REF!</v>
      </c>
      <c r="DJ43" s="125"/>
      <c r="DK43" s="107">
        <f t="shared" si="40"/>
        <v>0</v>
      </c>
      <c r="DL43" s="101" t="e">
        <f>VLOOKUP(H43,[26]BOM清单!$H$12:$AY$68,44,0)</f>
        <v>#REF!</v>
      </c>
      <c r="DM43" s="101" t="e">
        <f t="shared" si="41"/>
        <v>#REF!</v>
      </c>
      <c r="DN43" s="125"/>
      <c r="DO43" s="107">
        <f t="shared" si="42"/>
        <v>0</v>
      </c>
      <c r="DP43" s="101" t="e">
        <f>VLOOKUP(H43,[26]BOM清单!$H$12:$AZ$68,45,0)</f>
        <v>#REF!</v>
      </c>
      <c r="DQ43" s="101" t="e">
        <f t="shared" si="43"/>
        <v>#REF!</v>
      </c>
      <c r="DR43" s="125"/>
      <c r="DS43" s="107">
        <f t="shared" si="44"/>
        <v>0</v>
      </c>
      <c r="DT43" s="101" t="e">
        <f>VLOOKUP(H43,[26]BOM清单!$H$12:$BA$68,46,0)</f>
        <v>#REF!</v>
      </c>
      <c r="DU43" s="101" t="e">
        <f t="shared" si="45"/>
        <v>#REF!</v>
      </c>
      <c r="DV43" s="125"/>
      <c r="DW43" s="107">
        <f t="shared" si="46"/>
        <v>0</v>
      </c>
      <c r="DX43" s="101" t="e">
        <f>VLOOKUP(H43,[26]BOM清单!$H$12:$BB$68,47,0)</f>
        <v>#REF!</v>
      </c>
      <c r="DY43" s="101" t="e">
        <f t="shared" si="47"/>
        <v>#REF!</v>
      </c>
      <c r="DZ43" s="125"/>
      <c r="EA43" s="107">
        <f t="shared" si="48"/>
        <v>0</v>
      </c>
      <c r="EB43" s="101" t="e">
        <f>VLOOKUP(H43,[26]BOM清单!$H$12:$BC$68,48,0)</f>
        <v>#REF!</v>
      </c>
      <c r="EC43" s="101" t="e">
        <f t="shared" si="49"/>
        <v>#REF!</v>
      </c>
      <c r="ED43" s="125"/>
      <c r="EE43" s="107">
        <f t="shared" si="50"/>
        <v>0</v>
      </c>
      <c r="EF43" s="101" t="e">
        <f>VLOOKUP(H43,[26]BOM清单!$H$12:$BD$68,49,0)</f>
        <v>#REF!</v>
      </c>
      <c r="EG43" s="101" t="e">
        <f t="shared" si="51"/>
        <v>#REF!</v>
      </c>
      <c r="EH43" s="125"/>
      <c r="EI43" s="107">
        <f t="shared" si="52"/>
        <v>0</v>
      </c>
      <c r="EJ43" s="101" t="e">
        <f>VLOOKUP(H43,[26]BOM清单!$H$12:$BE$68,50,0)</f>
        <v>#REF!</v>
      </c>
      <c r="EK43" s="101" t="e">
        <f t="shared" si="53"/>
        <v>#REF!</v>
      </c>
      <c r="EL43" s="125"/>
      <c r="EM43" s="107">
        <f t="shared" si="54"/>
        <v>0</v>
      </c>
      <c r="EN43" s="101" t="e">
        <f>VLOOKUP(H43,[26]BOM清单!$H$12:$BF$68,51,0)</f>
        <v>#REF!</v>
      </c>
      <c r="EO43" s="101" t="e">
        <f t="shared" si="55"/>
        <v>#REF!</v>
      </c>
      <c r="EP43" s="112"/>
      <c r="EQ43" s="106">
        <f t="shared" si="56"/>
        <v>0</v>
      </c>
      <c r="ER43" s="140" t="e">
        <f>VLOOKUP(H43,[26]BOM清单!$H$12:$BG$68,52,0)</f>
        <v>#REF!</v>
      </c>
      <c r="ES43" s="140" t="e">
        <f t="shared" si="57"/>
        <v>#REF!</v>
      </c>
    </row>
    <row r="44" spans="1:149" s="24" customFormat="1" ht="34.049999999999997" customHeight="1">
      <c r="A44" s="40">
        <v>31</v>
      </c>
      <c r="B44" s="40"/>
      <c r="C44" s="40"/>
      <c r="D44" s="40"/>
      <c r="E44" s="40"/>
      <c r="F44" s="40">
        <v>4</v>
      </c>
      <c r="G44" s="40"/>
      <c r="H44" s="42" t="s">
        <v>247</v>
      </c>
      <c r="I44" s="42" t="s">
        <v>230</v>
      </c>
      <c r="J44" s="48"/>
      <c r="K44" s="42" t="s">
        <v>230</v>
      </c>
      <c r="L44" s="48" t="s">
        <v>88</v>
      </c>
      <c r="M44" s="48" t="s">
        <v>231</v>
      </c>
      <c r="N44" s="51" t="s">
        <v>223</v>
      </c>
      <c r="O44" s="48" t="s">
        <v>88</v>
      </c>
      <c r="P44" s="48" t="s">
        <v>88</v>
      </c>
      <c r="Q44" s="55" t="s">
        <v>207</v>
      </c>
      <c r="R44" s="55" t="s">
        <v>165</v>
      </c>
      <c r="S44" s="55" t="s">
        <v>88</v>
      </c>
      <c r="T44" s="42" t="s">
        <v>224</v>
      </c>
      <c r="U44" s="56" t="s">
        <v>124</v>
      </c>
      <c r="V44" s="56" t="s">
        <v>124</v>
      </c>
      <c r="W44" s="55" t="s">
        <v>88</v>
      </c>
      <c r="X44" s="55" t="s">
        <v>88</v>
      </c>
      <c r="Y44" s="55" t="s">
        <v>88</v>
      </c>
      <c r="Z44" s="55" t="s">
        <v>88</v>
      </c>
      <c r="AA44" s="40" t="s">
        <v>88</v>
      </c>
      <c r="AB44" s="48" t="s">
        <v>88</v>
      </c>
      <c r="AC44" s="51" t="s">
        <v>225</v>
      </c>
      <c r="AD44" s="48" t="s">
        <v>248</v>
      </c>
      <c r="AE44" s="80" t="s">
        <v>233</v>
      </c>
      <c r="AF44" s="82" t="s">
        <v>233</v>
      </c>
      <c r="AG44" s="113" t="s">
        <v>234</v>
      </c>
      <c r="AH44" s="112"/>
      <c r="AI44" s="107">
        <f t="shared" si="0"/>
        <v>0</v>
      </c>
      <c r="AJ44" s="101" t="e">
        <f>VLOOKUP(H44,[26]BOM清单!$H$12:$AE$68,24,0)</f>
        <v>#REF!</v>
      </c>
      <c r="AK44" s="101" t="e">
        <f t="shared" si="1"/>
        <v>#REF!</v>
      </c>
      <c r="AL44" s="112"/>
      <c r="AM44" s="107">
        <f t="shared" si="2"/>
        <v>0</v>
      </c>
      <c r="AN44" s="101" t="e">
        <f>VLOOKUP(H44,[26]BOM清单!$H$12:$AF$68,25,0)</f>
        <v>#REF!</v>
      </c>
      <c r="AO44" s="101" t="e">
        <f t="shared" si="3"/>
        <v>#REF!</v>
      </c>
      <c r="AP44" s="112"/>
      <c r="AQ44" s="107">
        <f t="shared" si="4"/>
        <v>0</v>
      </c>
      <c r="AR44" s="101" t="e">
        <f>VLOOKUP(H44,[26]BOM清单!$H$12:$AG$68,26,0)</f>
        <v>#REF!</v>
      </c>
      <c r="AS44" s="101" t="e">
        <f t="shared" si="5"/>
        <v>#REF!</v>
      </c>
      <c r="AT44" s="112"/>
      <c r="AU44" s="107">
        <f t="shared" si="6"/>
        <v>0</v>
      </c>
      <c r="AV44" s="101" t="e">
        <f>VLOOKUP(H44,[26]BOM清单!$H$12:$AH$68,27,0)</f>
        <v>#REF!</v>
      </c>
      <c r="AW44" s="101" t="e">
        <f t="shared" si="7"/>
        <v>#REF!</v>
      </c>
      <c r="AX44" s="125"/>
      <c r="AY44" s="107">
        <f t="shared" si="8"/>
        <v>0</v>
      </c>
      <c r="AZ44" s="101" t="e">
        <f>VLOOKUP(H44,[26]BOM清单!$H$12:$AI$68,28,0)</f>
        <v>#REF!</v>
      </c>
      <c r="BA44" s="101" t="e">
        <f t="shared" si="9"/>
        <v>#REF!</v>
      </c>
      <c r="BB44" s="112"/>
      <c r="BC44" s="107">
        <f t="shared" si="10"/>
        <v>0</v>
      </c>
      <c r="BD44" s="101" t="e">
        <f>VLOOKUP(H44,[26]BOM清单!$H$12:$AJ$68,29,0)</f>
        <v>#REF!</v>
      </c>
      <c r="BE44" s="101" t="e">
        <f t="shared" si="11"/>
        <v>#REF!</v>
      </c>
      <c r="BF44" s="125"/>
      <c r="BG44" s="107">
        <f t="shared" si="12"/>
        <v>0</v>
      </c>
      <c r="BH44" s="101" t="e">
        <f>VLOOKUP(H44,[26]BOM清单!$H$12:$AK$68,30,0)</f>
        <v>#REF!</v>
      </c>
      <c r="BI44" s="101" t="e">
        <f t="shared" si="13"/>
        <v>#REF!</v>
      </c>
      <c r="BJ44" s="112"/>
      <c r="BK44" s="107">
        <f t="shared" si="14"/>
        <v>0</v>
      </c>
      <c r="BL44" s="101" t="e">
        <f>VLOOKUP(H44,[26]BOM清单!$H$12:$AL$68,31,0)</f>
        <v>#REF!</v>
      </c>
      <c r="BM44" s="101" t="e">
        <f t="shared" si="15"/>
        <v>#REF!</v>
      </c>
      <c r="BN44" s="125"/>
      <c r="BO44" s="107">
        <f t="shared" si="16"/>
        <v>0</v>
      </c>
      <c r="BP44" s="101" t="e">
        <f>VLOOKUP(H44,[26]BOM清单!$H$12:$AM$68,32,0)</f>
        <v>#REF!</v>
      </c>
      <c r="BQ44" s="101" t="e">
        <f t="shared" si="17"/>
        <v>#REF!</v>
      </c>
      <c r="BR44" s="112"/>
      <c r="BS44" s="107">
        <f t="shared" si="18"/>
        <v>0</v>
      </c>
      <c r="BT44" s="101" t="e">
        <f>VLOOKUP(H44,[26]BOM清单!$H$12:$AN$68,33,0)</f>
        <v>#REF!</v>
      </c>
      <c r="BU44" s="101" t="e">
        <f t="shared" si="19"/>
        <v>#REF!</v>
      </c>
      <c r="BV44" s="125"/>
      <c r="BW44" s="107">
        <f t="shared" si="20"/>
        <v>0</v>
      </c>
      <c r="BX44" s="101" t="e">
        <f>VLOOKUP(H44,[26]BOM清单!$H$12:$AO$68,34,0)</f>
        <v>#REF!</v>
      </c>
      <c r="BY44" s="101" t="e">
        <f t="shared" si="21"/>
        <v>#REF!</v>
      </c>
      <c r="BZ44" s="125"/>
      <c r="CA44" s="107">
        <f t="shared" si="22"/>
        <v>0</v>
      </c>
      <c r="CB44" s="101" t="e">
        <f>VLOOKUP(H44,[26]BOM清单!$H$12:$AP$68,35,0)</f>
        <v>#REF!</v>
      </c>
      <c r="CC44" s="101" t="e">
        <f t="shared" si="23"/>
        <v>#REF!</v>
      </c>
      <c r="CD44" s="125"/>
      <c r="CE44" s="107">
        <f t="shared" si="24"/>
        <v>0</v>
      </c>
      <c r="CF44" s="101" t="e">
        <f>VLOOKUP(H44,[26]BOM清单!$H$12:$AQ$68,36,0)</f>
        <v>#REF!</v>
      </c>
      <c r="CG44" s="101" t="e">
        <f t="shared" si="25"/>
        <v>#REF!</v>
      </c>
      <c r="CH44" s="125"/>
      <c r="CI44" s="107">
        <f t="shared" si="26"/>
        <v>0</v>
      </c>
      <c r="CJ44" s="101" t="e">
        <f>VLOOKUP(H44,[26]BOM清单!$H$12:$AR$68,37,0)</f>
        <v>#REF!</v>
      </c>
      <c r="CK44" s="101" t="e">
        <f t="shared" si="27"/>
        <v>#REF!</v>
      </c>
      <c r="CL44" s="125">
        <v>1</v>
      </c>
      <c r="CM44" s="107">
        <f t="shared" si="28"/>
        <v>0.06</v>
      </c>
      <c r="CN44" s="101">
        <f>VLOOKUP(H44,[26]BOM清单!$H$12:$AS$68,38,0)</f>
        <v>1</v>
      </c>
      <c r="CO44" s="101">
        <f t="shared" si="29"/>
        <v>0.06</v>
      </c>
      <c r="CP44" s="125"/>
      <c r="CQ44" s="107">
        <f t="shared" si="30"/>
        <v>0</v>
      </c>
      <c r="CR44" s="101" t="e">
        <f>VLOOKUP(H44,[26]BOM清单!$H$12:$AT$68,39,0)</f>
        <v>#REF!</v>
      </c>
      <c r="CS44" s="101" t="e">
        <f t="shared" si="31"/>
        <v>#REF!</v>
      </c>
      <c r="CT44" s="125"/>
      <c r="CU44" s="107">
        <f t="shared" si="32"/>
        <v>0</v>
      </c>
      <c r="CV44" s="101" t="e">
        <f>VLOOKUP(H44,[26]BOM清单!$H$12:$AU$68,40,0)</f>
        <v>#REF!</v>
      </c>
      <c r="CW44" s="101" t="e">
        <f t="shared" si="33"/>
        <v>#REF!</v>
      </c>
      <c r="CX44" s="125"/>
      <c r="CY44" s="107">
        <f t="shared" si="34"/>
        <v>0</v>
      </c>
      <c r="CZ44" s="101" t="e">
        <f>VLOOKUP(H44,[26]BOM清单!$H$12:$AV$68,41,0)</f>
        <v>#REF!</v>
      </c>
      <c r="DA44" s="101" t="e">
        <f t="shared" si="35"/>
        <v>#REF!</v>
      </c>
      <c r="DB44" s="125"/>
      <c r="DC44" s="107">
        <f t="shared" si="36"/>
        <v>0</v>
      </c>
      <c r="DD44" s="101" t="e">
        <f>VLOOKUP(H44,[26]BOM清单!$H$12:$AW$68,42,0)</f>
        <v>#REF!</v>
      </c>
      <c r="DE44" s="101" t="e">
        <f t="shared" si="37"/>
        <v>#REF!</v>
      </c>
      <c r="DF44" s="125"/>
      <c r="DG44" s="107">
        <f t="shared" si="38"/>
        <v>0</v>
      </c>
      <c r="DH44" s="101" t="e">
        <f>VLOOKUP(H44,[26]BOM清单!$H$12:$AX$68,43,0)</f>
        <v>#REF!</v>
      </c>
      <c r="DI44" s="101" t="e">
        <f t="shared" si="39"/>
        <v>#REF!</v>
      </c>
      <c r="DJ44" s="125"/>
      <c r="DK44" s="107">
        <f t="shared" si="40"/>
        <v>0</v>
      </c>
      <c r="DL44" s="101" t="e">
        <f>VLOOKUP(H44,[26]BOM清单!$H$12:$AY$68,44,0)</f>
        <v>#REF!</v>
      </c>
      <c r="DM44" s="101" t="e">
        <f t="shared" si="41"/>
        <v>#REF!</v>
      </c>
      <c r="DN44" s="125"/>
      <c r="DO44" s="107">
        <f t="shared" si="42"/>
        <v>0</v>
      </c>
      <c r="DP44" s="101" t="e">
        <f>VLOOKUP(H44,[26]BOM清单!$H$12:$AZ$68,45,0)</f>
        <v>#REF!</v>
      </c>
      <c r="DQ44" s="101" t="e">
        <f t="shared" si="43"/>
        <v>#REF!</v>
      </c>
      <c r="DR44" s="125"/>
      <c r="DS44" s="107">
        <f t="shared" si="44"/>
        <v>0</v>
      </c>
      <c r="DT44" s="101" t="e">
        <f>VLOOKUP(H44,[26]BOM清单!$H$12:$BA$68,46,0)</f>
        <v>#REF!</v>
      </c>
      <c r="DU44" s="101" t="e">
        <f t="shared" si="45"/>
        <v>#REF!</v>
      </c>
      <c r="DV44" s="125"/>
      <c r="DW44" s="107">
        <f t="shared" si="46"/>
        <v>0</v>
      </c>
      <c r="DX44" s="101" t="e">
        <f>VLOOKUP(H44,[26]BOM清单!$H$12:$BB$68,47,0)</f>
        <v>#REF!</v>
      </c>
      <c r="DY44" s="101" t="e">
        <f t="shared" si="47"/>
        <v>#REF!</v>
      </c>
      <c r="DZ44" s="125"/>
      <c r="EA44" s="107">
        <f t="shared" si="48"/>
        <v>0</v>
      </c>
      <c r="EB44" s="101" t="e">
        <f>VLOOKUP(H44,[26]BOM清单!$H$12:$BC$68,48,0)</f>
        <v>#REF!</v>
      </c>
      <c r="EC44" s="101" t="e">
        <f t="shared" si="49"/>
        <v>#REF!</v>
      </c>
      <c r="ED44" s="125"/>
      <c r="EE44" s="107">
        <f t="shared" si="50"/>
        <v>0</v>
      </c>
      <c r="EF44" s="101" t="e">
        <f>VLOOKUP(H44,[26]BOM清单!$H$12:$BD$68,49,0)</f>
        <v>#REF!</v>
      </c>
      <c r="EG44" s="101" t="e">
        <f t="shared" si="51"/>
        <v>#REF!</v>
      </c>
      <c r="EH44" s="125"/>
      <c r="EI44" s="107">
        <f t="shared" si="52"/>
        <v>0</v>
      </c>
      <c r="EJ44" s="101" t="e">
        <f>VLOOKUP(H44,[26]BOM清单!$H$12:$BE$68,50,0)</f>
        <v>#REF!</v>
      </c>
      <c r="EK44" s="101" t="e">
        <f t="shared" si="53"/>
        <v>#REF!</v>
      </c>
      <c r="EL44" s="125"/>
      <c r="EM44" s="107">
        <f t="shared" si="54"/>
        <v>0</v>
      </c>
      <c r="EN44" s="101" t="e">
        <f>VLOOKUP(H44,[26]BOM清单!$H$12:$BF$68,51,0)</f>
        <v>#REF!</v>
      </c>
      <c r="EO44" s="101" t="e">
        <f t="shared" si="55"/>
        <v>#REF!</v>
      </c>
      <c r="EP44" s="112"/>
      <c r="EQ44" s="106">
        <f t="shared" si="56"/>
        <v>0</v>
      </c>
      <c r="ER44" s="140" t="e">
        <f>VLOOKUP(H44,[26]BOM清单!$H$12:$BG$68,52,0)</f>
        <v>#REF!</v>
      </c>
      <c r="ES44" s="140" t="e">
        <f t="shared" si="57"/>
        <v>#REF!</v>
      </c>
    </row>
    <row r="45" spans="1:149" s="24" customFormat="1" ht="34.049999999999997" customHeight="1">
      <c r="A45" s="40">
        <v>32</v>
      </c>
      <c r="B45" s="40"/>
      <c r="C45" s="40"/>
      <c r="D45" s="40"/>
      <c r="E45" s="40"/>
      <c r="F45" s="40">
        <v>4</v>
      </c>
      <c r="G45" s="40"/>
      <c r="H45" s="42" t="s">
        <v>249</v>
      </c>
      <c r="I45" s="42" t="s">
        <v>230</v>
      </c>
      <c r="J45" s="48"/>
      <c r="K45" s="42" t="s">
        <v>230</v>
      </c>
      <c r="L45" s="48" t="s">
        <v>88</v>
      </c>
      <c r="M45" s="48" t="s">
        <v>231</v>
      </c>
      <c r="N45" s="51" t="s">
        <v>223</v>
      </c>
      <c r="O45" s="48" t="s">
        <v>88</v>
      </c>
      <c r="P45" s="48" t="s">
        <v>88</v>
      </c>
      <c r="Q45" s="55" t="s">
        <v>207</v>
      </c>
      <c r="R45" s="55" t="s">
        <v>165</v>
      </c>
      <c r="S45" s="55" t="s">
        <v>88</v>
      </c>
      <c r="T45" s="42" t="s">
        <v>224</v>
      </c>
      <c r="U45" s="56" t="s">
        <v>124</v>
      </c>
      <c r="V45" s="56" t="s">
        <v>124</v>
      </c>
      <c r="W45" s="55" t="s">
        <v>88</v>
      </c>
      <c r="X45" s="55" t="s">
        <v>88</v>
      </c>
      <c r="Y45" s="55" t="s">
        <v>88</v>
      </c>
      <c r="Z45" s="55" t="s">
        <v>88</v>
      </c>
      <c r="AA45" s="40" t="s">
        <v>88</v>
      </c>
      <c r="AB45" s="48" t="s">
        <v>88</v>
      </c>
      <c r="AC45" s="51" t="s">
        <v>225</v>
      </c>
      <c r="AD45" s="48" t="s">
        <v>250</v>
      </c>
      <c r="AE45" s="80" t="s">
        <v>233</v>
      </c>
      <c r="AF45" s="82" t="s">
        <v>233</v>
      </c>
      <c r="AG45" s="113" t="s">
        <v>234</v>
      </c>
      <c r="AH45" s="112"/>
      <c r="AI45" s="107">
        <f t="shared" si="0"/>
        <v>0</v>
      </c>
      <c r="AJ45" s="101" t="e">
        <f>VLOOKUP(H45,[26]BOM清单!$H$12:$AE$68,24,0)</f>
        <v>#REF!</v>
      </c>
      <c r="AK45" s="101" t="e">
        <f t="shared" si="1"/>
        <v>#REF!</v>
      </c>
      <c r="AL45" s="112"/>
      <c r="AM45" s="107">
        <f t="shared" si="2"/>
        <v>0</v>
      </c>
      <c r="AN45" s="101" t="e">
        <f>VLOOKUP(H45,[26]BOM清单!$H$12:$AF$68,25,0)</f>
        <v>#REF!</v>
      </c>
      <c r="AO45" s="101" t="e">
        <f t="shared" si="3"/>
        <v>#REF!</v>
      </c>
      <c r="AP45" s="112"/>
      <c r="AQ45" s="107">
        <f t="shared" si="4"/>
        <v>0</v>
      </c>
      <c r="AR45" s="101" t="e">
        <f>VLOOKUP(H45,[26]BOM清单!$H$12:$AG$68,26,0)</f>
        <v>#REF!</v>
      </c>
      <c r="AS45" s="101" t="e">
        <f t="shared" si="5"/>
        <v>#REF!</v>
      </c>
      <c r="AT45" s="112"/>
      <c r="AU45" s="107">
        <f t="shared" si="6"/>
        <v>0</v>
      </c>
      <c r="AV45" s="101" t="e">
        <f>VLOOKUP(H45,[26]BOM清单!$H$12:$AH$68,27,0)</f>
        <v>#REF!</v>
      </c>
      <c r="AW45" s="101" t="e">
        <f t="shared" si="7"/>
        <v>#REF!</v>
      </c>
      <c r="AX45" s="125"/>
      <c r="AY45" s="107">
        <f t="shared" si="8"/>
        <v>0</v>
      </c>
      <c r="AZ45" s="101" t="e">
        <f>VLOOKUP(H45,[26]BOM清单!$H$12:$AI$68,28,0)</f>
        <v>#REF!</v>
      </c>
      <c r="BA45" s="101" t="e">
        <f t="shared" si="9"/>
        <v>#REF!</v>
      </c>
      <c r="BB45" s="112"/>
      <c r="BC45" s="107">
        <f t="shared" si="10"/>
        <v>0</v>
      </c>
      <c r="BD45" s="101" t="e">
        <f>VLOOKUP(H45,[26]BOM清单!$H$12:$AJ$68,29,0)</f>
        <v>#REF!</v>
      </c>
      <c r="BE45" s="101" t="e">
        <f t="shared" si="11"/>
        <v>#REF!</v>
      </c>
      <c r="BF45" s="125"/>
      <c r="BG45" s="107">
        <f t="shared" si="12"/>
        <v>0</v>
      </c>
      <c r="BH45" s="101" t="e">
        <f>VLOOKUP(H45,[26]BOM清单!$H$12:$AK$68,30,0)</f>
        <v>#REF!</v>
      </c>
      <c r="BI45" s="101" t="e">
        <f t="shared" si="13"/>
        <v>#REF!</v>
      </c>
      <c r="BJ45" s="112"/>
      <c r="BK45" s="107">
        <f t="shared" si="14"/>
        <v>0</v>
      </c>
      <c r="BL45" s="101" t="e">
        <f>VLOOKUP(H45,[26]BOM清单!$H$12:$AL$68,31,0)</f>
        <v>#REF!</v>
      </c>
      <c r="BM45" s="101" t="e">
        <f t="shared" si="15"/>
        <v>#REF!</v>
      </c>
      <c r="BN45" s="125"/>
      <c r="BO45" s="107">
        <f t="shared" si="16"/>
        <v>0</v>
      </c>
      <c r="BP45" s="101" t="e">
        <f>VLOOKUP(H45,[26]BOM清单!$H$12:$AM$68,32,0)</f>
        <v>#REF!</v>
      </c>
      <c r="BQ45" s="101" t="e">
        <f t="shared" si="17"/>
        <v>#REF!</v>
      </c>
      <c r="BR45" s="112">
        <v>1</v>
      </c>
      <c r="BS45" s="107">
        <f t="shared" si="18"/>
        <v>0.06</v>
      </c>
      <c r="BT45" s="101">
        <f>VLOOKUP(H45,[26]BOM清单!$H$12:$AN$68,33,0)</f>
        <v>1</v>
      </c>
      <c r="BU45" s="101">
        <f t="shared" si="19"/>
        <v>0.06</v>
      </c>
      <c r="BV45" s="125"/>
      <c r="BW45" s="107">
        <f t="shared" si="20"/>
        <v>0</v>
      </c>
      <c r="BX45" s="101" t="e">
        <f>VLOOKUP(H45,[26]BOM清单!$H$12:$AO$68,34,0)</f>
        <v>#REF!</v>
      </c>
      <c r="BY45" s="101" t="e">
        <f t="shared" si="21"/>
        <v>#REF!</v>
      </c>
      <c r="BZ45" s="125"/>
      <c r="CA45" s="107">
        <f t="shared" si="22"/>
        <v>0</v>
      </c>
      <c r="CB45" s="101" t="e">
        <f>VLOOKUP(H45,[26]BOM清单!$H$12:$AP$68,35,0)</f>
        <v>#REF!</v>
      </c>
      <c r="CC45" s="101" t="e">
        <f t="shared" si="23"/>
        <v>#REF!</v>
      </c>
      <c r="CD45" s="125"/>
      <c r="CE45" s="107">
        <f t="shared" si="24"/>
        <v>0</v>
      </c>
      <c r="CF45" s="101" t="e">
        <f>VLOOKUP(H45,[26]BOM清单!$H$12:$AQ$68,36,0)</f>
        <v>#REF!</v>
      </c>
      <c r="CG45" s="101" t="e">
        <f t="shared" si="25"/>
        <v>#REF!</v>
      </c>
      <c r="CH45" s="125"/>
      <c r="CI45" s="107">
        <f t="shared" si="26"/>
        <v>0</v>
      </c>
      <c r="CJ45" s="101" t="e">
        <f>VLOOKUP(H45,[26]BOM清单!$H$12:$AR$68,37,0)</f>
        <v>#REF!</v>
      </c>
      <c r="CK45" s="101" t="e">
        <f t="shared" si="27"/>
        <v>#REF!</v>
      </c>
      <c r="CL45" s="125"/>
      <c r="CM45" s="107">
        <f t="shared" si="28"/>
        <v>0</v>
      </c>
      <c r="CN45" s="101" t="e">
        <f>VLOOKUP(H45,[26]BOM清单!$H$12:$AS$68,38,0)</f>
        <v>#REF!</v>
      </c>
      <c r="CO45" s="101" t="e">
        <f t="shared" si="29"/>
        <v>#REF!</v>
      </c>
      <c r="CP45" s="125"/>
      <c r="CQ45" s="107">
        <f t="shared" si="30"/>
        <v>0</v>
      </c>
      <c r="CR45" s="101" t="e">
        <f>VLOOKUP(H45,[26]BOM清单!$H$12:$AT$68,39,0)</f>
        <v>#REF!</v>
      </c>
      <c r="CS45" s="101" t="e">
        <f t="shared" si="31"/>
        <v>#REF!</v>
      </c>
      <c r="CT45" s="125"/>
      <c r="CU45" s="107">
        <f t="shared" si="32"/>
        <v>0</v>
      </c>
      <c r="CV45" s="101" t="e">
        <f>VLOOKUP(H45,[26]BOM清单!$H$12:$AU$68,40,0)</f>
        <v>#REF!</v>
      </c>
      <c r="CW45" s="101" t="e">
        <f t="shared" si="33"/>
        <v>#REF!</v>
      </c>
      <c r="CX45" s="125"/>
      <c r="CY45" s="107">
        <f t="shared" si="34"/>
        <v>0</v>
      </c>
      <c r="CZ45" s="101" t="e">
        <f>VLOOKUP(H45,[26]BOM清单!$H$12:$AV$68,41,0)</f>
        <v>#REF!</v>
      </c>
      <c r="DA45" s="101" t="e">
        <f t="shared" si="35"/>
        <v>#REF!</v>
      </c>
      <c r="DB45" s="125"/>
      <c r="DC45" s="107">
        <f t="shared" si="36"/>
        <v>0</v>
      </c>
      <c r="DD45" s="101" t="e">
        <f>VLOOKUP(H45,[26]BOM清单!$H$12:$AW$68,42,0)</f>
        <v>#REF!</v>
      </c>
      <c r="DE45" s="101" t="e">
        <f t="shared" si="37"/>
        <v>#REF!</v>
      </c>
      <c r="DF45" s="125"/>
      <c r="DG45" s="107">
        <f t="shared" si="38"/>
        <v>0</v>
      </c>
      <c r="DH45" s="101" t="e">
        <f>VLOOKUP(H45,[26]BOM清单!$H$12:$AX$68,43,0)</f>
        <v>#REF!</v>
      </c>
      <c r="DI45" s="101" t="e">
        <f t="shared" si="39"/>
        <v>#REF!</v>
      </c>
      <c r="DJ45" s="125"/>
      <c r="DK45" s="107">
        <f t="shared" si="40"/>
        <v>0</v>
      </c>
      <c r="DL45" s="101" t="e">
        <f>VLOOKUP(H45,[26]BOM清单!$H$12:$AY$68,44,0)</f>
        <v>#REF!</v>
      </c>
      <c r="DM45" s="101" t="e">
        <f t="shared" si="41"/>
        <v>#REF!</v>
      </c>
      <c r="DN45" s="125"/>
      <c r="DO45" s="107">
        <f t="shared" si="42"/>
        <v>0</v>
      </c>
      <c r="DP45" s="101" t="e">
        <f>VLOOKUP(H45,[26]BOM清单!$H$12:$AZ$68,45,0)</f>
        <v>#REF!</v>
      </c>
      <c r="DQ45" s="101" t="e">
        <f t="shared" si="43"/>
        <v>#REF!</v>
      </c>
      <c r="DR45" s="125"/>
      <c r="DS45" s="107">
        <f t="shared" si="44"/>
        <v>0</v>
      </c>
      <c r="DT45" s="101" t="e">
        <f>VLOOKUP(H45,[26]BOM清单!$H$12:$BA$68,46,0)</f>
        <v>#REF!</v>
      </c>
      <c r="DU45" s="101" t="e">
        <f t="shared" si="45"/>
        <v>#REF!</v>
      </c>
      <c r="DV45" s="125"/>
      <c r="DW45" s="107">
        <f t="shared" si="46"/>
        <v>0</v>
      </c>
      <c r="DX45" s="101" t="e">
        <f>VLOOKUP(H45,[26]BOM清单!$H$12:$BB$68,47,0)</f>
        <v>#REF!</v>
      </c>
      <c r="DY45" s="101" t="e">
        <f t="shared" si="47"/>
        <v>#REF!</v>
      </c>
      <c r="DZ45" s="125"/>
      <c r="EA45" s="107">
        <f t="shared" si="48"/>
        <v>0</v>
      </c>
      <c r="EB45" s="101" t="e">
        <f>VLOOKUP(H45,[26]BOM清单!$H$12:$BC$68,48,0)</f>
        <v>#REF!</v>
      </c>
      <c r="EC45" s="101" t="e">
        <f t="shared" si="49"/>
        <v>#REF!</v>
      </c>
      <c r="ED45" s="125"/>
      <c r="EE45" s="107">
        <f t="shared" si="50"/>
        <v>0</v>
      </c>
      <c r="EF45" s="101" t="e">
        <f>VLOOKUP(H45,[26]BOM清单!$H$12:$BD$68,49,0)</f>
        <v>#REF!</v>
      </c>
      <c r="EG45" s="101" t="e">
        <f t="shared" si="51"/>
        <v>#REF!</v>
      </c>
      <c r="EH45" s="125"/>
      <c r="EI45" s="107">
        <f t="shared" si="52"/>
        <v>0</v>
      </c>
      <c r="EJ45" s="101" t="e">
        <f>VLOOKUP(H45,[26]BOM清单!$H$12:$BE$68,50,0)</f>
        <v>#REF!</v>
      </c>
      <c r="EK45" s="101" t="e">
        <f t="shared" si="53"/>
        <v>#REF!</v>
      </c>
      <c r="EL45" s="125"/>
      <c r="EM45" s="107">
        <f t="shared" si="54"/>
        <v>0</v>
      </c>
      <c r="EN45" s="101" t="e">
        <f>VLOOKUP(H45,[26]BOM清单!$H$12:$BF$68,51,0)</f>
        <v>#REF!</v>
      </c>
      <c r="EO45" s="101" t="e">
        <f t="shared" si="55"/>
        <v>#REF!</v>
      </c>
      <c r="EP45" s="112"/>
      <c r="EQ45" s="106">
        <f t="shared" si="56"/>
        <v>0</v>
      </c>
      <c r="ER45" s="140" t="e">
        <f>VLOOKUP(H45,[26]BOM清单!$H$12:$BG$68,52,0)</f>
        <v>#REF!</v>
      </c>
      <c r="ES45" s="140" t="e">
        <f t="shared" si="57"/>
        <v>#REF!</v>
      </c>
    </row>
    <row r="46" spans="1:149" s="24" customFormat="1" ht="34.049999999999997" customHeight="1">
      <c r="A46" s="40">
        <v>33</v>
      </c>
      <c r="B46" s="40"/>
      <c r="C46" s="40"/>
      <c r="D46" s="40"/>
      <c r="E46" s="40"/>
      <c r="F46" s="40">
        <v>4</v>
      </c>
      <c r="G46" s="40"/>
      <c r="H46" s="42" t="s">
        <v>251</v>
      </c>
      <c r="I46" s="42" t="s">
        <v>230</v>
      </c>
      <c r="J46" s="48"/>
      <c r="K46" s="42" t="s">
        <v>230</v>
      </c>
      <c r="L46" s="48" t="s">
        <v>88</v>
      </c>
      <c r="M46" s="48" t="s">
        <v>231</v>
      </c>
      <c r="N46" s="51" t="s">
        <v>223</v>
      </c>
      <c r="O46" s="48" t="s">
        <v>88</v>
      </c>
      <c r="P46" s="48" t="s">
        <v>88</v>
      </c>
      <c r="Q46" s="55" t="s">
        <v>207</v>
      </c>
      <c r="R46" s="55" t="s">
        <v>165</v>
      </c>
      <c r="S46" s="55" t="s">
        <v>88</v>
      </c>
      <c r="T46" s="42" t="s">
        <v>224</v>
      </c>
      <c r="U46" s="56" t="s">
        <v>124</v>
      </c>
      <c r="V46" s="56" t="s">
        <v>124</v>
      </c>
      <c r="W46" s="55" t="s">
        <v>88</v>
      </c>
      <c r="X46" s="55" t="s">
        <v>88</v>
      </c>
      <c r="Y46" s="55" t="s">
        <v>88</v>
      </c>
      <c r="Z46" s="55" t="s">
        <v>88</v>
      </c>
      <c r="AA46" s="40" t="s">
        <v>88</v>
      </c>
      <c r="AB46" s="48" t="s">
        <v>88</v>
      </c>
      <c r="AC46" s="51" t="s">
        <v>225</v>
      </c>
      <c r="AD46" s="48" t="s">
        <v>252</v>
      </c>
      <c r="AE46" s="80" t="s">
        <v>233</v>
      </c>
      <c r="AF46" s="82" t="s">
        <v>233</v>
      </c>
      <c r="AG46" s="113" t="s">
        <v>234</v>
      </c>
      <c r="AH46" s="112"/>
      <c r="AI46" s="107">
        <f t="shared" si="0"/>
        <v>0</v>
      </c>
      <c r="AJ46" s="101" t="e">
        <f>VLOOKUP(H46,[26]BOM清单!$H$12:$AE$68,24,0)</f>
        <v>#REF!</v>
      </c>
      <c r="AK46" s="101" t="e">
        <f t="shared" si="1"/>
        <v>#REF!</v>
      </c>
      <c r="AL46" s="112"/>
      <c r="AM46" s="107">
        <f t="shared" si="2"/>
        <v>0</v>
      </c>
      <c r="AN46" s="101" t="e">
        <f>VLOOKUP(H46,[26]BOM清单!$H$12:$AF$68,25,0)</f>
        <v>#REF!</v>
      </c>
      <c r="AO46" s="101" t="e">
        <f t="shared" si="3"/>
        <v>#REF!</v>
      </c>
      <c r="AP46" s="112"/>
      <c r="AQ46" s="107">
        <f t="shared" si="4"/>
        <v>0</v>
      </c>
      <c r="AR46" s="101" t="e">
        <f>VLOOKUP(H46,[26]BOM清单!$H$12:$AG$68,26,0)</f>
        <v>#REF!</v>
      </c>
      <c r="AS46" s="101" t="e">
        <f t="shared" si="5"/>
        <v>#REF!</v>
      </c>
      <c r="AT46" s="112"/>
      <c r="AU46" s="107">
        <f t="shared" si="6"/>
        <v>0</v>
      </c>
      <c r="AV46" s="101" t="e">
        <f>VLOOKUP(H46,[26]BOM清单!$H$12:$AH$68,27,0)</f>
        <v>#REF!</v>
      </c>
      <c r="AW46" s="101" t="e">
        <f t="shared" si="7"/>
        <v>#REF!</v>
      </c>
      <c r="AX46" s="125"/>
      <c r="AY46" s="107">
        <f t="shared" si="8"/>
        <v>0</v>
      </c>
      <c r="AZ46" s="101" t="e">
        <f>VLOOKUP(H46,[26]BOM清单!$H$12:$AI$68,28,0)</f>
        <v>#REF!</v>
      </c>
      <c r="BA46" s="101" t="e">
        <f t="shared" si="9"/>
        <v>#REF!</v>
      </c>
      <c r="BB46" s="112"/>
      <c r="BC46" s="107">
        <f t="shared" si="10"/>
        <v>0</v>
      </c>
      <c r="BD46" s="101" t="e">
        <f>VLOOKUP(H46,[26]BOM清单!$H$12:$AJ$68,29,0)</f>
        <v>#REF!</v>
      </c>
      <c r="BE46" s="101" t="e">
        <f t="shared" si="11"/>
        <v>#REF!</v>
      </c>
      <c r="BF46" s="125"/>
      <c r="BG46" s="107">
        <f t="shared" si="12"/>
        <v>0</v>
      </c>
      <c r="BH46" s="101" t="e">
        <f>VLOOKUP(H46,[26]BOM清单!$H$12:$AK$68,30,0)</f>
        <v>#REF!</v>
      </c>
      <c r="BI46" s="101" t="e">
        <f t="shared" si="13"/>
        <v>#REF!</v>
      </c>
      <c r="BJ46" s="112"/>
      <c r="BK46" s="107">
        <f t="shared" si="14"/>
        <v>0</v>
      </c>
      <c r="BL46" s="101" t="e">
        <f>VLOOKUP(H46,[26]BOM清单!$H$12:$AL$68,31,0)</f>
        <v>#REF!</v>
      </c>
      <c r="BM46" s="101" t="e">
        <f t="shared" si="15"/>
        <v>#REF!</v>
      </c>
      <c r="BN46" s="125"/>
      <c r="BO46" s="107">
        <f t="shared" si="16"/>
        <v>0</v>
      </c>
      <c r="BP46" s="101" t="e">
        <f>VLOOKUP(H46,[26]BOM清单!$H$12:$AM$68,32,0)</f>
        <v>#REF!</v>
      </c>
      <c r="BQ46" s="101" t="e">
        <f t="shared" si="17"/>
        <v>#REF!</v>
      </c>
      <c r="BR46" s="112"/>
      <c r="BS46" s="107">
        <f t="shared" si="18"/>
        <v>0</v>
      </c>
      <c r="BT46" s="101" t="e">
        <f>VLOOKUP(H46,[26]BOM清单!$H$12:$AN$68,33,0)</f>
        <v>#REF!</v>
      </c>
      <c r="BU46" s="101" t="e">
        <f t="shared" si="19"/>
        <v>#REF!</v>
      </c>
      <c r="BV46" s="125"/>
      <c r="BW46" s="107">
        <f t="shared" si="20"/>
        <v>0</v>
      </c>
      <c r="BX46" s="101" t="e">
        <f>VLOOKUP(H46,[26]BOM清单!$H$12:$AO$68,34,0)</f>
        <v>#REF!</v>
      </c>
      <c r="BY46" s="101" t="e">
        <f t="shared" si="21"/>
        <v>#REF!</v>
      </c>
      <c r="BZ46" s="125"/>
      <c r="CA46" s="107">
        <f t="shared" si="22"/>
        <v>0</v>
      </c>
      <c r="CB46" s="101" t="e">
        <f>VLOOKUP(H46,[26]BOM清单!$H$12:$AP$68,35,0)</f>
        <v>#REF!</v>
      </c>
      <c r="CC46" s="101" t="e">
        <f t="shared" si="23"/>
        <v>#REF!</v>
      </c>
      <c r="CD46" s="125"/>
      <c r="CE46" s="107">
        <f t="shared" si="24"/>
        <v>0</v>
      </c>
      <c r="CF46" s="101" t="e">
        <f>VLOOKUP(H46,[26]BOM清单!$H$12:$AQ$68,36,0)</f>
        <v>#REF!</v>
      </c>
      <c r="CG46" s="101" t="e">
        <f t="shared" si="25"/>
        <v>#REF!</v>
      </c>
      <c r="CH46" s="125"/>
      <c r="CI46" s="107">
        <f t="shared" si="26"/>
        <v>0</v>
      </c>
      <c r="CJ46" s="101" t="e">
        <f>VLOOKUP(H46,[26]BOM清单!$H$12:$AR$68,37,0)</f>
        <v>#REF!</v>
      </c>
      <c r="CK46" s="101" t="e">
        <f t="shared" si="27"/>
        <v>#REF!</v>
      </c>
      <c r="CL46" s="125"/>
      <c r="CM46" s="107">
        <f t="shared" si="28"/>
        <v>0</v>
      </c>
      <c r="CN46" s="101" t="e">
        <f>VLOOKUP(H46,[26]BOM清单!$H$12:$AS$68,38,0)</f>
        <v>#REF!</v>
      </c>
      <c r="CO46" s="101" t="e">
        <f t="shared" si="29"/>
        <v>#REF!</v>
      </c>
      <c r="CP46" s="125"/>
      <c r="CQ46" s="107">
        <f t="shared" si="30"/>
        <v>0</v>
      </c>
      <c r="CR46" s="101" t="e">
        <f>VLOOKUP(H46,[26]BOM清单!$H$12:$AT$68,39,0)</f>
        <v>#REF!</v>
      </c>
      <c r="CS46" s="101" t="e">
        <f t="shared" si="31"/>
        <v>#REF!</v>
      </c>
      <c r="CT46" s="125"/>
      <c r="CU46" s="107">
        <f t="shared" si="32"/>
        <v>0</v>
      </c>
      <c r="CV46" s="101" t="e">
        <f>VLOOKUP(H46,[26]BOM清单!$H$12:$AU$68,40,0)</f>
        <v>#REF!</v>
      </c>
      <c r="CW46" s="101" t="e">
        <f t="shared" si="33"/>
        <v>#REF!</v>
      </c>
      <c r="CX46" s="125"/>
      <c r="CY46" s="107">
        <f t="shared" si="34"/>
        <v>0</v>
      </c>
      <c r="CZ46" s="101" t="e">
        <f>VLOOKUP(H46,[26]BOM清单!$H$12:$AV$68,41,0)</f>
        <v>#REF!</v>
      </c>
      <c r="DA46" s="101" t="e">
        <f t="shared" si="35"/>
        <v>#REF!</v>
      </c>
      <c r="DB46" s="125"/>
      <c r="DC46" s="107">
        <f t="shared" si="36"/>
        <v>0</v>
      </c>
      <c r="DD46" s="101" t="e">
        <f>VLOOKUP(H46,[26]BOM清单!$H$12:$AW$68,42,0)</f>
        <v>#REF!</v>
      </c>
      <c r="DE46" s="101" t="e">
        <f t="shared" si="37"/>
        <v>#REF!</v>
      </c>
      <c r="DF46" s="125">
        <v>1</v>
      </c>
      <c r="DG46" s="107">
        <f t="shared" si="38"/>
        <v>0.06</v>
      </c>
      <c r="DH46" s="101">
        <f>VLOOKUP(H46,[26]BOM清单!$H$12:$AX$68,43,0)</f>
        <v>1</v>
      </c>
      <c r="DI46" s="101">
        <f t="shared" si="39"/>
        <v>0.06</v>
      </c>
      <c r="DJ46" s="125"/>
      <c r="DK46" s="107">
        <f t="shared" si="40"/>
        <v>0</v>
      </c>
      <c r="DL46" s="101" t="e">
        <f>VLOOKUP(H46,[26]BOM清单!$H$12:$AY$68,44,0)</f>
        <v>#REF!</v>
      </c>
      <c r="DM46" s="101" t="e">
        <f t="shared" si="41"/>
        <v>#REF!</v>
      </c>
      <c r="DN46" s="125"/>
      <c r="DO46" s="107">
        <f t="shared" si="42"/>
        <v>0</v>
      </c>
      <c r="DP46" s="101" t="e">
        <f>VLOOKUP(H46,[26]BOM清单!$H$12:$AZ$68,45,0)</f>
        <v>#REF!</v>
      </c>
      <c r="DQ46" s="101" t="e">
        <f t="shared" si="43"/>
        <v>#REF!</v>
      </c>
      <c r="DR46" s="125"/>
      <c r="DS46" s="107">
        <f t="shared" si="44"/>
        <v>0</v>
      </c>
      <c r="DT46" s="101" t="e">
        <f>VLOOKUP(H46,[26]BOM清单!$H$12:$BA$68,46,0)</f>
        <v>#REF!</v>
      </c>
      <c r="DU46" s="101" t="e">
        <f t="shared" si="45"/>
        <v>#REF!</v>
      </c>
      <c r="DV46" s="125"/>
      <c r="DW46" s="107">
        <f t="shared" si="46"/>
        <v>0</v>
      </c>
      <c r="DX46" s="101" t="e">
        <f>VLOOKUP(H46,[26]BOM清单!$H$12:$BB$68,47,0)</f>
        <v>#REF!</v>
      </c>
      <c r="DY46" s="101" t="e">
        <f t="shared" si="47"/>
        <v>#REF!</v>
      </c>
      <c r="DZ46" s="125"/>
      <c r="EA46" s="107">
        <f t="shared" si="48"/>
        <v>0</v>
      </c>
      <c r="EB46" s="101" t="e">
        <f>VLOOKUP(H46,[26]BOM清单!$H$12:$BC$68,48,0)</f>
        <v>#REF!</v>
      </c>
      <c r="EC46" s="101" t="e">
        <f t="shared" si="49"/>
        <v>#REF!</v>
      </c>
      <c r="ED46" s="125"/>
      <c r="EE46" s="107">
        <f t="shared" si="50"/>
        <v>0</v>
      </c>
      <c r="EF46" s="101" t="e">
        <f>VLOOKUP(H46,[26]BOM清单!$H$12:$BD$68,49,0)</f>
        <v>#REF!</v>
      </c>
      <c r="EG46" s="101" t="e">
        <f t="shared" si="51"/>
        <v>#REF!</v>
      </c>
      <c r="EH46" s="125"/>
      <c r="EI46" s="107">
        <f t="shared" si="52"/>
        <v>0</v>
      </c>
      <c r="EJ46" s="101" t="e">
        <f>VLOOKUP(H46,[26]BOM清单!$H$12:$BE$68,50,0)</f>
        <v>#REF!</v>
      </c>
      <c r="EK46" s="101" t="e">
        <f t="shared" si="53"/>
        <v>#REF!</v>
      </c>
      <c r="EL46" s="125"/>
      <c r="EM46" s="107">
        <f t="shared" si="54"/>
        <v>0</v>
      </c>
      <c r="EN46" s="101" t="e">
        <f>VLOOKUP(H46,[26]BOM清单!$H$12:$BF$68,51,0)</f>
        <v>#REF!</v>
      </c>
      <c r="EO46" s="101" t="e">
        <f t="shared" si="55"/>
        <v>#REF!</v>
      </c>
      <c r="EP46" s="112"/>
      <c r="EQ46" s="106">
        <f t="shared" si="56"/>
        <v>0</v>
      </c>
      <c r="ER46" s="140" t="e">
        <f>VLOOKUP(H46,[26]BOM清单!$H$12:$BG$68,52,0)</f>
        <v>#REF!</v>
      </c>
      <c r="ES46" s="140" t="e">
        <f t="shared" si="57"/>
        <v>#REF!</v>
      </c>
    </row>
    <row r="47" spans="1:149" s="24" customFormat="1" ht="34.049999999999997" customHeight="1">
      <c r="A47" s="40">
        <v>34</v>
      </c>
      <c r="B47" s="40"/>
      <c r="C47" s="40"/>
      <c r="D47" s="40"/>
      <c r="E47" s="40"/>
      <c r="F47" s="40">
        <v>4</v>
      </c>
      <c r="G47" s="40"/>
      <c r="H47" s="42" t="s">
        <v>253</v>
      </c>
      <c r="I47" s="42" t="s">
        <v>230</v>
      </c>
      <c r="J47" s="48"/>
      <c r="K47" s="42" t="s">
        <v>230</v>
      </c>
      <c r="L47" s="48" t="s">
        <v>88</v>
      </c>
      <c r="M47" s="48" t="s">
        <v>231</v>
      </c>
      <c r="N47" s="51" t="s">
        <v>223</v>
      </c>
      <c r="O47" s="48" t="s">
        <v>88</v>
      </c>
      <c r="P47" s="48" t="s">
        <v>88</v>
      </c>
      <c r="Q47" s="55" t="s">
        <v>207</v>
      </c>
      <c r="R47" s="55" t="s">
        <v>165</v>
      </c>
      <c r="S47" s="55" t="s">
        <v>88</v>
      </c>
      <c r="T47" s="42" t="s">
        <v>224</v>
      </c>
      <c r="U47" s="56" t="s">
        <v>124</v>
      </c>
      <c r="V47" s="56" t="s">
        <v>124</v>
      </c>
      <c r="W47" s="55" t="s">
        <v>88</v>
      </c>
      <c r="X47" s="55" t="s">
        <v>88</v>
      </c>
      <c r="Y47" s="55" t="s">
        <v>88</v>
      </c>
      <c r="Z47" s="55" t="s">
        <v>88</v>
      </c>
      <c r="AA47" s="40" t="s">
        <v>88</v>
      </c>
      <c r="AB47" s="48" t="s">
        <v>88</v>
      </c>
      <c r="AC47" s="51" t="s">
        <v>225</v>
      </c>
      <c r="AD47" s="48" t="s">
        <v>254</v>
      </c>
      <c r="AE47" s="80" t="s">
        <v>233</v>
      </c>
      <c r="AF47" s="82" t="s">
        <v>233</v>
      </c>
      <c r="AG47" s="113" t="s">
        <v>234</v>
      </c>
      <c r="AH47" s="112"/>
      <c r="AI47" s="107">
        <f t="shared" ref="AI47:AI70" si="59">AE47*AH47</f>
        <v>0</v>
      </c>
      <c r="AJ47" s="101" t="e">
        <f>VLOOKUP(H47,[26]BOM清单!$H$12:$AE$68,24,0)</f>
        <v>#REF!</v>
      </c>
      <c r="AK47" s="101" t="e">
        <f t="shared" si="1"/>
        <v>#REF!</v>
      </c>
      <c r="AL47" s="112"/>
      <c r="AM47" s="107">
        <f t="shared" ref="AM47:AM70" si="60">AE47*AL47</f>
        <v>0</v>
      </c>
      <c r="AN47" s="101" t="e">
        <f>VLOOKUP(H47,[26]BOM清单!$H$12:$AF$68,25,0)</f>
        <v>#REF!</v>
      </c>
      <c r="AO47" s="101" t="e">
        <f t="shared" si="3"/>
        <v>#REF!</v>
      </c>
      <c r="AP47" s="112"/>
      <c r="AQ47" s="107">
        <f t="shared" ref="AQ47:AQ70" si="61">AE47*AP47</f>
        <v>0</v>
      </c>
      <c r="AR47" s="101" t="e">
        <f>VLOOKUP(H47,[26]BOM清单!$H$12:$AG$68,26,0)</f>
        <v>#REF!</v>
      </c>
      <c r="AS47" s="101" t="e">
        <f t="shared" si="5"/>
        <v>#REF!</v>
      </c>
      <c r="AT47" s="112"/>
      <c r="AU47" s="107">
        <f t="shared" ref="AU47:AU70" si="62">AE47*AT47</f>
        <v>0</v>
      </c>
      <c r="AV47" s="101" t="e">
        <f>VLOOKUP(H47,[26]BOM清单!$H$12:$AH$68,27,0)</f>
        <v>#REF!</v>
      </c>
      <c r="AW47" s="101" t="e">
        <f t="shared" si="7"/>
        <v>#REF!</v>
      </c>
      <c r="AX47" s="125"/>
      <c r="AY47" s="107">
        <f t="shared" ref="AY47:AY70" si="63">AE47*AX47</f>
        <v>0</v>
      </c>
      <c r="AZ47" s="101" t="e">
        <f>VLOOKUP(H47,[26]BOM清单!$H$12:$AI$68,28,0)</f>
        <v>#REF!</v>
      </c>
      <c r="BA47" s="101" t="e">
        <f t="shared" si="9"/>
        <v>#REF!</v>
      </c>
      <c r="BB47" s="112"/>
      <c r="BC47" s="107">
        <f t="shared" ref="BC47:BC70" si="64">AE47*BB47</f>
        <v>0</v>
      </c>
      <c r="BD47" s="101" t="e">
        <f>VLOOKUP(H47,[26]BOM清单!$H$12:$AJ$68,29,0)</f>
        <v>#REF!</v>
      </c>
      <c r="BE47" s="101" t="e">
        <f t="shared" si="11"/>
        <v>#REF!</v>
      </c>
      <c r="BF47" s="125"/>
      <c r="BG47" s="107">
        <f t="shared" ref="BG47:BG70" si="65">AE47*BF47</f>
        <v>0</v>
      </c>
      <c r="BH47" s="101" t="e">
        <f>VLOOKUP(H47,[26]BOM清单!$H$12:$AK$68,30,0)</f>
        <v>#REF!</v>
      </c>
      <c r="BI47" s="101" t="e">
        <f t="shared" si="13"/>
        <v>#REF!</v>
      </c>
      <c r="BJ47" s="112"/>
      <c r="BK47" s="107">
        <f t="shared" ref="BK47:BK70" si="66">AE47*BJ47</f>
        <v>0</v>
      </c>
      <c r="BL47" s="101" t="e">
        <f>VLOOKUP(H47,[26]BOM清单!$H$12:$AL$68,31,0)</f>
        <v>#REF!</v>
      </c>
      <c r="BM47" s="101" t="e">
        <f t="shared" si="15"/>
        <v>#REF!</v>
      </c>
      <c r="BN47" s="125"/>
      <c r="BO47" s="107">
        <f t="shared" ref="BO47:BO70" si="67">AE47*BN47</f>
        <v>0</v>
      </c>
      <c r="BP47" s="101" t="e">
        <f>VLOOKUP(H47,[26]BOM清单!$H$12:$AM$68,32,0)</f>
        <v>#REF!</v>
      </c>
      <c r="BQ47" s="101" t="e">
        <f t="shared" si="17"/>
        <v>#REF!</v>
      </c>
      <c r="BR47" s="112"/>
      <c r="BS47" s="107">
        <f t="shared" ref="BS47:BS70" si="68">AE47*BR47</f>
        <v>0</v>
      </c>
      <c r="BT47" s="101" t="e">
        <f>VLOOKUP(H47,[26]BOM清单!$H$12:$AN$68,33,0)</f>
        <v>#REF!</v>
      </c>
      <c r="BU47" s="101" t="e">
        <f t="shared" si="19"/>
        <v>#REF!</v>
      </c>
      <c r="BV47" s="125"/>
      <c r="BW47" s="107">
        <f t="shared" ref="BW47:BW70" si="69">AE47*BV47</f>
        <v>0</v>
      </c>
      <c r="BX47" s="101" t="e">
        <f>VLOOKUP(H47,[26]BOM清单!$H$12:$AO$68,34,0)</f>
        <v>#REF!</v>
      </c>
      <c r="BY47" s="101" t="e">
        <f t="shared" si="21"/>
        <v>#REF!</v>
      </c>
      <c r="BZ47" s="125"/>
      <c r="CA47" s="107">
        <f t="shared" ref="CA47:CA70" si="70">AE47*BZ47</f>
        <v>0</v>
      </c>
      <c r="CB47" s="101" t="e">
        <f>VLOOKUP(H47,[26]BOM清单!$H$12:$AP$68,35,0)</f>
        <v>#REF!</v>
      </c>
      <c r="CC47" s="101" t="e">
        <f t="shared" si="23"/>
        <v>#REF!</v>
      </c>
      <c r="CD47" s="125"/>
      <c r="CE47" s="107">
        <f t="shared" ref="CE47:CE70" si="71">AE47*CD47</f>
        <v>0</v>
      </c>
      <c r="CF47" s="101" t="e">
        <f>VLOOKUP(H47,[26]BOM清单!$H$12:$AQ$68,36,0)</f>
        <v>#REF!</v>
      </c>
      <c r="CG47" s="101" t="e">
        <f t="shared" si="25"/>
        <v>#REF!</v>
      </c>
      <c r="CH47" s="125"/>
      <c r="CI47" s="107">
        <f t="shared" ref="CI47:CI70" si="72">AE47*CH47</f>
        <v>0</v>
      </c>
      <c r="CJ47" s="101" t="e">
        <f>VLOOKUP(H47,[26]BOM清单!$H$12:$AR$68,37,0)</f>
        <v>#REF!</v>
      </c>
      <c r="CK47" s="101" t="e">
        <f t="shared" si="27"/>
        <v>#REF!</v>
      </c>
      <c r="CL47" s="125"/>
      <c r="CM47" s="107">
        <f t="shared" ref="CM47:CM70" si="73">AE47*CL47</f>
        <v>0</v>
      </c>
      <c r="CN47" s="101" t="e">
        <f>VLOOKUP(H47,[26]BOM清单!$H$12:$AS$68,38,0)</f>
        <v>#REF!</v>
      </c>
      <c r="CO47" s="101" t="e">
        <f t="shared" si="29"/>
        <v>#REF!</v>
      </c>
      <c r="CP47" s="125"/>
      <c r="CQ47" s="107">
        <f t="shared" ref="CQ47:CQ70" si="74">AE47*CP47</f>
        <v>0</v>
      </c>
      <c r="CR47" s="101" t="e">
        <f>VLOOKUP(H47,[26]BOM清单!$H$12:$AT$68,39,0)</f>
        <v>#REF!</v>
      </c>
      <c r="CS47" s="101" t="e">
        <f t="shared" si="31"/>
        <v>#REF!</v>
      </c>
      <c r="CT47" s="125"/>
      <c r="CU47" s="107">
        <f t="shared" ref="CU47:CU70" si="75">AE47*CT47</f>
        <v>0</v>
      </c>
      <c r="CV47" s="101" t="e">
        <f>VLOOKUP(H47,[26]BOM清单!$H$12:$AU$68,40,0)</f>
        <v>#REF!</v>
      </c>
      <c r="CW47" s="101" t="e">
        <f t="shared" si="33"/>
        <v>#REF!</v>
      </c>
      <c r="CX47" s="125"/>
      <c r="CY47" s="107">
        <f t="shared" ref="CY47:CY70" si="76">AE47*CX47</f>
        <v>0</v>
      </c>
      <c r="CZ47" s="101" t="e">
        <f>VLOOKUP(H47,[26]BOM清单!$H$12:$AV$68,41,0)</f>
        <v>#REF!</v>
      </c>
      <c r="DA47" s="101" t="e">
        <f t="shared" si="35"/>
        <v>#REF!</v>
      </c>
      <c r="DB47" s="125"/>
      <c r="DC47" s="107">
        <f t="shared" ref="DC47:DC70" si="77">AE47*DB47</f>
        <v>0</v>
      </c>
      <c r="DD47" s="101" t="e">
        <f>VLOOKUP(H47,[26]BOM清单!$H$12:$AW$68,42,0)</f>
        <v>#REF!</v>
      </c>
      <c r="DE47" s="101" t="e">
        <f t="shared" si="37"/>
        <v>#REF!</v>
      </c>
      <c r="DF47" s="125"/>
      <c r="DG47" s="107">
        <f t="shared" ref="DG47:DG70" si="78">AE47*DF47</f>
        <v>0</v>
      </c>
      <c r="DH47" s="101" t="e">
        <f>VLOOKUP(H47,[26]BOM清单!$H$12:$AX$68,43,0)</f>
        <v>#REF!</v>
      </c>
      <c r="DI47" s="101" t="e">
        <f t="shared" si="39"/>
        <v>#REF!</v>
      </c>
      <c r="DJ47" s="125"/>
      <c r="DK47" s="107">
        <f t="shared" ref="DK47:DK70" si="79">AE47*DJ47</f>
        <v>0</v>
      </c>
      <c r="DL47" s="101" t="e">
        <f>VLOOKUP(H47,[26]BOM清单!$H$12:$AY$68,44,0)</f>
        <v>#REF!</v>
      </c>
      <c r="DM47" s="101" t="e">
        <f t="shared" si="41"/>
        <v>#REF!</v>
      </c>
      <c r="DN47" s="125">
        <v>1</v>
      </c>
      <c r="DO47" s="107">
        <f t="shared" ref="DO47:DO70" si="80">AE47*DN47</f>
        <v>0.06</v>
      </c>
      <c r="DP47" s="101">
        <f>VLOOKUP(H47,[26]BOM清单!$H$12:$AZ$68,45,0)</f>
        <v>1</v>
      </c>
      <c r="DQ47" s="101">
        <f t="shared" si="43"/>
        <v>0.06</v>
      </c>
      <c r="DR47" s="125"/>
      <c r="DS47" s="107">
        <f t="shared" ref="DS47:DS70" si="81">AE47*DR47</f>
        <v>0</v>
      </c>
      <c r="DT47" s="101" t="e">
        <f>VLOOKUP(H47,[26]BOM清单!$H$12:$BA$68,46,0)</f>
        <v>#REF!</v>
      </c>
      <c r="DU47" s="101" t="e">
        <f t="shared" si="45"/>
        <v>#REF!</v>
      </c>
      <c r="DV47" s="125"/>
      <c r="DW47" s="107">
        <f t="shared" ref="DW47:DW70" si="82">AE47*DV47</f>
        <v>0</v>
      </c>
      <c r="DX47" s="101" t="e">
        <f>VLOOKUP(H47,[26]BOM清单!$H$12:$BB$68,47,0)</f>
        <v>#REF!</v>
      </c>
      <c r="DY47" s="101" t="e">
        <f t="shared" si="47"/>
        <v>#REF!</v>
      </c>
      <c r="DZ47" s="125"/>
      <c r="EA47" s="107">
        <f t="shared" ref="EA47:EA70" si="83">AE47*DZ47</f>
        <v>0</v>
      </c>
      <c r="EB47" s="101" t="e">
        <f>VLOOKUP(H47,[26]BOM清单!$H$12:$BC$68,48,0)</f>
        <v>#REF!</v>
      </c>
      <c r="EC47" s="101" t="e">
        <f t="shared" si="49"/>
        <v>#REF!</v>
      </c>
      <c r="ED47" s="125"/>
      <c r="EE47" s="107">
        <f t="shared" ref="EE47:EE70" si="84">AE47*ED47</f>
        <v>0</v>
      </c>
      <c r="EF47" s="101" t="e">
        <f>VLOOKUP(H47,[26]BOM清单!$H$12:$BD$68,49,0)</f>
        <v>#REF!</v>
      </c>
      <c r="EG47" s="101" t="e">
        <f t="shared" si="51"/>
        <v>#REF!</v>
      </c>
      <c r="EH47" s="125"/>
      <c r="EI47" s="107">
        <f t="shared" ref="EI47:EI70" si="85">AE47*EH47</f>
        <v>0</v>
      </c>
      <c r="EJ47" s="101" t="e">
        <f>VLOOKUP(H47,[26]BOM清单!$H$12:$BE$68,50,0)</f>
        <v>#REF!</v>
      </c>
      <c r="EK47" s="101" t="e">
        <f t="shared" si="53"/>
        <v>#REF!</v>
      </c>
      <c r="EL47" s="125"/>
      <c r="EM47" s="107">
        <f t="shared" ref="EM47:EM70" si="86">AE47*EL47</f>
        <v>0</v>
      </c>
      <c r="EN47" s="101" t="e">
        <f>VLOOKUP(H47,[26]BOM清单!$H$12:$BF$68,51,0)</f>
        <v>#REF!</v>
      </c>
      <c r="EO47" s="101" t="e">
        <f t="shared" si="55"/>
        <v>#REF!</v>
      </c>
      <c r="EP47" s="112"/>
      <c r="EQ47" s="106">
        <f t="shared" ref="EQ47:EQ70" si="87">AE47*EP47</f>
        <v>0</v>
      </c>
      <c r="ER47" s="140" t="e">
        <f>VLOOKUP(H47,[26]BOM清单!$H$12:$BG$68,52,0)</f>
        <v>#REF!</v>
      </c>
      <c r="ES47" s="140" t="e">
        <f t="shared" si="57"/>
        <v>#REF!</v>
      </c>
    </row>
    <row r="48" spans="1:149" s="24" customFormat="1" ht="34.049999999999997" customHeight="1">
      <c r="A48" s="40">
        <v>35</v>
      </c>
      <c r="B48" s="40"/>
      <c r="C48" s="40"/>
      <c r="D48" s="40"/>
      <c r="E48" s="40"/>
      <c r="F48" s="40">
        <v>4</v>
      </c>
      <c r="G48" s="40"/>
      <c r="H48" s="42" t="s">
        <v>255</v>
      </c>
      <c r="I48" s="42" t="s">
        <v>230</v>
      </c>
      <c r="J48" s="48"/>
      <c r="K48" s="42" t="s">
        <v>230</v>
      </c>
      <c r="L48" s="48" t="s">
        <v>88</v>
      </c>
      <c r="M48" s="48" t="s">
        <v>231</v>
      </c>
      <c r="N48" s="51" t="s">
        <v>223</v>
      </c>
      <c r="O48" s="48" t="s">
        <v>88</v>
      </c>
      <c r="P48" s="48" t="s">
        <v>88</v>
      </c>
      <c r="Q48" s="55" t="s">
        <v>207</v>
      </c>
      <c r="R48" s="55" t="s">
        <v>165</v>
      </c>
      <c r="S48" s="55" t="s">
        <v>88</v>
      </c>
      <c r="T48" s="42" t="s">
        <v>224</v>
      </c>
      <c r="U48" s="56" t="s">
        <v>124</v>
      </c>
      <c r="V48" s="56" t="s">
        <v>124</v>
      </c>
      <c r="W48" s="55" t="s">
        <v>88</v>
      </c>
      <c r="X48" s="55" t="s">
        <v>88</v>
      </c>
      <c r="Y48" s="55" t="s">
        <v>88</v>
      </c>
      <c r="Z48" s="55" t="s">
        <v>88</v>
      </c>
      <c r="AA48" s="40" t="s">
        <v>88</v>
      </c>
      <c r="AB48" s="48" t="s">
        <v>88</v>
      </c>
      <c r="AC48" s="51" t="s">
        <v>225</v>
      </c>
      <c r="AD48" s="48" t="s">
        <v>256</v>
      </c>
      <c r="AE48" s="80" t="s">
        <v>233</v>
      </c>
      <c r="AF48" s="82" t="s">
        <v>233</v>
      </c>
      <c r="AG48" s="113" t="s">
        <v>234</v>
      </c>
      <c r="AH48" s="112"/>
      <c r="AI48" s="107">
        <f t="shared" si="59"/>
        <v>0</v>
      </c>
      <c r="AJ48" s="101" t="e">
        <f>VLOOKUP(H48,[26]BOM清单!$H$12:$AE$68,24,0)</f>
        <v>#REF!</v>
      </c>
      <c r="AK48" s="101" t="e">
        <f t="shared" si="1"/>
        <v>#REF!</v>
      </c>
      <c r="AL48" s="112"/>
      <c r="AM48" s="107">
        <f t="shared" si="60"/>
        <v>0</v>
      </c>
      <c r="AN48" s="101" t="e">
        <f>VLOOKUP(H48,[26]BOM清单!$H$12:$AF$68,25,0)</f>
        <v>#REF!</v>
      </c>
      <c r="AO48" s="101" t="e">
        <f t="shared" si="3"/>
        <v>#REF!</v>
      </c>
      <c r="AP48" s="112"/>
      <c r="AQ48" s="107">
        <f t="shared" si="61"/>
        <v>0</v>
      </c>
      <c r="AR48" s="101" t="e">
        <f>VLOOKUP(H48,[26]BOM清单!$H$12:$AG$68,26,0)</f>
        <v>#REF!</v>
      </c>
      <c r="AS48" s="101" t="e">
        <f t="shared" si="5"/>
        <v>#REF!</v>
      </c>
      <c r="AT48" s="112"/>
      <c r="AU48" s="107">
        <f t="shared" si="62"/>
        <v>0</v>
      </c>
      <c r="AV48" s="101" t="e">
        <f>VLOOKUP(H48,[26]BOM清单!$H$12:$AH$68,27,0)</f>
        <v>#REF!</v>
      </c>
      <c r="AW48" s="101" t="e">
        <f t="shared" si="7"/>
        <v>#REF!</v>
      </c>
      <c r="AX48" s="125"/>
      <c r="AY48" s="107">
        <f t="shared" si="63"/>
        <v>0</v>
      </c>
      <c r="AZ48" s="101" t="e">
        <f>VLOOKUP(H48,[26]BOM清单!$H$12:$AI$68,28,0)</f>
        <v>#REF!</v>
      </c>
      <c r="BA48" s="101" t="e">
        <f t="shared" si="9"/>
        <v>#REF!</v>
      </c>
      <c r="BB48" s="112"/>
      <c r="BC48" s="107">
        <f t="shared" si="64"/>
        <v>0</v>
      </c>
      <c r="BD48" s="101" t="e">
        <f>VLOOKUP(H48,[26]BOM清单!$H$12:$AJ$68,29,0)</f>
        <v>#REF!</v>
      </c>
      <c r="BE48" s="101" t="e">
        <f t="shared" si="11"/>
        <v>#REF!</v>
      </c>
      <c r="BF48" s="125"/>
      <c r="BG48" s="107">
        <f t="shared" si="65"/>
        <v>0</v>
      </c>
      <c r="BH48" s="101" t="e">
        <f>VLOOKUP(H48,[26]BOM清单!$H$12:$AK$68,30,0)</f>
        <v>#REF!</v>
      </c>
      <c r="BI48" s="101" t="e">
        <f t="shared" si="13"/>
        <v>#REF!</v>
      </c>
      <c r="BJ48" s="112"/>
      <c r="BK48" s="107">
        <f t="shared" si="66"/>
        <v>0</v>
      </c>
      <c r="BL48" s="101" t="e">
        <f>VLOOKUP(H48,[26]BOM清单!$H$12:$AL$68,31,0)</f>
        <v>#REF!</v>
      </c>
      <c r="BM48" s="101" t="e">
        <f t="shared" si="15"/>
        <v>#REF!</v>
      </c>
      <c r="BN48" s="125"/>
      <c r="BO48" s="107">
        <f t="shared" si="67"/>
        <v>0</v>
      </c>
      <c r="BP48" s="101" t="e">
        <f>VLOOKUP(H48,[26]BOM清单!$H$12:$AM$68,32,0)</f>
        <v>#REF!</v>
      </c>
      <c r="BQ48" s="101" t="e">
        <f t="shared" si="17"/>
        <v>#REF!</v>
      </c>
      <c r="BR48" s="112"/>
      <c r="BS48" s="107">
        <f t="shared" si="68"/>
        <v>0</v>
      </c>
      <c r="BT48" s="101" t="e">
        <f>VLOOKUP(H48,[26]BOM清单!$H$12:$AN$68,33,0)</f>
        <v>#REF!</v>
      </c>
      <c r="BU48" s="101" t="e">
        <f t="shared" si="19"/>
        <v>#REF!</v>
      </c>
      <c r="BV48" s="125"/>
      <c r="BW48" s="107">
        <f t="shared" si="69"/>
        <v>0</v>
      </c>
      <c r="BX48" s="101" t="e">
        <f>VLOOKUP(H48,[26]BOM清单!$H$12:$AO$68,34,0)</f>
        <v>#REF!</v>
      </c>
      <c r="BY48" s="101" t="e">
        <f t="shared" si="21"/>
        <v>#REF!</v>
      </c>
      <c r="BZ48" s="125"/>
      <c r="CA48" s="107">
        <f t="shared" si="70"/>
        <v>0</v>
      </c>
      <c r="CB48" s="101" t="e">
        <f>VLOOKUP(H48,[26]BOM清单!$H$12:$AP$68,35,0)</f>
        <v>#REF!</v>
      </c>
      <c r="CC48" s="101" t="e">
        <f t="shared" si="23"/>
        <v>#REF!</v>
      </c>
      <c r="CD48" s="125"/>
      <c r="CE48" s="107">
        <f t="shared" si="71"/>
        <v>0</v>
      </c>
      <c r="CF48" s="101" t="e">
        <f>VLOOKUP(H48,[26]BOM清单!$H$12:$AQ$68,36,0)</f>
        <v>#REF!</v>
      </c>
      <c r="CG48" s="101" t="e">
        <f t="shared" si="25"/>
        <v>#REF!</v>
      </c>
      <c r="CH48" s="125"/>
      <c r="CI48" s="107">
        <f t="shared" si="72"/>
        <v>0</v>
      </c>
      <c r="CJ48" s="101" t="e">
        <f>VLOOKUP(H48,[26]BOM清单!$H$12:$AR$68,37,0)</f>
        <v>#REF!</v>
      </c>
      <c r="CK48" s="101" t="e">
        <f t="shared" si="27"/>
        <v>#REF!</v>
      </c>
      <c r="CL48" s="125"/>
      <c r="CM48" s="107">
        <f t="shared" si="73"/>
        <v>0</v>
      </c>
      <c r="CN48" s="101" t="e">
        <f>VLOOKUP(H48,[26]BOM清单!$H$12:$AS$68,38,0)</f>
        <v>#REF!</v>
      </c>
      <c r="CO48" s="101" t="e">
        <f t="shared" si="29"/>
        <v>#REF!</v>
      </c>
      <c r="CP48" s="125"/>
      <c r="CQ48" s="107">
        <f t="shared" si="74"/>
        <v>0</v>
      </c>
      <c r="CR48" s="101" t="e">
        <f>VLOOKUP(H48,[26]BOM清单!$H$12:$AT$68,39,0)</f>
        <v>#REF!</v>
      </c>
      <c r="CS48" s="101" t="e">
        <f t="shared" si="31"/>
        <v>#REF!</v>
      </c>
      <c r="CT48" s="125"/>
      <c r="CU48" s="107">
        <f t="shared" si="75"/>
        <v>0</v>
      </c>
      <c r="CV48" s="101" t="e">
        <f>VLOOKUP(H48,[26]BOM清单!$H$12:$AU$68,40,0)</f>
        <v>#REF!</v>
      </c>
      <c r="CW48" s="101" t="e">
        <f t="shared" si="33"/>
        <v>#REF!</v>
      </c>
      <c r="CX48" s="125"/>
      <c r="CY48" s="107">
        <f t="shared" si="76"/>
        <v>0</v>
      </c>
      <c r="CZ48" s="101" t="e">
        <f>VLOOKUP(H48,[26]BOM清单!$H$12:$AV$68,41,0)</f>
        <v>#REF!</v>
      </c>
      <c r="DA48" s="101" t="e">
        <f t="shared" si="35"/>
        <v>#REF!</v>
      </c>
      <c r="DB48" s="125"/>
      <c r="DC48" s="107">
        <f t="shared" si="77"/>
        <v>0</v>
      </c>
      <c r="DD48" s="101" t="e">
        <f>VLOOKUP(H48,[26]BOM清单!$H$12:$AW$68,42,0)</f>
        <v>#REF!</v>
      </c>
      <c r="DE48" s="101" t="e">
        <f t="shared" si="37"/>
        <v>#REF!</v>
      </c>
      <c r="DF48" s="125"/>
      <c r="DG48" s="107">
        <f t="shared" si="78"/>
        <v>0</v>
      </c>
      <c r="DH48" s="101" t="e">
        <f>VLOOKUP(H48,[26]BOM清单!$H$12:$AX$68,43,0)</f>
        <v>#REF!</v>
      </c>
      <c r="DI48" s="101" t="e">
        <f t="shared" si="39"/>
        <v>#REF!</v>
      </c>
      <c r="DJ48" s="125"/>
      <c r="DK48" s="107">
        <f t="shared" si="79"/>
        <v>0</v>
      </c>
      <c r="DL48" s="101" t="e">
        <f>VLOOKUP(H48,[26]BOM清单!$H$12:$AY$68,44,0)</f>
        <v>#REF!</v>
      </c>
      <c r="DM48" s="101" t="e">
        <f t="shared" si="41"/>
        <v>#REF!</v>
      </c>
      <c r="DN48" s="125"/>
      <c r="DO48" s="107">
        <f t="shared" si="80"/>
        <v>0</v>
      </c>
      <c r="DP48" s="101" t="e">
        <f>VLOOKUP(H48,[26]BOM清单!$H$12:$AZ$68,45,0)</f>
        <v>#REF!</v>
      </c>
      <c r="DQ48" s="101" t="e">
        <f t="shared" si="43"/>
        <v>#REF!</v>
      </c>
      <c r="DR48" s="125"/>
      <c r="DS48" s="107">
        <f t="shared" si="81"/>
        <v>0</v>
      </c>
      <c r="DT48" s="101" t="e">
        <f>VLOOKUP(H48,[26]BOM清单!$H$12:$BA$68,46,0)</f>
        <v>#REF!</v>
      </c>
      <c r="DU48" s="101" t="e">
        <f t="shared" si="45"/>
        <v>#REF!</v>
      </c>
      <c r="DV48" s="125"/>
      <c r="DW48" s="107">
        <f t="shared" si="82"/>
        <v>0</v>
      </c>
      <c r="DX48" s="101" t="e">
        <f>VLOOKUP(H48,[26]BOM清单!$H$12:$BB$68,47,0)</f>
        <v>#REF!</v>
      </c>
      <c r="DY48" s="101" t="e">
        <f t="shared" si="47"/>
        <v>#REF!</v>
      </c>
      <c r="DZ48" s="125"/>
      <c r="EA48" s="107">
        <f t="shared" si="83"/>
        <v>0</v>
      </c>
      <c r="EB48" s="101" t="e">
        <f>VLOOKUP(H48,[26]BOM清单!$H$12:$BC$68,48,0)</f>
        <v>#REF!</v>
      </c>
      <c r="EC48" s="101" t="e">
        <f t="shared" si="49"/>
        <v>#REF!</v>
      </c>
      <c r="ED48" s="125">
        <v>1</v>
      </c>
      <c r="EE48" s="107">
        <f t="shared" si="84"/>
        <v>0.06</v>
      </c>
      <c r="EF48" s="101">
        <f>VLOOKUP(H48,[26]BOM清单!$H$12:$BD$68,49,0)</f>
        <v>1</v>
      </c>
      <c r="EG48" s="101">
        <f t="shared" si="51"/>
        <v>0.06</v>
      </c>
      <c r="EH48" s="125"/>
      <c r="EI48" s="107">
        <f t="shared" si="85"/>
        <v>0</v>
      </c>
      <c r="EJ48" s="101" t="e">
        <f>VLOOKUP(H48,[26]BOM清单!$H$12:$BE$68,50,0)</f>
        <v>#REF!</v>
      </c>
      <c r="EK48" s="101" t="e">
        <f t="shared" si="53"/>
        <v>#REF!</v>
      </c>
      <c r="EL48" s="125"/>
      <c r="EM48" s="107">
        <f t="shared" si="86"/>
        <v>0</v>
      </c>
      <c r="EN48" s="101" t="e">
        <f>VLOOKUP(H48,[26]BOM清单!$H$12:$BF$68,51,0)</f>
        <v>#REF!</v>
      </c>
      <c r="EO48" s="101" t="e">
        <f t="shared" si="55"/>
        <v>#REF!</v>
      </c>
      <c r="EP48" s="112"/>
      <c r="EQ48" s="106">
        <f t="shared" si="87"/>
        <v>0</v>
      </c>
      <c r="ER48" s="140" t="e">
        <f>VLOOKUP(H48,[26]BOM清单!$H$12:$BG$68,52,0)</f>
        <v>#REF!</v>
      </c>
      <c r="ES48" s="140" t="e">
        <f t="shared" si="57"/>
        <v>#REF!</v>
      </c>
    </row>
    <row r="49" spans="1:149" s="24" customFormat="1" ht="34.049999999999997" customHeight="1">
      <c r="A49" s="40">
        <v>36</v>
      </c>
      <c r="B49" s="40"/>
      <c r="C49" s="40"/>
      <c r="D49" s="40"/>
      <c r="E49" s="40"/>
      <c r="F49" s="40">
        <v>4</v>
      </c>
      <c r="G49" s="40"/>
      <c r="H49" s="42" t="s">
        <v>257</v>
      </c>
      <c r="I49" s="42" t="s">
        <v>230</v>
      </c>
      <c r="J49" s="48"/>
      <c r="K49" s="42" t="s">
        <v>230</v>
      </c>
      <c r="L49" s="48" t="s">
        <v>88</v>
      </c>
      <c r="M49" s="48" t="s">
        <v>231</v>
      </c>
      <c r="N49" s="51" t="s">
        <v>223</v>
      </c>
      <c r="O49" s="48" t="s">
        <v>88</v>
      </c>
      <c r="P49" s="48" t="s">
        <v>88</v>
      </c>
      <c r="Q49" s="55" t="s">
        <v>207</v>
      </c>
      <c r="R49" s="55" t="s">
        <v>165</v>
      </c>
      <c r="S49" s="55" t="s">
        <v>88</v>
      </c>
      <c r="T49" s="42" t="s">
        <v>224</v>
      </c>
      <c r="U49" s="56" t="s">
        <v>124</v>
      </c>
      <c r="V49" s="56" t="s">
        <v>124</v>
      </c>
      <c r="W49" s="55" t="s">
        <v>88</v>
      </c>
      <c r="X49" s="55" t="s">
        <v>88</v>
      </c>
      <c r="Y49" s="55" t="s">
        <v>88</v>
      </c>
      <c r="Z49" s="55" t="s">
        <v>88</v>
      </c>
      <c r="AA49" s="40" t="s">
        <v>88</v>
      </c>
      <c r="AB49" s="48" t="s">
        <v>88</v>
      </c>
      <c r="AC49" s="51" t="s">
        <v>225</v>
      </c>
      <c r="AD49" s="48" t="s">
        <v>258</v>
      </c>
      <c r="AE49" s="80" t="s">
        <v>233</v>
      </c>
      <c r="AF49" s="82" t="s">
        <v>233</v>
      </c>
      <c r="AG49" s="113" t="s">
        <v>234</v>
      </c>
      <c r="AH49" s="112"/>
      <c r="AI49" s="107">
        <f t="shared" si="59"/>
        <v>0</v>
      </c>
      <c r="AJ49" s="101" t="e">
        <f>VLOOKUP(H49,[26]BOM清单!$H$12:$AE$68,24,0)</f>
        <v>#REF!</v>
      </c>
      <c r="AK49" s="101" t="e">
        <f t="shared" si="1"/>
        <v>#REF!</v>
      </c>
      <c r="AL49" s="112"/>
      <c r="AM49" s="107">
        <f t="shared" si="60"/>
        <v>0</v>
      </c>
      <c r="AN49" s="101" t="e">
        <f>VLOOKUP(H49,[26]BOM清单!$H$12:$AF$68,25,0)</f>
        <v>#REF!</v>
      </c>
      <c r="AO49" s="101" t="e">
        <f t="shared" si="3"/>
        <v>#REF!</v>
      </c>
      <c r="AP49" s="112"/>
      <c r="AQ49" s="107">
        <f t="shared" si="61"/>
        <v>0</v>
      </c>
      <c r="AR49" s="101" t="e">
        <f>VLOOKUP(H49,[26]BOM清单!$H$12:$AG$68,26,0)</f>
        <v>#REF!</v>
      </c>
      <c r="AS49" s="101" t="e">
        <f t="shared" si="5"/>
        <v>#REF!</v>
      </c>
      <c r="AT49" s="112"/>
      <c r="AU49" s="107">
        <f t="shared" si="62"/>
        <v>0</v>
      </c>
      <c r="AV49" s="101" t="e">
        <f>VLOOKUP(H49,[26]BOM清单!$H$12:$AH$68,27,0)</f>
        <v>#REF!</v>
      </c>
      <c r="AW49" s="101" t="e">
        <f t="shared" si="7"/>
        <v>#REF!</v>
      </c>
      <c r="AX49" s="125"/>
      <c r="AY49" s="107">
        <f t="shared" si="63"/>
        <v>0</v>
      </c>
      <c r="AZ49" s="101" t="e">
        <f>VLOOKUP(H49,[26]BOM清单!$H$12:$AI$68,28,0)</f>
        <v>#REF!</v>
      </c>
      <c r="BA49" s="101" t="e">
        <f t="shared" si="9"/>
        <v>#REF!</v>
      </c>
      <c r="BB49" s="112"/>
      <c r="BC49" s="107">
        <f t="shared" si="64"/>
        <v>0</v>
      </c>
      <c r="BD49" s="101" t="e">
        <f>VLOOKUP(H49,[26]BOM清单!$H$12:$AJ$68,29,0)</f>
        <v>#REF!</v>
      </c>
      <c r="BE49" s="101" t="e">
        <f t="shared" si="11"/>
        <v>#REF!</v>
      </c>
      <c r="BF49" s="125"/>
      <c r="BG49" s="107">
        <f t="shared" si="65"/>
        <v>0</v>
      </c>
      <c r="BH49" s="101" t="e">
        <f>VLOOKUP(H49,[26]BOM清单!$H$12:$AK$68,30,0)</f>
        <v>#REF!</v>
      </c>
      <c r="BI49" s="101" t="e">
        <f t="shared" si="13"/>
        <v>#REF!</v>
      </c>
      <c r="BJ49" s="112"/>
      <c r="BK49" s="107">
        <f t="shared" si="66"/>
        <v>0</v>
      </c>
      <c r="BL49" s="101" t="e">
        <f>VLOOKUP(H49,[26]BOM清单!$H$12:$AL$68,31,0)</f>
        <v>#REF!</v>
      </c>
      <c r="BM49" s="101" t="e">
        <f t="shared" si="15"/>
        <v>#REF!</v>
      </c>
      <c r="BN49" s="125"/>
      <c r="BO49" s="107">
        <f t="shared" si="67"/>
        <v>0</v>
      </c>
      <c r="BP49" s="101" t="e">
        <f>VLOOKUP(H49,[26]BOM清单!$H$12:$AM$68,32,0)</f>
        <v>#REF!</v>
      </c>
      <c r="BQ49" s="101" t="e">
        <f t="shared" si="17"/>
        <v>#REF!</v>
      </c>
      <c r="BR49" s="112"/>
      <c r="BS49" s="107">
        <f t="shared" si="68"/>
        <v>0</v>
      </c>
      <c r="BT49" s="101" t="e">
        <f>VLOOKUP(H49,[26]BOM清单!$H$12:$AN$68,33,0)</f>
        <v>#REF!</v>
      </c>
      <c r="BU49" s="101" t="e">
        <f t="shared" si="19"/>
        <v>#REF!</v>
      </c>
      <c r="BV49" s="125"/>
      <c r="BW49" s="107">
        <f t="shared" si="69"/>
        <v>0</v>
      </c>
      <c r="BX49" s="101" t="e">
        <f>VLOOKUP(H49,[26]BOM清单!$H$12:$AO$68,34,0)</f>
        <v>#REF!</v>
      </c>
      <c r="BY49" s="101" t="e">
        <f t="shared" si="21"/>
        <v>#REF!</v>
      </c>
      <c r="BZ49" s="125"/>
      <c r="CA49" s="107">
        <f t="shared" si="70"/>
        <v>0</v>
      </c>
      <c r="CB49" s="101" t="e">
        <f>VLOOKUP(H49,[26]BOM清单!$H$12:$AP$68,35,0)</f>
        <v>#REF!</v>
      </c>
      <c r="CC49" s="101" t="e">
        <f t="shared" si="23"/>
        <v>#REF!</v>
      </c>
      <c r="CD49" s="125"/>
      <c r="CE49" s="107">
        <f t="shared" si="71"/>
        <v>0</v>
      </c>
      <c r="CF49" s="101" t="e">
        <f>VLOOKUP(H49,[26]BOM清单!$H$12:$AQ$68,36,0)</f>
        <v>#REF!</v>
      </c>
      <c r="CG49" s="101" t="e">
        <f t="shared" si="25"/>
        <v>#REF!</v>
      </c>
      <c r="CH49" s="125"/>
      <c r="CI49" s="107">
        <f t="shared" si="72"/>
        <v>0</v>
      </c>
      <c r="CJ49" s="101" t="e">
        <f>VLOOKUP(H49,[26]BOM清单!$H$12:$AR$68,37,0)</f>
        <v>#REF!</v>
      </c>
      <c r="CK49" s="101" t="e">
        <f t="shared" si="27"/>
        <v>#REF!</v>
      </c>
      <c r="CL49" s="125"/>
      <c r="CM49" s="107">
        <f t="shared" si="73"/>
        <v>0</v>
      </c>
      <c r="CN49" s="101" t="e">
        <f>VLOOKUP(H49,[26]BOM清单!$H$12:$AS$68,38,0)</f>
        <v>#REF!</v>
      </c>
      <c r="CO49" s="101" t="e">
        <f t="shared" si="29"/>
        <v>#REF!</v>
      </c>
      <c r="CP49" s="125"/>
      <c r="CQ49" s="107">
        <f t="shared" si="74"/>
        <v>0</v>
      </c>
      <c r="CR49" s="101" t="e">
        <f>VLOOKUP(H49,[26]BOM清单!$H$12:$AT$68,39,0)</f>
        <v>#REF!</v>
      </c>
      <c r="CS49" s="101" t="e">
        <f t="shared" si="31"/>
        <v>#REF!</v>
      </c>
      <c r="CT49" s="125"/>
      <c r="CU49" s="107">
        <f t="shared" si="75"/>
        <v>0</v>
      </c>
      <c r="CV49" s="101" t="e">
        <f>VLOOKUP(H49,[26]BOM清单!$H$12:$AU$68,40,0)</f>
        <v>#REF!</v>
      </c>
      <c r="CW49" s="101" t="e">
        <f t="shared" si="33"/>
        <v>#REF!</v>
      </c>
      <c r="CX49" s="125"/>
      <c r="CY49" s="107">
        <f t="shared" si="76"/>
        <v>0</v>
      </c>
      <c r="CZ49" s="101" t="e">
        <f>VLOOKUP(H49,[26]BOM清单!$H$12:$AV$68,41,0)</f>
        <v>#REF!</v>
      </c>
      <c r="DA49" s="101" t="e">
        <f t="shared" si="35"/>
        <v>#REF!</v>
      </c>
      <c r="DB49" s="125"/>
      <c r="DC49" s="107">
        <f t="shared" si="77"/>
        <v>0</v>
      </c>
      <c r="DD49" s="101" t="e">
        <f>VLOOKUP(H49,[26]BOM清单!$H$12:$AW$68,42,0)</f>
        <v>#REF!</v>
      </c>
      <c r="DE49" s="101" t="e">
        <f t="shared" si="37"/>
        <v>#REF!</v>
      </c>
      <c r="DF49" s="125"/>
      <c r="DG49" s="107">
        <f t="shared" si="78"/>
        <v>0</v>
      </c>
      <c r="DH49" s="101" t="e">
        <f>VLOOKUP(H49,[26]BOM清单!$H$12:$AX$68,43,0)</f>
        <v>#REF!</v>
      </c>
      <c r="DI49" s="101" t="e">
        <f t="shared" si="39"/>
        <v>#REF!</v>
      </c>
      <c r="DJ49" s="125"/>
      <c r="DK49" s="107">
        <f t="shared" si="79"/>
        <v>0</v>
      </c>
      <c r="DL49" s="101" t="e">
        <f>VLOOKUP(H49,[26]BOM清单!$H$12:$AY$68,44,0)</f>
        <v>#REF!</v>
      </c>
      <c r="DM49" s="101" t="e">
        <f t="shared" si="41"/>
        <v>#REF!</v>
      </c>
      <c r="DN49" s="125"/>
      <c r="DO49" s="107">
        <f t="shared" si="80"/>
        <v>0</v>
      </c>
      <c r="DP49" s="101" t="e">
        <f>VLOOKUP(H49,[26]BOM清单!$H$12:$AZ$68,45,0)</f>
        <v>#REF!</v>
      </c>
      <c r="DQ49" s="101" t="e">
        <f t="shared" si="43"/>
        <v>#REF!</v>
      </c>
      <c r="DR49" s="125"/>
      <c r="DS49" s="107">
        <f t="shared" si="81"/>
        <v>0</v>
      </c>
      <c r="DT49" s="101" t="e">
        <f>VLOOKUP(H49,[26]BOM清单!$H$12:$BA$68,46,0)</f>
        <v>#REF!</v>
      </c>
      <c r="DU49" s="101" t="e">
        <f t="shared" si="45"/>
        <v>#REF!</v>
      </c>
      <c r="DV49" s="125">
        <v>1</v>
      </c>
      <c r="DW49" s="107">
        <f t="shared" si="82"/>
        <v>0.06</v>
      </c>
      <c r="DX49" s="101">
        <f>VLOOKUP(H49,[26]BOM清单!$H$12:$BB$68,47,0)</f>
        <v>1</v>
      </c>
      <c r="DY49" s="101">
        <f t="shared" si="47"/>
        <v>0.06</v>
      </c>
      <c r="DZ49" s="125"/>
      <c r="EA49" s="107">
        <f t="shared" si="83"/>
        <v>0</v>
      </c>
      <c r="EB49" s="101" t="e">
        <f>VLOOKUP(H49,[26]BOM清单!$H$12:$BC$68,48,0)</f>
        <v>#REF!</v>
      </c>
      <c r="EC49" s="101" t="e">
        <f t="shared" si="49"/>
        <v>#REF!</v>
      </c>
      <c r="ED49" s="125"/>
      <c r="EE49" s="107">
        <f t="shared" si="84"/>
        <v>0</v>
      </c>
      <c r="EF49" s="101" t="e">
        <f>VLOOKUP(H49,[26]BOM清单!$H$12:$BD$68,49,0)</f>
        <v>#REF!</v>
      </c>
      <c r="EG49" s="101" t="e">
        <f t="shared" si="51"/>
        <v>#REF!</v>
      </c>
      <c r="EH49" s="125"/>
      <c r="EI49" s="107">
        <f t="shared" si="85"/>
        <v>0</v>
      </c>
      <c r="EJ49" s="101" t="e">
        <f>VLOOKUP(H49,[26]BOM清单!$H$12:$BE$68,50,0)</f>
        <v>#REF!</v>
      </c>
      <c r="EK49" s="101" t="e">
        <f t="shared" si="53"/>
        <v>#REF!</v>
      </c>
      <c r="EL49" s="125"/>
      <c r="EM49" s="107">
        <f t="shared" si="86"/>
        <v>0</v>
      </c>
      <c r="EN49" s="101" t="e">
        <f>VLOOKUP(H49,[26]BOM清单!$H$12:$BF$68,51,0)</f>
        <v>#REF!</v>
      </c>
      <c r="EO49" s="101" t="e">
        <f t="shared" si="55"/>
        <v>#REF!</v>
      </c>
      <c r="EP49" s="112"/>
      <c r="EQ49" s="106">
        <f t="shared" si="87"/>
        <v>0</v>
      </c>
      <c r="ER49" s="140" t="e">
        <f>VLOOKUP(H49,[26]BOM清单!$H$12:$BG$68,52,0)</f>
        <v>#REF!</v>
      </c>
      <c r="ES49" s="140" t="e">
        <f t="shared" si="57"/>
        <v>#REF!</v>
      </c>
    </row>
    <row r="50" spans="1:149" s="24" customFormat="1" ht="34.049999999999997" customHeight="1">
      <c r="A50" s="40">
        <v>37</v>
      </c>
      <c r="B50" s="40"/>
      <c r="C50" s="40"/>
      <c r="D50" s="40"/>
      <c r="E50" s="40"/>
      <c r="F50" s="40">
        <v>4</v>
      </c>
      <c r="G50" s="40"/>
      <c r="H50" s="42" t="s">
        <v>259</v>
      </c>
      <c r="I50" s="42" t="s">
        <v>230</v>
      </c>
      <c r="J50" s="48"/>
      <c r="K50" s="42" t="s">
        <v>230</v>
      </c>
      <c r="L50" s="48" t="s">
        <v>88</v>
      </c>
      <c r="M50" s="48" t="s">
        <v>231</v>
      </c>
      <c r="N50" s="51" t="s">
        <v>223</v>
      </c>
      <c r="O50" s="48" t="s">
        <v>88</v>
      </c>
      <c r="P50" s="48" t="s">
        <v>88</v>
      </c>
      <c r="Q50" s="55" t="s">
        <v>207</v>
      </c>
      <c r="R50" s="55" t="s">
        <v>165</v>
      </c>
      <c r="S50" s="55" t="s">
        <v>88</v>
      </c>
      <c r="T50" s="42" t="s">
        <v>224</v>
      </c>
      <c r="U50" s="56" t="s">
        <v>124</v>
      </c>
      <c r="V50" s="56" t="s">
        <v>124</v>
      </c>
      <c r="W50" s="55" t="s">
        <v>88</v>
      </c>
      <c r="X50" s="55" t="s">
        <v>88</v>
      </c>
      <c r="Y50" s="55" t="s">
        <v>88</v>
      </c>
      <c r="Z50" s="55" t="s">
        <v>88</v>
      </c>
      <c r="AA50" s="40" t="s">
        <v>88</v>
      </c>
      <c r="AB50" s="48" t="s">
        <v>88</v>
      </c>
      <c r="AC50" s="51" t="s">
        <v>225</v>
      </c>
      <c r="AD50" s="48" t="s">
        <v>260</v>
      </c>
      <c r="AE50" s="80" t="s">
        <v>233</v>
      </c>
      <c r="AF50" s="82" t="s">
        <v>233</v>
      </c>
      <c r="AG50" s="113" t="s">
        <v>234</v>
      </c>
      <c r="AH50" s="112"/>
      <c r="AI50" s="107">
        <f t="shared" si="59"/>
        <v>0</v>
      </c>
      <c r="AJ50" s="101" t="e">
        <f>VLOOKUP(H50,[26]BOM清单!$H$12:$AE$68,24,0)</f>
        <v>#REF!</v>
      </c>
      <c r="AK50" s="101" t="e">
        <f t="shared" si="1"/>
        <v>#REF!</v>
      </c>
      <c r="AL50" s="112"/>
      <c r="AM50" s="107">
        <f t="shared" si="60"/>
        <v>0</v>
      </c>
      <c r="AN50" s="101" t="e">
        <f>VLOOKUP(H50,[26]BOM清单!$H$12:$AF$68,25,0)</f>
        <v>#REF!</v>
      </c>
      <c r="AO50" s="101" t="e">
        <f t="shared" si="3"/>
        <v>#REF!</v>
      </c>
      <c r="AP50" s="112"/>
      <c r="AQ50" s="107">
        <f t="shared" si="61"/>
        <v>0</v>
      </c>
      <c r="AR50" s="101" t="e">
        <f>VLOOKUP(H50,[26]BOM清单!$H$12:$AG$68,26,0)</f>
        <v>#REF!</v>
      </c>
      <c r="AS50" s="101" t="e">
        <f t="shared" si="5"/>
        <v>#REF!</v>
      </c>
      <c r="AT50" s="112"/>
      <c r="AU50" s="107">
        <f t="shared" si="62"/>
        <v>0</v>
      </c>
      <c r="AV50" s="101" t="e">
        <f>VLOOKUP(H50,[26]BOM清单!$H$12:$AH$68,27,0)</f>
        <v>#REF!</v>
      </c>
      <c r="AW50" s="101" t="e">
        <f t="shared" si="7"/>
        <v>#REF!</v>
      </c>
      <c r="AX50" s="125"/>
      <c r="AY50" s="107">
        <f t="shared" si="63"/>
        <v>0</v>
      </c>
      <c r="AZ50" s="101" t="e">
        <f>VLOOKUP(H50,[26]BOM清单!$H$12:$AI$68,28,0)</f>
        <v>#REF!</v>
      </c>
      <c r="BA50" s="101" t="e">
        <f t="shared" si="9"/>
        <v>#REF!</v>
      </c>
      <c r="BB50" s="112"/>
      <c r="BC50" s="107">
        <f t="shared" si="64"/>
        <v>0</v>
      </c>
      <c r="BD50" s="101" t="e">
        <f>VLOOKUP(H50,[26]BOM清单!$H$12:$AJ$68,29,0)</f>
        <v>#REF!</v>
      </c>
      <c r="BE50" s="101" t="e">
        <f t="shared" si="11"/>
        <v>#REF!</v>
      </c>
      <c r="BF50" s="125"/>
      <c r="BG50" s="107">
        <f t="shared" si="65"/>
        <v>0</v>
      </c>
      <c r="BH50" s="101" t="e">
        <f>VLOOKUP(H50,[26]BOM清单!$H$12:$AK$68,30,0)</f>
        <v>#REF!</v>
      </c>
      <c r="BI50" s="101" t="e">
        <f t="shared" si="13"/>
        <v>#REF!</v>
      </c>
      <c r="BJ50" s="112"/>
      <c r="BK50" s="107">
        <f t="shared" si="66"/>
        <v>0</v>
      </c>
      <c r="BL50" s="101" t="e">
        <f>VLOOKUP(H50,[26]BOM清单!$H$12:$AL$68,31,0)</f>
        <v>#REF!</v>
      </c>
      <c r="BM50" s="101" t="e">
        <f t="shared" si="15"/>
        <v>#REF!</v>
      </c>
      <c r="BN50" s="125"/>
      <c r="BO50" s="107">
        <f t="shared" si="67"/>
        <v>0</v>
      </c>
      <c r="BP50" s="101" t="e">
        <f>VLOOKUP(H50,[26]BOM清单!$H$12:$AM$68,32,0)</f>
        <v>#REF!</v>
      </c>
      <c r="BQ50" s="101" t="e">
        <f t="shared" si="17"/>
        <v>#REF!</v>
      </c>
      <c r="BR50" s="112"/>
      <c r="BS50" s="107">
        <f t="shared" si="68"/>
        <v>0</v>
      </c>
      <c r="BT50" s="101" t="e">
        <f>VLOOKUP(H50,[26]BOM清单!$H$12:$AN$68,33,0)</f>
        <v>#REF!</v>
      </c>
      <c r="BU50" s="101" t="e">
        <f t="shared" si="19"/>
        <v>#REF!</v>
      </c>
      <c r="BV50" s="125"/>
      <c r="BW50" s="107">
        <f t="shared" si="69"/>
        <v>0</v>
      </c>
      <c r="BX50" s="101" t="e">
        <f>VLOOKUP(H50,[26]BOM清单!$H$12:$AO$68,34,0)</f>
        <v>#REF!</v>
      </c>
      <c r="BY50" s="101" t="e">
        <f t="shared" si="21"/>
        <v>#REF!</v>
      </c>
      <c r="BZ50" s="125"/>
      <c r="CA50" s="107">
        <f t="shared" si="70"/>
        <v>0</v>
      </c>
      <c r="CB50" s="101" t="e">
        <f>VLOOKUP(H50,[26]BOM清单!$H$12:$AP$68,35,0)</f>
        <v>#REF!</v>
      </c>
      <c r="CC50" s="101" t="e">
        <f t="shared" si="23"/>
        <v>#REF!</v>
      </c>
      <c r="CD50" s="125"/>
      <c r="CE50" s="107">
        <f t="shared" si="71"/>
        <v>0</v>
      </c>
      <c r="CF50" s="101" t="e">
        <f>VLOOKUP(H50,[26]BOM清单!$H$12:$AQ$68,36,0)</f>
        <v>#REF!</v>
      </c>
      <c r="CG50" s="101" t="e">
        <f t="shared" si="25"/>
        <v>#REF!</v>
      </c>
      <c r="CH50" s="125"/>
      <c r="CI50" s="107">
        <f t="shared" si="72"/>
        <v>0</v>
      </c>
      <c r="CJ50" s="101" t="e">
        <f>VLOOKUP(H50,[26]BOM清单!$H$12:$AR$68,37,0)</f>
        <v>#REF!</v>
      </c>
      <c r="CK50" s="101" t="e">
        <f t="shared" si="27"/>
        <v>#REF!</v>
      </c>
      <c r="CL50" s="125"/>
      <c r="CM50" s="107">
        <f t="shared" si="73"/>
        <v>0</v>
      </c>
      <c r="CN50" s="101" t="e">
        <f>VLOOKUP(H50,[26]BOM清单!$H$12:$AS$68,38,0)</f>
        <v>#REF!</v>
      </c>
      <c r="CO50" s="101" t="e">
        <f t="shared" si="29"/>
        <v>#REF!</v>
      </c>
      <c r="CP50" s="125"/>
      <c r="CQ50" s="107">
        <f t="shared" si="74"/>
        <v>0</v>
      </c>
      <c r="CR50" s="101" t="e">
        <f>VLOOKUP(H50,[26]BOM清单!$H$12:$AT$68,39,0)</f>
        <v>#REF!</v>
      </c>
      <c r="CS50" s="101" t="e">
        <f t="shared" si="31"/>
        <v>#REF!</v>
      </c>
      <c r="CT50" s="125"/>
      <c r="CU50" s="107">
        <f t="shared" si="75"/>
        <v>0</v>
      </c>
      <c r="CV50" s="101" t="e">
        <f>VLOOKUP(H50,[26]BOM清单!$H$12:$AU$68,40,0)</f>
        <v>#REF!</v>
      </c>
      <c r="CW50" s="101" t="e">
        <f t="shared" si="33"/>
        <v>#REF!</v>
      </c>
      <c r="CX50" s="125"/>
      <c r="CY50" s="107">
        <f t="shared" si="76"/>
        <v>0</v>
      </c>
      <c r="CZ50" s="101" t="e">
        <f>VLOOKUP(H50,[26]BOM清单!$H$12:$AV$68,41,0)</f>
        <v>#REF!</v>
      </c>
      <c r="DA50" s="101" t="e">
        <f t="shared" si="35"/>
        <v>#REF!</v>
      </c>
      <c r="DB50" s="125"/>
      <c r="DC50" s="107">
        <f t="shared" si="77"/>
        <v>0</v>
      </c>
      <c r="DD50" s="101" t="e">
        <f>VLOOKUP(H50,[26]BOM清单!$H$12:$AW$68,42,0)</f>
        <v>#REF!</v>
      </c>
      <c r="DE50" s="101" t="e">
        <f t="shared" si="37"/>
        <v>#REF!</v>
      </c>
      <c r="DF50" s="125"/>
      <c r="DG50" s="107">
        <f t="shared" si="78"/>
        <v>0</v>
      </c>
      <c r="DH50" s="101" t="e">
        <f>VLOOKUP(H50,[26]BOM清单!$H$12:$AX$68,43,0)</f>
        <v>#REF!</v>
      </c>
      <c r="DI50" s="101" t="e">
        <f t="shared" si="39"/>
        <v>#REF!</v>
      </c>
      <c r="DJ50" s="125"/>
      <c r="DK50" s="107">
        <f t="shared" si="79"/>
        <v>0</v>
      </c>
      <c r="DL50" s="101" t="e">
        <f>VLOOKUP(H50,[26]BOM清单!$H$12:$AY$68,44,0)</f>
        <v>#REF!</v>
      </c>
      <c r="DM50" s="101" t="e">
        <f t="shared" si="41"/>
        <v>#REF!</v>
      </c>
      <c r="DN50" s="125"/>
      <c r="DO50" s="107">
        <f t="shared" si="80"/>
        <v>0</v>
      </c>
      <c r="DP50" s="101" t="e">
        <f>VLOOKUP(H50,[26]BOM清单!$H$12:$AZ$68,45,0)</f>
        <v>#REF!</v>
      </c>
      <c r="DQ50" s="101" t="e">
        <f t="shared" si="43"/>
        <v>#REF!</v>
      </c>
      <c r="DR50" s="125"/>
      <c r="DS50" s="107">
        <f t="shared" si="81"/>
        <v>0</v>
      </c>
      <c r="DT50" s="101" t="e">
        <f>VLOOKUP(H50,[26]BOM清单!$H$12:$BA$68,46,0)</f>
        <v>#REF!</v>
      </c>
      <c r="DU50" s="101" t="e">
        <f t="shared" si="45"/>
        <v>#REF!</v>
      </c>
      <c r="DV50" s="125"/>
      <c r="DW50" s="107">
        <f t="shared" si="82"/>
        <v>0</v>
      </c>
      <c r="DX50" s="101" t="e">
        <f>VLOOKUP(H50,[26]BOM清单!$H$12:$BB$68,47,0)</f>
        <v>#REF!</v>
      </c>
      <c r="DY50" s="101" t="e">
        <f t="shared" si="47"/>
        <v>#REF!</v>
      </c>
      <c r="DZ50" s="125"/>
      <c r="EA50" s="107">
        <f t="shared" si="83"/>
        <v>0</v>
      </c>
      <c r="EB50" s="101" t="e">
        <f>VLOOKUP(H50,[26]BOM清单!$H$12:$BC$68,48,0)</f>
        <v>#REF!</v>
      </c>
      <c r="EC50" s="101" t="e">
        <f t="shared" si="49"/>
        <v>#REF!</v>
      </c>
      <c r="ED50" s="125"/>
      <c r="EE50" s="107">
        <f t="shared" si="84"/>
        <v>0</v>
      </c>
      <c r="EF50" s="101" t="e">
        <f>VLOOKUP(H50,[26]BOM清单!$H$12:$BD$68,49,0)</f>
        <v>#REF!</v>
      </c>
      <c r="EG50" s="101" t="e">
        <f t="shared" si="51"/>
        <v>#REF!</v>
      </c>
      <c r="EH50" s="125"/>
      <c r="EI50" s="107">
        <f t="shared" si="85"/>
        <v>0</v>
      </c>
      <c r="EJ50" s="101" t="e">
        <f>VLOOKUP(H50,[26]BOM清单!$H$12:$BE$68,50,0)</f>
        <v>#REF!</v>
      </c>
      <c r="EK50" s="101" t="e">
        <f t="shared" si="53"/>
        <v>#REF!</v>
      </c>
      <c r="EL50" s="125">
        <v>1</v>
      </c>
      <c r="EM50" s="107">
        <f t="shared" si="86"/>
        <v>0.06</v>
      </c>
      <c r="EN50" s="101">
        <f>VLOOKUP(H50,[26]BOM清单!$H$12:$BF$68,51,0)</f>
        <v>1</v>
      </c>
      <c r="EO50" s="101">
        <f t="shared" si="55"/>
        <v>0.06</v>
      </c>
      <c r="EP50" s="112"/>
      <c r="EQ50" s="106">
        <f t="shared" si="87"/>
        <v>0</v>
      </c>
      <c r="ER50" s="140" t="e">
        <f>VLOOKUP(H50,[26]BOM清单!$H$12:$BG$68,52,0)</f>
        <v>#REF!</v>
      </c>
      <c r="ES50" s="140" t="e">
        <f t="shared" si="57"/>
        <v>#REF!</v>
      </c>
    </row>
    <row r="51" spans="1:149" s="24" customFormat="1" ht="34.049999999999997" customHeight="1">
      <c r="A51" s="40">
        <v>38</v>
      </c>
      <c r="B51" s="40"/>
      <c r="C51" s="40"/>
      <c r="D51" s="40"/>
      <c r="E51" s="40"/>
      <c r="F51" s="40">
        <v>4</v>
      </c>
      <c r="G51" s="40"/>
      <c r="H51" s="42" t="s">
        <v>261</v>
      </c>
      <c r="I51" s="42" t="s">
        <v>230</v>
      </c>
      <c r="J51" s="48"/>
      <c r="K51" s="42" t="s">
        <v>230</v>
      </c>
      <c r="L51" s="48" t="s">
        <v>88</v>
      </c>
      <c r="M51" s="48" t="s">
        <v>231</v>
      </c>
      <c r="N51" s="51" t="s">
        <v>223</v>
      </c>
      <c r="O51" s="48" t="s">
        <v>88</v>
      </c>
      <c r="P51" s="48" t="s">
        <v>88</v>
      </c>
      <c r="Q51" s="55" t="s">
        <v>207</v>
      </c>
      <c r="R51" s="55" t="s">
        <v>165</v>
      </c>
      <c r="S51" s="55" t="s">
        <v>88</v>
      </c>
      <c r="T51" s="42" t="s">
        <v>224</v>
      </c>
      <c r="U51" s="56" t="s">
        <v>124</v>
      </c>
      <c r="V51" s="56" t="s">
        <v>124</v>
      </c>
      <c r="W51" s="55" t="s">
        <v>88</v>
      </c>
      <c r="X51" s="55" t="s">
        <v>88</v>
      </c>
      <c r="Y51" s="55" t="s">
        <v>88</v>
      </c>
      <c r="Z51" s="55" t="s">
        <v>88</v>
      </c>
      <c r="AA51" s="40" t="s">
        <v>88</v>
      </c>
      <c r="AB51" s="48" t="s">
        <v>88</v>
      </c>
      <c r="AC51" s="51" t="s">
        <v>225</v>
      </c>
      <c r="AD51" s="48" t="s">
        <v>262</v>
      </c>
      <c r="AE51" s="80" t="s">
        <v>233</v>
      </c>
      <c r="AF51" s="82" t="s">
        <v>233</v>
      </c>
      <c r="AG51" s="113" t="s">
        <v>234</v>
      </c>
      <c r="AH51" s="112"/>
      <c r="AI51" s="107">
        <f t="shared" si="59"/>
        <v>0</v>
      </c>
      <c r="AJ51" s="101" t="e">
        <f>VLOOKUP(H51,[26]BOM清单!$H$12:$AE$68,24,0)</f>
        <v>#REF!</v>
      </c>
      <c r="AK51" s="101" t="e">
        <f t="shared" si="1"/>
        <v>#REF!</v>
      </c>
      <c r="AL51" s="112"/>
      <c r="AM51" s="107">
        <f t="shared" si="60"/>
        <v>0</v>
      </c>
      <c r="AN51" s="101" t="e">
        <f>VLOOKUP(H51,[26]BOM清单!$H$12:$AF$68,25,0)</f>
        <v>#REF!</v>
      </c>
      <c r="AO51" s="101" t="e">
        <f t="shared" si="3"/>
        <v>#REF!</v>
      </c>
      <c r="AP51" s="112"/>
      <c r="AQ51" s="107">
        <f t="shared" si="61"/>
        <v>0</v>
      </c>
      <c r="AR51" s="101" t="e">
        <f>VLOOKUP(H51,[26]BOM清单!$H$12:$AG$68,26,0)</f>
        <v>#REF!</v>
      </c>
      <c r="AS51" s="101" t="e">
        <f t="shared" si="5"/>
        <v>#REF!</v>
      </c>
      <c r="AT51" s="112"/>
      <c r="AU51" s="107">
        <f t="shared" si="62"/>
        <v>0</v>
      </c>
      <c r="AV51" s="101" t="e">
        <f>VLOOKUP(H51,[26]BOM清单!$H$12:$AH$68,27,0)</f>
        <v>#REF!</v>
      </c>
      <c r="AW51" s="101" t="e">
        <f t="shared" si="7"/>
        <v>#REF!</v>
      </c>
      <c r="AX51" s="125"/>
      <c r="AY51" s="107">
        <f t="shared" si="63"/>
        <v>0</v>
      </c>
      <c r="AZ51" s="101" t="e">
        <f>VLOOKUP(H51,[26]BOM清单!$H$12:$AI$68,28,0)</f>
        <v>#REF!</v>
      </c>
      <c r="BA51" s="101" t="e">
        <f t="shared" si="9"/>
        <v>#REF!</v>
      </c>
      <c r="BB51" s="112"/>
      <c r="BC51" s="107">
        <f t="shared" si="64"/>
        <v>0</v>
      </c>
      <c r="BD51" s="101" t="e">
        <f>VLOOKUP(H51,[26]BOM清单!$H$12:$AJ$68,29,0)</f>
        <v>#REF!</v>
      </c>
      <c r="BE51" s="101" t="e">
        <f t="shared" si="11"/>
        <v>#REF!</v>
      </c>
      <c r="BF51" s="125"/>
      <c r="BG51" s="107">
        <f t="shared" si="65"/>
        <v>0</v>
      </c>
      <c r="BH51" s="101" t="e">
        <f>VLOOKUP(H51,[26]BOM清单!$H$12:$AK$68,30,0)</f>
        <v>#REF!</v>
      </c>
      <c r="BI51" s="101" t="e">
        <f t="shared" si="13"/>
        <v>#REF!</v>
      </c>
      <c r="BJ51" s="112"/>
      <c r="BK51" s="107">
        <f t="shared" si="66"/>
        <v>0</v>
      </c>
      <c r="BL51" s="101" t="e">
        <f>VLOOKUP(H51,[26]BOM清单!$H$12:$AL$68,31,0)</f>
        <v>#REF!</v>
      </c>
      <c r="BM51" s="101" t="e">
        <f t="shared" si="15"/>
        <v>#REF!</v>
      </c>
      <c r="BN51" s="125"/>
      <c r="BO51" s="107">
        <f t="shared" si="67"/>
        <v>0</v>
      </c>
      <c r="BP51" s="101" t="e">
        <f>VLOOKUP(H51,[26]BOM清单!$H$12:$AM$68,32,0)</f>
        <v>#REF!</v>
      </c>
      <c r="BQ51" s="101" t="e">
        <f t="shared" si="17"/>
        <v>#REF!</v>
      </c>
      <c r="BR51" s="112"/>
      <c r="BS51" s="107">
        <f t="shared" si="68"/>
        <v>0</v>
      </c>
      <c r="BT51" s="101" t="e">
        <f>VLOOKUP(H51,[26]BOM清单!$H$12:$AN$68,33,0)</f>
        <v>#REF!</v>
      </c>
      <c r="BU51" s="101" t="e">
        <f t="shared" si="19"/>
        <v>#REF!</v>
      </c>
      <c r="BV51" s="125"/>
      <c r="BW51" s="107">
        <f t="shared" si="69"/>
        <v>0</v>
      </c>
      <c r="BX51" s="101" t="e">
        <f>VLOOKUP(H51,[26]BOM清单!$H$12:$AO$68,34,0)</f>
        <v>#REF!</v>
      </c>
      <c r="BY51" s="101" t="e">
        <f t="shared" si="21"/>
        <v>#REF!</v>
      </c>
      <c r="BZ51" s="125"/>
      <c r="CA51" s="107">
        <f t="shared" si="70"/>
        <v>0</v>
      </c>
      <c r="CB51" s="101" t="e">
        <f>VLOOKUP(H51,[26]BOM清单!$H$12:$AP$68,35,0)</f>
        <v>#REF!</v>
      </c>
      <c r="CC51" s="101" t="e">
        <f t="shared" si="23"/>
        <v>#REF!</v>
      </c>
      <c r="CD51" s="125"/>
      <c r="CE51" s="107">
        <f t="shared" si="71"/>
        <v>0</v>
      </c>
      <c r="CF51" s="101" t="e">
        <f>VLOOKUP(H51,[26]BOM清单!$H$12:$AQ$68,36,0)</f>
        <v>#REF!</v>
      </c>
      <c r="CG51" s="101" t="e">
        <f t="shared" si="25"/>
        <v>#REF!</v>
      </c>
      <c r="CH51" s="125"/>
      <c r="CI51" s="107">
        <f t="shared" si="72"/>
        <v>0</v>
      </c>
      <c r="CJ51" s="101" t="e">
        <f>VLOOKUP(H51,[26]BOM清单!$H$12:$AR$68,37,0)</f>
        <v>#REF!</v>
      </c>
      <c r="CK51" s="101" t="e">
        <f t="shared" si="27"/>
        <v>#REF!</v>
      </c>
      <c r="CL51" s="125"/>
      <c r="CM51" s="107">
        <f t="shared" si="73"/>
        <v>0</v>
      </c>
      <c r="CN51" s="101" t="e">
        <f>VLOOKUP(H51,[26]BOM清单!$H$12:$AS$68,38,0)</f>
        <v>#REF!</v>
      </c>
      <c r="CO51" s="101" t="e">
        <f t="shared" si="29"/>
        <v>#REF!</v>
      </c>
      <c r="CP51" s="133">
        <v>1</v>
      </c>
      <c r="CQ51" s="107">
        <f t="shared" si="74"/>
        <v>0.06</v>
      </c>
      <c r="CR51" s="101">
        <f>VLOOKUP(H51,[26]BOM清单!$H$12:$AT$68,39,0)</f>
        <v>1</v>
      </c>
      <c r="CS51" s="101">
        <f t="shared" si="31"/>
        <v>0.06</v>
      </c>
      <c r="CT51" s="125"/>
      <c r="CU51" s="107">
        <f t="shared" si="75"/>
        <v>0</v>
      </c>
      <c r="CV51" s="101" t="e">
        <f>VLOOKUP(H51,[26]BOM清单!$H$12:$AU$68,40,0)</f>
        <v>#REF!</v>
      </c>
      <c r="CW51" s="101" t="e">
        <f t="shared" si="33"/>
        <v>#REF!</v>
      </c>
      <c r="CX51" s="125"/>
      <c r="CY51" s="107">
        <f t="shared" si="76"/>
        <v>0</v>
      </c>
      <c r="CZ51" s="101" t="e">
        <f>VLOOKUP(H51,[26]BOM清单!$H$12:$AV$68,41,0)</f>
        <v>#REF!</v>
      </c>
      <c r="DA51" s="101" t="e">
        <f t="shared" si="35"/>
        <v>#REF!</v>
      </c>
      <c r="DB51" s="125"/>
      <c r="DC51" s="107">
        <f t="shared" si="77"/>
        <v>0</v>
      </c>
      <c r="DD51" s="101" t="e">
        <f>VLOOKUP(H51,[26]BOM清单!$H$12:$AW$68,42,0)</f>
        <v>#REF!</v>
      </c>
      <c r="DE51" s="101" t="e">
        <f t="shared" si="37"/>
        <v>#REF!</v>
      </c>
      <c r="DF51" s="125"/>
      <c r="DG51" s="107">
        <f t="shared" si="78"/>
        <v>0</v>
      </c>
      <c r="DH51" s="101" t="e">
        <f>VLOOKUP(H51,[26]BOM清单!$H$12:$AX$68,43,0)</f>
        <v>#REF!</v>
      </c>
      <c r="DI51" s="101" t="e">
        <f t="shared" si="39"/>
        <v>#REF!</v>
      </c>
      <c r="DJ51" s="125"/>
      <c r="DK51" s="107">
        <f t="shared" si="79"/>
        <v>0</v>
      </c>
      <c r="DL51" s="101" t="e">
        <f>VLOOKUP(H51,[26]BOM清单!$H$12:$AY$68,44,0)</f>
        <v>#REF!</v>
      </c>
      <c r="DM51" s="101" t="e">
        <f t="shared" si="41"/>
        <v>#REF!</v>
      </c>
      <c r="DN51" s="125"/>
      <c r="DO51" s="107">
        <f t="shared" si="80"/>
        <v>0</v>
      </c>
      <c r="DP51" s="101" t="e">
        <f>VLOOKUP(H51,[26]BOM清单!$H$12:$AZ$68,45,0)</f>
        <v>#REF!</v>
      </c>
      <c r="DQ51" s="101" t="e">
        <f t="shared" si="43"/>
        <v>#REF!</v>
      </c>
      <c r="DR51" s="125"/>
      <c r="DS51" s="107">
        <f t="shared" si="81"/>
        <v>0</v>
      </c>
      <c r="DT51" s="101" t="e">
        <f>VLOOKUP(H51,[26]BOM清单!$H$12:$BA$68,46,0)</f>
        <v>#REF!</v>
      </c>
      <c r="DU51" s="101" t="e">
        <f t="shared" si="45"/>
        <v>#REF!</v>
      </c>
      <c r="DV51" s="125"/>
      <c r="DW51" s="107">
        <f t="shared" si="82"/>
        <v>0</v>
      </c>
      <c r="DX51" s="101" t="e">
        <f>VLOOKUP(H51,[26]BOM清单!$H$12:$BB$68,47,0)</f>
        <v>#REF!</v>
      </c>
      <c r="DY51" s="101" t="e">
        <f t="shared" si="47"/>
        <v>#REF!</v>
      </c>
      <c r="DZ51" s="125"/>
      <c r="EA51" s="107">
        <f t="shared" si="83"/>
        <v>0</v>
      </c>
      <c r="EB51" s="101" t="e">
        <f>VLOOKUP(H51,[26]BOM清单!$H$12:$BC$68,48,0)</f>
        <v>#REF!</v>
      </c>
      <c r="EC51" s="101" t="e">
        <f t="shared" si="49"/>
        <v>#REF!</v>
      </c>
      <c r="ED51" s="125"/>
      <c r="EE51" s="107">
        <f t="shared" si="84"/>
        <v>0</v>
      </c>
      <c r="EF51" s="101" t="e">
        <f>VLOOKUP(H51,[26]BOM清单!$H$12:$BD$68,49,0)</f>
        <v>#REF!</v>
      </c>
      <c r="EG51" s="101" t="e">
        <f t="shared" si="51"/>
        <v>#REF!</v>
      </c>
      <c r="EH51" s="125"/>
      <c r="EI51" s="107">
        <f t="shared" si="85"/>
        <v>0</v>
      </c>
      <c r="EJ51" s="101" t="e">
        <f>VLOOKUP(H51,[26]BOM清单!$H$12:$BE$68,50,0)</f>
        <v>#REF!</v>
      </c>
      <c r="EK51" s="101" t="e">
        <f t="shared" si="53"/>
        <v>#REF!</v>
      </c>
      <c r="EL51" s="125"/>
      <c r="EM51" s="107">
        <f t="shared" si="86"/>
        <v>0</v>
      </c>
      <c r="EN51" s="101" t="e">
        <f>VLOOKUP(H51,[26]BOM清单!$H$12:$BF$68,51,0)</f>
        <v>#REF!</v>
      </c>
      <c r="EO51" s="101" t="e">
        <f t="shared" si="55"/>
        <v>#REF!</v>
      </c>
      <c r="EP51" s="112"/>
      <c r="EQ51" s="106">
        <f t="shared" si="87"/>
        <v>0</v>
      </c>
      <c r="ER51" s="140" t="e">
        <f>VLOOKUP(H51,[26]BOM清单!$H$12:$BG$68,52,0)</f>
        <v>#REF!</v>
      </c>
      <c r="ES51" s="140" t="e">
        <f t="shared" si="57"/>
        <v>#REF!</v>
      </c>
    </row>
    <row r="52" spans="1:149" s="24" customFormat="1" ht="34.049999999999997" customHeight="1">
      <c r="A52" s="40">
        <v>39</v>
      </c>
      <c r="B52" s="40"/>
      <c r="C52" s="40"/>
      <c r="D52" s="40"/>
      <c r="E52" s="40"/>
      <c r="F52" s="40">
        <v>4</v>
      </c>
      <c r="G52" s="40"/>
      <c r="H52" s="42" t="s">
        <v>263</v>
      </c>
      <c r="I52" s="42" t="s">
        <v>230</v>
      </c>
      <c r="J52" s="48"/>
      <c r="K52" s="42" t="s">
        <v>230</v>
      </c>
      <c r="L52" s="48" t="s">
        <v>88</v>
      </c>
      <c r="M52" s="48" t="s">
        <v>231</v>
      </c>
      <c r="N52" s="51" t="s">
        <v>223</v>
      </c>
      <c r="O52" s="48" t="s">
        <v>88</v>
      </c>
      <c r="P52" s="48" t="s">
        <v>88</v>
      </c>
      <c r="Q52" s="55" t="s">
        <v>207</v>
      </c>
      <c r="R52" s="55" t="s">
        <v>165</v>
      </c>
      <c r="S52" s="55" t="s">
        <v>88</v>
      </c>
      <c r="T52" s="42" t="s">
        <v>224</v>
      </c>
      <c r="U52" s="56" t="s">
        <v>124</v>
      </c>
      <c r="V52" s="56" t="s">
        <v>124</v>
      </c>
      <c r="W52" s="55" t="s">
        <v>88</v>
      </c>
      <c r="X52" s="55" t="s">
        <v>88</v>
      </c>
      <c r="Y52" s="55" t="s">
        <v>88</v>
      </c>
      <c r="Z52" s="55" t="s">
        <v>88</v>
      </c>
      <c r="AA52" s="40" t="s">
        <v>88</v>
      </c>
      <c r="AB52" s="48" t="s">
        <v>88</v>
      </c>
      <c r="AC52" s="51" t="s">
        <v>225</v>
      </c>
      <c r="AD52" s="48" t="s">
        <v>264</v>
      </c>
      <c r="AE52" s="80" t="s">
        <v>233</v>
      </c>
      <c r="AF52" s="82" t="s">
        <v>233</v>
      </c>
      <c r="AG52" s="113" t="s">
        <v>234</v>
      </c>
      <c r="AH52" s="112"/>
      <c r="AI52" s="107">
        <f t="shared" si="59"/>
        <v>0</v>
      </c>
      <c r="AJ52" s="101" t="e">
        <f>VLOOKUP(H52,[26]BOM清单!$H$12:$AE$68,24,0)</f>
        <v>#REF!</v>
      </c>
      <c r="AK52" s="101" t="e">
        <f t="shared" si="1"/>
        <v>#REF!</v>
      </c>
      <c r="AL52" s="112"/>
      <c r="AM52" s="107">
        <f t="shared" si="60"/>
        <v>0</v>
      </c>
      <c r="AN52" s="101" t="e">
        <f>VLOOKUP(H52,[26]BOM清单!$H$12:$AF$68,25,0)</f>
        <v>#REF!</v>
      </c>
      <c r="AO52" s="101" t="e">
        <f t="shared" si="3"/>
        <v>#REF!</v>
      </c>
      <c r="AP52" s="112"/>
      <c r="AQ52" s="107">
        <f t="shared" si="61"/>
        <v>0</v>
      </c>
      <c r="AR52" s="101" t="e">
        <f>VLOOKUP(H52,[26]BOM清单!$H$12:$AG$68,26,0)</f>
        <v>#REF!</v>
      </c>
      <c r="AS52" s="101" t="e">
        <f t="shared" si="5"/>
        <v>#REF!</v>
      </c>
      <c r="AT52" s="112"/>
      <c r="AU52" s="107">
        <f t="shared" si="62"/>
        <v>0</v>
      </c>
      <c r="AV52" s="101" t="e">
        <f>VLOOKUP(H52,[26]BOM清单!$H$12:$AH$68,27,0)</f>
        <v>#REF!</v>
      </c>
      <c r="AW52" s="101" t="e">
        <f t="shared" si="7"/>
        <v>#REF!</v>
      </c>
      <c r="AX52" s="125"/>
      <c r="AY52" s="107">
        <f t="shared" si="63"/>
        <v>0</v>
      </c>
      <c r="AZ52" s="101" t="e">
        <f>VLOOKUP(H52,[26]BOM清单!$H$12:$AI$68,28,0)</f>
        <v>#REF!</v>
      </c>
      <c r="BA52" s="101" t="e">
        <f t="shared" si="9"/>
        <v>#REF!</v>
      </c>
      <c r="BB52" s="112"/>
      <c r="BC52" s="107">
        <f t="shared" si="64"/>
        <v>0</v>
      </c>
      <c r="BD52" s="101" t="e">
        <f>VLOOKUP(H52,[26]BOM清单!$H$12:$AJ$68,29,0)</f>
        <v>#REF!</v>
      </c>
      <c r="BE52" s="101" t="e">
        <f t="shared" si="11"/>
        <v>#REF!</v>
      </c>
      <c r="BF52" s="125"/>
      <c r="BG52" s="107">
        <f t="shared" si="65"/>
        <v>0</v>
      </c>
      <c r="BH52" s="101" t="e">
        <f>VLOOKUP(H52,[26]BOM清单!$H$12:$AK$68,30,0)</f>
        <v>#REF!</v>
      </c>
      <c r="BI52" s="101" t="e">
        <f t="shared" si="13"/>
        <v>#REF!</v>
      </c>
      <c r="BJ52" s="112"/>
      <c r="BK52" s="107">
        <f t="shared" si="66"/>
        <v>0</v>
      </c>
      <c r="BL52" s="101" t="e">
        <f>VLOOKUP(H52,[26]BOM清单!$H$12:$AL$68,31,0)</f>
        <v>#REF!</v>
      </c>
      <c r="BM52" s="101" t="e">
        <f t="shared" si="15"/>
        <v>#REF!</v>
      </c>
      <c r="BN52" s="125"/>
      <c r="BO52" s="107">
        <f t="shared" si="67"/>
        <v>0</v>
      </c>
      <c r="BP52" s="101" t="e">
        <f>VLOOKUP(H52,[26]BOM清单!$H$12:$AM$68,32,0)</f>
        <v>#REF!</v>
      </c>
      <c r="BQ52" s="101" t="e">
        <f t="shared" si="17"/>
        <v>#REF!</v>
      </c>
      <c r="BR52" s="112"/>
      <c r="BS52" s="107">
        <f t="shared" si="68"/>
        <v>0</v>
      </c>
      <c r="BT52" s="101" t="e">
        <f>VLOOKUP(H52,[26]BOM清单!$H$12:$AN$68,33,0)</f>
        <v>#REF!</v>
      </c>
      <c r="BU52" s="101" t="e">
        <f t="shared" si="19"/>
        <v>#REF!</v>
      </c>
      <c r="BV52" s="133">
        <v>1</v>
      </c>
      <c r="BW52" s="107">
        <f t="shared" si="69"/>
        <v>0.06</v>
      </c>
      <c r="BX52" s="101">
        <f>VLOOKUP(H52,[26]BOM清单!$H$12:$AO$68,34,0)</f>
        <v>1</v>
      </c>
      <c r="BY52" s="101">
        <f t="shared" si="21"/>
        <v>0.06</v>
      </c>
      <c r="BZ52" s="125"/>
      <c r="CA52" s="107">
        <f t="shared" si="70"/>
        <v>0</v>
      </c>
      <c r="CB52" s="101" t="e">
        <f>VLOOKUP(H52,[26]BOM清单!$H$12:$AP$68,35,0)</f>
        <v>#REF!</v>
      </c>
      <c r="CC52" s="101" t="e">
        <f t="shared" si="23"/>
        <v>#REF!</v>
      </c>
      <c r="CD52" s="125"/>
      <c r="CE52" s="107">
        <f t="shared" si="71"/>
        <v>0</v>
      </c>
      <c r="CF52" s="101" t="e">
        <f>VLOOKUP(H52,[26]BOM清单!$H$12:$AQ$68,36,0)</f>
        <v>#REF!</v>
      </c>
      <c r="CG52" s="101" t="e">
        <f t="shared" si="25"/>
        <v>#REF!</v>
      </c>
      <c r="CH52" s="125"/>
      <c r="CI52" s="107">
        <f t="shared" si="72"/>
        <v>0</v>
      </c>
      <c r="CJ52" s="101" t="e">
        <f>VLOOKUP(H52,[26]BOM清单!$H$12:$AR$68,37,0)</f>
        <v>#REF!</v>
      </c>
      <c r="CK52" s="101" t="e">
        <f t="shared" si="27"/>
        <v>#REF!</v>
      </c>
      <c r="CL52" s="125"/>
      <c r="CM52" s="107">
        <f t="shared" si="73"/>
        <v>0</v>
      </c>
      <c r="CN52" s="101" t="e">
        <f>VLOOKUP(H52,[26]BOM清单!$H$12:$AS$68,38,0)</f>
        <v>#REF!</v>
      </c>
      <c r="CO52" s="101" t="e">
        <f t="shared" si="29"/>
        <v>#REF!</v>
      </c>
      <c r="CP52" s="125"/>
      <c r="CQ52" s="107">
        <f t="shared" si="74"/>
        <v>0</v>
      </c>
      <c r="CR52" s="101" t="e">
        <f>VLOOKUP(H52,[26]BOM清单!$H$12:$AT$68,39,0)</f>
        <v>#REF!</v>
      </c>
      <c r="CS52" s="101" t="e">
        <f t="shared" si="31"/>
        <v>#REF!</v>
      </c>
      <c r="CT52" s="125"/>
      <c r="CU52" s="107">
        <f t="shared" si="75"/>
        <v>0</v>
      </c>
      <c r="CV52" s="101" t="e">
        <f>VLOOKUP(H52,[26]BOM清单!$H$12:$AU$68,40,0)</f>
        <v>#REF!</v>
      </c>
      <c r="CW52" s="101" t="e">
        <f t="shared" si="33"/>
        <v>#REF!</v>
      </c>
      <c r="CX52" s="125"/>
      <c r="CY52" s="107">
        <f t="shared" si="76"/>
        <v>0</v>
      </c>
      <c r="CZ52" s="101" t="e">
        <f>VLOOKUP(H52,[26]BOM清单!$H$12:$AV$68,41,0)</f>
        <v>#REF!</v>
      </c>
      <c r="DA52" s="101" t="e">
        <f t="shared" si="35"/>
        <v>#REF!</v>
      </c>
      <c r="DB52" s="125"/>
      <c r="DC52" s="107">
        <f t="shared" si="77"/>
        <v>0</v>
      </c>
      <c r="DD52" s="101" t="e">
        <f>VLOOKUP(H52,[26]BOM清单!$H$12:$AW$68,42,0)</f>
        <v>#REF!</v>
      </c>
      <c r="DE52" s="101" t="e">
        <f t="shared" si="37"/>
        <v>#REF!</v>
      </c>
      <c r="DF52" s="125"/>
      <c r="DG52" s="107">
        <f t="shared" si="78"/>
        <v>0</v>
      </c>
      <c r="DH52" s="101" t="e">
        <f>VLOOKUP(H52,[26]BOM清单!$H$12:$AX$68,43,0)</f>
        <v>#REF!</v>
      </c>
      <c r="DI52" s="101" t="e">
        <f t="shared" si="39"/>
        <v>#REF!</v>
      </c>
      <c r="DJ52" s="125"/>
      <c r="DK52" s="107">
        <f t="shared" si="79"/>
        <v>0</v>
      </c>
      <c r="DL52" s="101" t="e">
        <f>VLOOKUP(H52,[26]BOM清单!$H$12:$AY$68,44,0)</f>
        <v>#REF!</v>
      </c>
      <c r="DM52" s="101" t="e">
        <f t="shared" si="41"/>
        <v>#REF!</v>
      </c>
      <c r="DN52" s="125"/>
      <c r="DO52" s="107">
        <f t="shared" si="80"/>
        <v>0</v>
      </c>
      <c r="DP52" s="101" t="e">
        <f>VLOOKUP(H52,[26]BOM清单!$H$12:$AZ$68,45,0)</f>
        <v>#REF!</v>
      </c>
      <c r="DQ52" s="101" t="e">
        <f t="shared" si="43"/>
        <v>#REF!</v>
      </c>
      <c r="DR52" s="125"/>
      <c r="DS52" s="107">
        <f t="shared" si="81"/>
        <v>0</v>
      </c>
      <c r="DT52" s="101" t="e">
        <f>VLOOKUP(H52,[26]BOM清单!$H$12:$BA$68,46,0)</f>
        <v>#REF!</v>
      </c>
      <c r="DU52" s="101" t="e">
        <f t="shared" si="45"/>
        <v>#REF!</v>
      </c>
      <c r="DV52" s="125"/>
      <c r="DW52" s="107">
        <f t="shared" si="82"/>
        <v>0</v>
      </c>
      <c r="DX52" s="101" t="e">
        <f>VLOOKUP(H52,[26]BOM清单!$H$12:$BB$68,47,0)</f>
        <v>#REF!</v>
      </c>
      <c r="DY52" s="101" t="e">
        <f t="shared" si="47"/>
        <v>#REF!</v>
      </c>
      <c r="DZ52" s="125"/>
      <c r="EA52" s="107">
        <f t="shared" si="83"/>
        <v>0</v>
      </c>
      <c r="EB52" s="101" t="e">
        <f>VLOOKUP(H52,[26]BOM清单!$H$12:$BC$68,48,0)</f>
        <v>#REF!</v>
      </c>
      <c r="EC52" s="101" t="e">
        <f t="shared" si="49"/>
        <v>#REF!</v>
      </c>
      <c r="ED52" s="125"/>
      <c r="EE52" s="107">
        <f t="shared" si="84"/>
        <v>0</v>
      </c>
      <c r="EF52" s="101" t="e">
        <f>VLOOKUP(H52,[26]BOM清单!$H$12:$BD$68,49,0)</f>
        <v>#REF!</v>
      </c>
      <c r="EG52" s="101" t="e">
        <f t="shared" si="51"/>
        <v>#REF!</v>
      </c>
      <c r="EH52" s="125"/>
      <c r="EI52" s="107">
        <f t="shared" si="85"/>
        <v>0</v>
      </c>
      <c r="EJ52" s="101" t="e">
        <f>VLOOKUP(H52,[26]BOM清单!$H$12:$BE$68,50,0)</f>
        <v>#REF!</v>
      </c>
      <c r="EK52" s="101" t="e">
        <f t="shared" si="53"/>
        <v>#REF!</v>
      </c>
      <c r="EL52" s="125"/>
      <c r="EM52" s="107">
        <f t="shared" si="86"/>
        <v>0</v>
      </c>
      <c r="EN52" s="101" t="e">
        <f>VLOOKUP(H52,[26]BOM清单!$H$12:$BF$68,51,0)</f>
        <v>#REF!</v>
      </c>
      <c r="EO52" s="101" t="e">
        <f t="shared" si="55"/>
        <v>#REF!</v>
      </c>
      <c r="EP52" s="112"/>
      <c r="EQ52" s="106">
        <f t="shared" si="87"/>
        <v>0</v>
      </c>
      <c r="ER52" s="140" t="e">
        <f>VLOOKUP(H52,[26]BOM清单!$H$12:$BG$68,52,0)</f>
        <v>#REF!</v>
      </c>
      <c r="ES52" s="140" t="e">
        <f t="shared" si="57"/>
        <v>#REF!</v>
      </c>
    </row>
    <row r="53" spans="1:149" s="24" customFormat="1" ht="34.049999999999997" customHeight="1">
      <c r="A53" s="40">
        <v>40</v>
      </c>
      <c r="B53" s="40"/>
      <c r="C53" s="40"/>
      <c r="D53" s="40"/>
      <c r="E53" s="40"/>
      <c r="F53" s="40">
        <v>4</v>
      </c>
      <c r="G53" s="40"/>
      <c r="H53" s="42" t="s">
        <v>265</v>
      </c>
      <c r="I53" s="42" t="s">
        <v>230</v>
      </c>
      <c r="J53" s="48"/>
      <c r="K53" s="42" t="s">
        <v>230</v>
      </c>
      <c r="L53" s="48" t="s">
        <v>88</v>
      </c>
      <c r="M53" s="48" t="s">
        <v>231</v>
      </c>
      <c r="N53" s="51" t="s">
        <v>223</v>
      </c>
      <c r="O53" s="48" t="s">
        <v>88</v>
      </c>
      <c r="P53" s="48" t="s">
        <v>88</v>
      </c>
      <c r="Q53" s="55" t="s">
        <v>207</v>
      </c>
      <c r="R53" s="55" t="s">
        <v>165</v>
      </c>
      <c r="S53" s="55" t="s">
        <v>88</v>
      </c>
      <c r="T53" s="42" t="s">
        <v>224</v>
      </c>
      <c r="U53" s="56" t="s">
        <v>124</v>
      </c>
      <c r="V53" s="56" t="s">
        <v>124</v>
      </c>
      <c r="W53" s="55" t="s">
        <v>88</v>
      </c>
      <c r="X53" s="55" t="s">
        <v>88</v>
      </c>
      <c r="Y53" s="55" t="s">
        <v>88</v>
      </c>
      <c r="Z53" s="55" t="s">
        <v>88</v>
      </c>
      <c r="AA53" s="40" t="s">
        <v>88</v>
      </c>
      <c r="AB53" s="48" t="s">
        <v>88</v>
      </c>
      <c r="AC53" s="51" t="s">
        <v>225</v>
      </c>
      <c r="AD53" s="48" t="s">
        <v>266</v>
      </c>
      <c r="AE53" s="80" t="s">
        <v>233</v>
      </c>
      <c r="AF53" s="82" t="s">
        <v>233</v>
      </c>
      <c r="AG53" s="113" t="s">
        <v>234</v>
      </c>
      <c r="AH53" s="112"/>
      <c r="AI53" s="107">
        <f t="shared" si="59"/>
        <v>0</v>
      </c>
      <c r="AJ53" s="101" t="e">
        <f>VLOOKUP(H53,[26]BOM清单!$H$12:$AE$68,24,0)</f>
        <v>#REF!</v>
      </c>
      <c r="AK53" s="101" t="e">
        <f t="shared" si="1"/>
        <v>#REF!</v>
      </c>
      <c r="AL53" s="112"/>
      <c r="AM53" s="107">
        <f t="shared" si="60"/>
        <v>0</v>
      </c>
      <c r="AN53" s="101" t="e">
        <f>VLOOKUP(H53,[26]BOM清单!$H$12:$AF$68,25,0)</f>
        <v>#REF!</v>
      </c>
      <c r="AO53" s="101" t="e">
        <f t="shared" si="3"/>
        <v>#REF!</v>
      </c>
      <c r="AP53" s="112"/>
      <c r="AQ53" s="107">
        <f t="shared" si="61"/>
        <v>0</v>
      </c>
      <c r="AR53" s="101" t="e">
        <f>VLOOKUP(H53,[26]BOM清单!$H$12:$AG$68,26,0)</f>
        <v>#REF!</v>
      </c>
      <c r="AS53" s="101" t="e">
        <f t="shared" si="5"/>
        <v>#REF!</v>
      </c>
      <c r="AT53" s="112"/>
      <c r="AU53" s="107">
        <f t="shared" si="62"/>
        <v>0</v>
      </c>
      <c r="AV53" s="101" t="e">
        <f>VLOOKUP(H53,[26]BOM清单!$H$12:$AH$68,27,0)</f>
        <v>#REF!</v>
      </c>
      <c r="AW53" s="101" t="e">
        <f t="shared" si="7"/>
        <v>#REF!</v>
      </c>
      <c r="AX53" s="125"/>
      <c r="AY53" s="107">
        <f t="shared" si="63"/>
        <v>0</v>
      </c>
      <c r="AZ53" s="101" t="e">
        <f>VLOOKUP(H53,[26]BOM清单!$H$12:$AI$68,28,0)</f>
        <v>#REF!</v>
      </c>
      <c r="BA53" s="101" t="e">
        <f t="shared" si="9"/>
        <v>#REF!</v>
      </c>
      <c r="BB53" s="112"/>
      <c r="BC53" s="107">
        <f t="shared" si="64"/>
        <v>0</v>
      </c>
      <c r="BD53" s="101" t="e">
        <f>VLOOKUP(H53,[26]BOM清单!$H$12:$AJ$68,29,0)</f>
        <v>#REF!</v>
      </c>
      <c r="BE53" s="101" t="e">
        <f t="shared" si="11"/>
        <v>#REF!</v>
      </c>
      <c r="BF53" s="125"/>
      <c r="BG53" s="107">
        <f t="shared" si="65"/>
        <v>0</v>
      </c>
      <c r="BH53" s="101" t="e">
        <f>VLOOKUP(H53,[26]BOM清单!$H$12:$AK$68,30,0)</f>
        <v>#REF!</v>
      </c>
      <c r="BI53" s="101" t="e">
        <f t="shared" si="13"/>
        <v>#REF!</v>
      </c>
      <c r="BJ53" s="112"/>
      <c r="BK53" s="107">
        <f t="shared" si="66"/>
        <v>0</v>
      </c>
      <c r="BL53" s="101" t="e">
        <f>VLOOKUP(H53,[26]BOM清单!$H$12:$AL$68,31,0)</f>
        <v>#REF!</v>
      </c>
      <c r="BM53" s="101" t="e">
        <f t="shared" si="15"/>
        <v>#REF!</v>
      </c>
      <c r="BN53" s="125"/>
      <c r="BO53" s="107">
        <f t="shared" si="67"/>
        <v>0</v>
      </c>
      <c r="BP53" s="101" t="e">
        <f>VLOOKUP(H53,[26]BOM清单!$H$12:$AM$68,32,0)</f>
        <v>#REF!</v>
      </c>
      <c r="BQ53" s="101" t="e">
        <f t="shared" si="17"/>
        <v>#REF!</v>
      </c>
      <c r="BR53" s="112"/>
      <c r="BS53" s="107">
        <f t="shared" si="68"/>
        <v>0</v>
      </c>
      <c r="BT53" s="101" t="e">
        <f>VLOOKUP(H53,[26]BOM清单!$H$12:$AN$68,33,0)</f>
        <v>#REF!</v>
      </c>
      <c r="BU53" s="101" t="e">
        <f t="shared" si="19"/>
        <v>#REF!</v>
      </c>
      <c r="BV53" s="125"/>
      <c r="BW53" s="107">
        <f t="shared" si="69"/>
        <v>0</v>
      </c>
      <c r="BX53" s="101" t="e">
        <f>VLOOKUP(H53,[26]BOM清单!$H$12:$AO$68,34,0)</f>
        <v>#REF!</v>
      </c>
      <c r="BY53" s="101" t="e">
        <f t="shared" si="21"/>
        <v>#REF!</v>
      </c>
      <c r="BZ53" s="125"/>
      <c r="CA53" s="107">
        <f t="shared" si="70"/>
        <v>0</v>
      </c>
      <c r="CB53" s="101" t="e">
        <f>VLOOKUP(H53,[26]BOM清单!$H$12:$AP$68,35,0)</f>
        <v>#REF!</v>
      </c>
      <c r="CC53" s="101" t="e">
        <f t="shared" si="23"/>
        <v>#REF!</v>
      </c>
      <c r="CD53" s="125"/>
      <c r="CE53" s="107">
        <f t="shared" si="71"/>
        <v>0</v>
      </c>
      <c r="CF53" s="101" t="e">
        <f>VLOOKUP(H53,[26]BOM清单!$H$12:$AQ$68,36,0)</f>
        <v>#REF!</v>
      </c>
      <c r="CG53" s="101" t="e">
        <f t="shared" si="25"/>
        <v>#REF!</v>
      </c>
      <c r="CH53" s="125"/>
      <c r="CI53" s="107">
        <f t="shared" si="72"/>
        <v>0</v>
      </c>
      <c r="CJ53" s="101" t="e">
        <f>VLOOKUP(H53,[26]BOM清单!$H$12:$AR$68,37,0)</f>
        <v>#REF!</v>
      </c>
      <c r="CK53" s="101" t="e">
        <f t="shared" si="27"/>
        <v>#REF!</v>
      </c>
      <c r="CL53" s="125"/>
      <c r="CM53" s="107">
        <f t="shared" si="73"/>
        <v>0</v>
      </c>
      <c r="CN53" s="101" t="e">
        <f>VLOOKUP(H53,[26]BOM清单!$H$12:$AS$68,38,0)</f>
        <v>#REF!</v>
      </c>
      <c r="CO53" s="101" t="e">
        <f t="shared" si="29"/>
        <v>#REF!</v>
      </c>
      <c r="CP53" s="125"/>
      <c r="CQ53" s="107">
        <f t="shared" si="74"/>
        <v>0</v>
      </c>
      <c r="CR53" s="101" t="e">
        <f>VLOOKUP(H53,[26]BOM清单!$H$12:$AT$68,39,0)</f>
        <v>#REF!</v>
      </c>
      <c r="CS53" s="101" t="e">
        <f t="shared" si="31"/>
        <v>#REF!</v>
      </c>
      <c r="CT53" s="125"/>
      <c r="CU53" s="107">
        <f t="shared" si="75"/>
        <v>0</v>
      </c>
      <c r="CV53" s="101" t="e">
        <f>VLOOKUP(H53,[26]BOM清单!$H$12:$AU$68,40,0)</f>
        <v>#REF!</v>
      </c>
      <c r="CW53" s="101" t="e">
        <f t="shared" si="33"/>
        <v>#REF!</v>
      </c>
      <c r="CX53" s="125"/>
      <c r="CY53" s="107">
        <f t="shared" si="76"/>
        <v>0</v>
      </c>
      <c r="CZ53" s="101" t="e">
        <f>VLOOKUP(H53,[26]BOM清单!$H$12:$AV$68,41,0)</f>
        <v>#REF!</v>
      </c>
      <c r="DA53" s="101" t="e">
        <f t="shared" si="35"/>
        <v>#REF!</v>
      </c>
      <c r="DB53" s="125"/>
      <c r="DC53" s="107">
        <f t="shared" si="77"/>
        <v>0</v>
      </c>
      <c r="DD53" s="101" t="e">
        <f>VLOOKUP(H53,[26]BOM清单!$H$12:$AW$68,42,0)</f>
        <v>#REF!</v>
      </c>
      <c r="DE53" s="101" t="e">
        <f t="shared" si="37"/>
        <v>#REF!</v>
      </c>
      <c r="DF53" s="125"/>
      <c r="DG53" s="107">
        <f t="shared" si="78"/>
        <v>0</v>
      </c>
      <c r="DH53" s="101" t="e">
        <f>VLOOKUP(H53,[26]BOM清单!$H$12:$AX$68,43,0)</f>
        <v>#REF!</v>
      </c>
      <c r="DI53" s="101" t="e">
        <f t="shared" si="39"/>
        <v>#REF!</v>
      </c>
      <c r="DJ53" s="133">
        <v>1</v>
      </c>
      <c r="DK53" s="107">
        <f t="shared" si="79"/>
        <v>0.06</v>
      </c>
      <c r="DL53" s="101">
        <f>VLOOKUP(H53,[26]BOM清单!$H$12:$AY$68,44,0)</f>
        <v>1</v>
      </c>
      <c r="DM53" s="101">
        <f t="shared" si="41"/>
        <v>0.06</v>
      </c>
      <c r="DN53" s="125"/>
      <c r="DO53" s="107">
        <f t="shared" si="80"/>
        <v>0</v>
      </c>
      <c r="DP53" s="101" t="e">
        <f>VLOOKUP(H53,[26]BOM清单!$H$12:$AZ$68,45,0)</f>
        <v>#REF!</v>
      </c>
      <c r="DQ53" s="101" t="e">
        <f t="shared" si="43"/>
        <v>#REF!</v>
      </c>
      <c r="DR53" s="125"/>
      <c r="DS53" s="107">
        <f t="shared" si="81"/>
        <v>0</v>
      </c>
      <c r="DT53" s="101" t="e">
        <f>VLOOKUP(H53,[26]BOM清单!$H$12:$BA$68,46,0)</f>
        <v>#REF!</v>
      </c>
      <c r="DU53" s="101" t="e">
        <f t="shared" si="45"/>
        <v>#REF!</v>
      </c>
      <c r="DV53" s="125"/>
      <c r="DW53" s="107">
        <f t="shared" si="82"/>
        <v>0</v>
      </c>
      <c r="DX53" s="101" t="e">
        <f>VLOOKUP(H53,[26]BOM清单!$H$12:$BB$68,47,0)</f>
        <v>#REF!</v>
      </c>
      <c r="DY53" s="101" t="e">
        <f t="shared" si="47"/>
        <v>#REF!</v>
      </c>
      <c r="DZ53" s="125"/>
      <c r="EA53" s="107">
        <f t="shared" si="83"/>
        <v>0</v>
      </c>
      <c r="EB53" s="101" t="e">
        <f>VLOOKUP(H53,[26]BOM清单!$H$12:$BC$68,48,0)</f>
        <v>#REF!</v>
      </c>
      <c r="EC53" s="101" t="e">
        <f t="shared" si="49"/>
        <v>#REF!</v>
      </c>
      <c r="ED53" s="125"/>
      <c r="EE53" s="107">
        <f t="shared" si="84"/>
        <v>0</v>
      </c>
      <c r="EF53" s="101" t="e">
        <f>VLOOKUP(H53,[26]BOM清单!$H$12:$BD$68,49,0)</f>
        <v>#REF!</v>
      </c>
      <c r="EG53" s="101" t="e">
        <f t="shared" si="51"/>
        <v>#REF!</v>
      </c>
      <c r="EH53" s="125"/>
      <c r="EI53" s="107">
        <f t="shared" si="85"/>
        <v>0</v>
      </c>
      <c r="EJ53" s="101" t="e">
        <f>VLOOKUP(H53,[26]BOM清单!$H$12:$BE$68,50,0)</f>
        <v>#REF!</v>
      </c>
      <c r="EK53" s="101" t="e">
        <f t="shared" si="53"/>
        <v>#REF!</v>
      </c>
      <c r="EL53" s="125"/>
      <c r="EM53" s="107">
        <f t="shared" si="86"/>
        <v>0</v>
      </c>
      <c r="EN53" s="101" t="e">
        <f>VLOOKUP(H53,[26]BOM清单!$H$12:$BF$68,51,0)</f>
        <v>#REF!</v>
      </c>
      <c r="EO53" s="101" t="e">
        <f t="shared" si="55"/>
        <v>#REF!</v>
      </c>
      <c r="EP53" s="112"/>
      <c r="EQ53" s="106">
        <f t="shared" si="87"/>
        <v>0</v>
      </c>
      <c r="ER53" s="140" t="e">
        <f>VLOOKUP(H53,[26]BOM清单!$H$12:$BG$68,52,0)</f>
        <v>#REF!</v>
      </c>
      <c r="ES53" s="140" t="e">
        <f t="shared" si="57"/>
        <v>#REF!</v>
      </c>
    </row>
    <row r="54" spans="1:149" s="24" customFormat="1" ht="34.049999999999997" customHeight="1">
      <c r="A54" s="40">
        <v>41</v>
      </c>
      <c r="B54" s="40"/>
      <c r="C54" s="40"/>
      <c r="D54" s="40"/>
      <c r="E54" s="40"/>
      <c r="F54" s="40">
        <v>4</v>
      </c>
      <c r="G54" s="40"/>
      <c r="H54" s="42" t="s">
        <v>267</v>
      </c>
      <c r="I54" s="42" t="s">
        <v>230</v>
      </c>
      <c r="J54" s="48"/>
      <c r="K54" s="42" t="s">
        <v>230</v>
      </c>
      <c r="L54" s="48" t="s">
        <v>88</v>
      </c>
      <c r="M54" s="48" t="s">
        <v>231</v>
      </c>
      <c r="N54" s="51" t="s">
        <v>223</v>
      </c>
      <c r="O54" s="48" t="s">
        <v>88</v>
      </c>
      <c r="P54" s="48" t="s">
        <v>88</v>
      </c>
      <c r="Q54" s="55" t="s">
        <v>207</v>
      </c>
      <c r="R54" s="55" t="s">
        <v>165</v>
      </c>
      <c r="S54" s="55" t="s">
        <v>88</v>
      </c>
      <c r="T54" s="42" t="s">
        <v>224</v>
      </c>
      <c r="U54" s="56" t="s">
        <v>124</v>
      </c>
      <c r="V54" s="56" t="s">
        <v>124</v>
      </c>
      <c r="W54" s="55" t="s">
        <v>88</v>
      </c>
      <c r="X54" s="55" t="s">
        <v>88</v>
      </c>
      <c r="Y54" s="55" t="s">
        <v>88</v>
      </c>
      <c r="Z54" s="55" t="s">
        <v>88</v>
      </c>
      <c r="AA54" s="40" t="s">
        <v>88</v>
      </c>
      <c r="AB54" s="48" t="s">
        <v>88</v>
      </c>
      <c r="AC54" s="51" t="s">
        <v>225</v>
      </c>
      <c r="AD54" s="48" t="s">
        <v>268</v>
      </c>
      <c r="AE54" s="80" t="s">
        <v>233</v>
      </c>
      <c r="AF54" s="82" t="s">
        <v>233</v>
      </c>
      <c r="AG54" s="113" t="s">
        <v>234</v>
      </c>
      <c r="AH54" s="112"/>
      <c r="AI54" s="107">
        <f t="shared" si="59"/>
        <v>0</v>
      </c>
      <c r="AJ54" s="101" t="e">
        <f>VLOOKUP(H54,[26]BOM清单!$H$12:$AE$68,24,0)</f>
        <v>#REF!</v>
      </c>
      <c r="AK54" s="101" t="e">
        <f t="shared" si="1"/>
        <v>#REF!</v>
      </c>
      <c r="AL54" s="112"/>
      <c r="AM54" s="107">
        <f t="shared" si="60"/>
        <v>0</v>
      </c>
      <c r="AN54" s="101" t="e">
        <f>VLOOKUP(H54,[26]BOM清单!$H$12:$AF$68,25,0)</f>
        <v>#REF!</v>
      </c>
      <c r="AO54" s="101" t="e">
        <f t="shared" si="3"/>
        <v>#REF!</v>
      </c>
      <c r="AP54" s="112"/>
      <c r="AQ54" s="107">
        <f t="shared" si="61"/>
        <v>0</v>
      </c>
      <c r="AR54" s="101" t="e">
        <f>VLOOKUP(H54,[26]BOM清单!$H$12:$AG$68,26,0)</f>
        <v>#REF!</v>
      </c>
      <c r="AS54" s="101" t="e">
        <f t="shared" si="5"/>
        <v>#REF!</v>
      </c>
      <c r="AT54" s="112"/>
      <c r="AU54" s="107">
        <f t="shared" si="62"/>
        <v>0</v>
      </c>
      <c r="AV54" s="101" t="e">
        <f>VLOOKUP(H54,[26]BOM清单!$H$12:$AH$68,27,0)</f>
        <v>#REF!</v>
      </c>
      <c r="AW54" s="101" t="e">
        <f t="shared" si="7"/>
        <v>#REF!</v>
      </c>
      <c r="AX54" s="125"/>
      <c r="AY54" s="107">
        <f t="shared" si="63"/>
        <v>0</v>
      </c>
      <c r="AZ54" s="101" t="e">
        <f>VLOOKUP(H54,[26]BOM清单!$H$12:$AI$68,28,0)</f>
        <v>#REF!</v>
      </c>
      <c r="BA54" s="101" t="e">
        <f t="shared" si="9"/>
        <v>#REF!</v>
      </c>
      <c r="BB54" s="112"/>
      <c r="BC54" s="107">
        <f t="shared" si="64"/>
        <v>0</v>
      </c>
      <c r="BD54" s="101" t="e">
        <f>VLOOKUP(H54,[26]BOM清单!$H$12:$AJ$68,29,0)</f>
        <v>#REF!</v>
      </c>
      <c r="BE54" s="101" t="e">
        <f t="shared" si="11"/>
        <v>#REF!</v>
      </c>
      <c r="BF54" s="125"/>
      <c r="BG54" s="107">
        <f t="shared" si="65"/>
        <v>0</v>
      </c>
      <c r="BH54" s="101" t="e">
        <f>VLOOKUP(H54,[26]BOM清单!$H$12:$AK$68,30,0)</f>
        <v>#REF!</v>
      </c>
      <c r="BI54" s="101" t="e">
        <f t="shared" si="13"/>
        <v>#REF!</v>
      </c>
      <c r="BJ54" s="112"/>
      <c r="BK54" s="107">
        <f t="shared" si="66"/>
        <v>0</v>
      </c>
      <c r="BL54" s="101" t="e">
        <f>VLOOKUP(H54,[26]BOM清单!$H$12:$AL$68,31,0)</f>
        <v>#REF!</v>
      </c>
      <c r="BM54" s="101" t="e">
        <f t="shared" si="15"/>
        <v>#REF!</v>
      </c>
      <c r="BN54" s="125"/>
      <c r="BO54" s="107">
        <f t="shared" si="67"/>
        <v>0</v>
      </c>
      <c r="BP54" s="101" t="e">
        <f>VLOOKUP(H54,[26]BOM清单!$H$12:$AM$68,32,0)</f>
        <v>#REF!</v>
      </c>
      <c r="BQ54" s="101" t="e">
        <f t="shared" si="17"/>
        <v>#REF!</v>
      </c>
      <c r="BR54" s="112"/>
      <c r="BS54" s="107">
        <f t="shared" si="68"/>
        <v>0</v>
      </c>
      <c r="BT54" s="101" t="e">
        <f>VLOOKUP(H54,[26]BOM清单!$H$12:$AN$68,33,0)</f>
        <v>#REF!</v>
      </c>
      <c r="BU54" s="101" t="e">
        <f t="shared" si="19"/>
        <v>#REF!</v>
      </c>
      <c r="BV54" s="125"/>
      <c r="BW54" s="107">
        <f t="shared" si="69"/>
        <v>0</v>
      </c>
      <c r="BX54" s="101" t="e">
        <f>VLOOKUP(H54,[26]BOM清单!$H$12:$AO$68,34,0)</f>
        <v>#REF!</v>
      </c>
      <c r="BY54" s="101" t="e">
        <f t="shared" si="21"/>
        <v>#REF!</v>
      </c>
      <c r="BZ54" s="125"/>
      <c r="CA54" s="107">
        <f t="shared" si="70"/>
        <v>0</v>
      </c>
      <c r="CB54" s="101" t="e">
        <f>VLOOKUP(H54,[26]BOM清单!$H$12:$AP$68,35,0)</f>
        <v>#REF!</v>
      </c>
      <c r="CC54" s="101" t="e">
        <f t="shared" si="23"/>
        <v>#REF!</v>
      </c>
      <c r="CD54" s="125"/>
      <c r="CE54" s="107">
        <f t="shared" si="71"/>
        <v>0</v>
      </c>
      <c r="CF54" s="101" t="e">
        <f>VLOOKUP(H54,[26]BOM清单!$H$12:$AQ$68,36,0)</f>
        <v>#REF!</v>
      </c>
      <c r="CG54" s="101" t="e">
        <f t="shared" si="25"/>
        <v>#REF!</v>
      </c>
      <c r="CH54" s="125"/>
      <c r="CI54" s="107">
        <f t="shared" si="72"/>
        <v>0</v>
      </c>
      <c r="CJ54" s="101" t="e">
        <f>VLOOKUP(H54,[26]BOM清单!$H$12:$AR$68,37,0)</f>
        <v>#REF!</v>
      </c>
      <c r="CK54" s="101" t="e">
        <f t="shared" si="27"/>
        <v>#REF!</v>
      </c>
      <c r="CL54" s="125"/>
      <c r="CM54" s="107">
        <f t="shared" si="73"/>
        <v>0</v>
      </c>
      <c r="CN54" s="101" t="e">
        <f>VLOOKUP(H54,[26]BOM清单!$H$12:$AS$68,38,0)</f>
        <v>#REF!</v>
      </c>
      <c r="CO54" s="101" t="e">
        <f t="shared" si="29"/>
        <v>#REF!</v>
      </c>
      <c r="CP54" s="125"/>
      <c r="CQ54" s="107">
        <f t="shared" si="74"/>
        <v>0</v>
      </c>
      <c r="CR54" s="101" t="e">
        <f>VLOOKUP(H54,[26]BOM清单!$H$12:$AT$68,39,0)</f>
        <v>#REF!</v>
      </c>
      <c r="CS54" s="101" t="e">
        <f t="shared" si="31"/>
        <v>#REF!</v>
      </c>
      <c r="CT54" s="125"/>
      <c r="CU54" s="107">
        <f t="shared" si="75"/>
        <v>0</v>
      </c>
      <c r="CV54" s="101" t="e">
        <f>VLOOKUP(H54,[26]BOM清单!$H$12:$AU$68,40,0)</f>
        <v>#REF!</v>
      </c>
      <c r="CW54" s="101" t="e">
        <f t="shared" si="33"/>
        <v>#REF!</v>
      </c>
      <c r="CX54" s="125"/>
      <c r="CY54" s="107">
        <f t="shared" si="76"/>
        <v>0</v>
      </c>
      <c r="CZ54" s="101" t="e">
        <f>VLOOKUP(H54,[26]BOM清单!$H$12:$AV$68,41,0)</f>
        <v>#REF!</v>
      </c>
      <c r="DA54" s="101" t="e">
        <f t="shared" si="35"/>
        <v>#REF!</v>
      </c>
      <c r="DB54" s="125"/>
      <c r="DC54" s="107">
        <f t="shared" si="77"/>
        <v>0</v>
      </c>
      <c r="DD54" s="101" t="e">
        <f>VLOOKUP(H54,[26]BOM清单!$H$12:$AW$68,42,0)</f>
        <v>#REF!</v>
      </c>
      <c r="DE54" s="101" t="e">
        <f t="shared" si="37"/>
        <v>#REF!</v>
      </c>
      <c r="DF54" s="125"/>
      <c r="DG54" s="107">
        <f t="shared" si="78"/>
        <v>0</v>
      </c>
      <c r="DH54" s="101" t="e">
        <f>VLOOKUP(H54,[26]BOM清单!$H$12:$AX$68,43,0)</f>
        <v>#REF!</v>
      </c>
      <c r="DI54" s="101" t="e">
        <f t="shared" si="39"/>
        <v>#REF!</v>
      </c>
      <c r="DJ54" s="125"/>
      <c r="DK54" s="107">
        <f t="shared" si="79"/>
        <v>0</v>
      </c>
      <c r="DL54" s="101" t="e">
        <f>VLOOKUP(H54,[26]BOM清单!$H$12:$AY$68,44,0)</f>
        <v>#REF!</v>
      </c>
      <c r="DM54" s="101" t="e">
        <f t="shared" si="41"/>
        <v>#REF!</v>
      </c>
      <c r="DN54" s="125"/>
      <c r="DO54" s="107">
        <f t="shared" si="80"/>
        <v>0</v>
      </c>
      <c r="DP54" s="101" t="e">
        <f>VLOOKUP(H54,[26]BOM清单!$H$12:$AZ$68,45,0)</f>
        <v>#REF!</v>
      </c>
      <c r="DQ54" s="101" t="e">
        <f t="shared" si="43"/>
        <v>#REF!</v>
      </c>
      <c r="DR54" s="125"/>
      <c r="DS54" s="107">
        <f t="shared" si="81"/>
        <v>0</v>
      </c>
      <c r="DT54" s="101" t="e">
        <f>VLOOKUP(H54,[26]BOM清单!$H$12:$BA$68,46,0)</f>
        <v>#REF!</v>
      </c>
      <c r="DU54" s="101" t="e">
        <f t="shared" si="45"/>
        <v>#REF!</v>
      </c>
      <c r="DV54" s="125"/>
      <c r="DW54" s="107">
        <f t="shared" si="82"/>
        <v>0</v>
      </c>
      <c r="DX54" s="101" t="e">
        <f>VLOOKUP(H54,[26]BOM清单!$H$12:$BB$68,47,0)</f>
        <v>#REF!</v>
      </c>
      <c r="DY54" s="101" t="e">
        <f t="shared" si="47"/>
        <v>#REF!</v>
      </c>
      <c r="DZ54" s="133">
        <v>1</v>
      </c>
      <c r="EA54" s="107">
        <f t="shared" si="83"/>
        <v>0.06</v>
      </c>
      <c r="EB54" s="101">
        <f>VLOOKUP(H54,[26]BOM清单!$H$12:$BC$68,48,0)</f>
        <v>1</v>
      </c>
      <c r="EC54" s="101">
        <f t="shared" si="49"/>
        <v>0.06</v>
      </c>
      <c r="ED54" s="125"/>
      <c r="EE54" s="107">
        <f t="shared" si="84"/>
        <v>0</v>
      </c>
      <c r="EF54" s="101" t="e">
        <f>VLOOKUP(H54,[26]BOM清单!$H$12:$BD$68,49,0)</f>
        <v>#REF!</v>
      </c>
      <c r="EG54" s="101" t="e">
        <f t="shared" si="51"/>
        <v>#REF!</v>
      </c>
      <c r="EH54" s="125"/>
      <c r="EI54" s="107">
        <f t="shared" si="85"/>
        <v>0</v>
      </c>
      <c r="EJ54" s="101" t="e">
        <f>VLOOKUP(H54,[26]BOM清单!$H$12:$BE$68,50,0)</f>
        <v>#REF!</v>
      </c>
      <c r="EK54" s="101" t="e">
        <f t="shared" si="53"/>
        <v>#REF!</v>
      </c>
      <c r="EL54" s="125"/>
      <c r="EM54" s="107">
        <f t="shared" si="86"/>
        <v>0</v>
      </c>
      <c r="EN54" s="101" t="e">
        <f>VLOOKUP(H54,[26]BOM清单!$H$12:$BF$68,51,0)</f>
        <v>#REF!</v>
      </c>
      <c r="EO54" s="101" t="e">
        <f t="shared" si="55"/>
        <v>#REF!</v>
      </c>
      <c r="EP54" s="112"/>
      <c r="EQ54" s="106">
        <f t="shared" si="87"/>
        <v>0</v>
      </c>
      <c r="ER54" s="140" t="e">
        <f>VLOOKUP(H54,[26]BOM清单!$H$12:$BG$68,52,0)</f>
        <v>#REF!</v>
      </c>
      <c r="ES54" s="140" t="e">
        <f t="shared" si="57"/>
        <v>#REF!</v>
      </c>
    </row>
    <row r="55" spans="1:149" s="24" customFormat="1" ht="34.049999999999997" customHeight="1">
      <c r="A55" s="40">
        <v>42</v>
      </c>
      <c r="B55" s="40"/>
      <c r="C55" s="40"/>
      <c r="D55" s="40"/>
      <c r="E55" s="40"/>
      <c r="F55" s="40">
        <v>4</v>
      </c>
      <c r="G55" s="40"/>
      <c r="H55" s="42" t="s">
        <v>269</v>
      </c>
      <c r="I55" s="42" t="s">
        <v>230</v>
      </c>
      <c r="J55" s="48"/>
      <c r="K55" s="42" t="s">
        <v>230</v>
      </c>
      <c r="L55" s="48" t="s">
        <v>88</v>
      </c>
      <c r="M55" s="48" t="s">
        <v>231</v>
      </c>
      <c r="N55" s="51" t="s">
        <v>223</v>
      </c>
      <c r="O55" s="48" t="s">
        <v>88</v>
      </c>
      <c r="P55" s="48" t="s">
        <v>88</v>
      </c>
      <c r="Q55" s="55" t="s">
        <v>207</v>
      </c>
      <c r="R55" s="55" t="s">
        <v>165</v>
      </c>
      <c r="S55" s="55" t="s">
        <v>88</v>
      </c>
      <c r="T55" s="42" t="s">
        <v>224</v>
      </c>
      <c r="U55" s="56" t="s">
        <v>124</v>
      </c>
      <c r="V55" s="56" t="s">
        <v>124</v>
      </c>
      <c r="W55" s="55" t="s">
        <v>88</v>
      </c>
      <c r="X55" s="55" t="s">
        <v>88</v>
      </c>
      <c r="Y55" s="55" t="s">
        <v>88</v>
      </c>
      <c r="Z55" s="55" t="s">
        <v>88</v>
      </c>
      <c r="AA55" s="40" t="s">
        <v>88</v>
      </c>
      <c r="AB55" s="48" t="s">
        <v>88</v>
      </c>
      <c r="AC55" s="51" t="s">
        <v>225</v>
      </c>
      <c r="AD55" s="48" t="s">
        <v>270</v>
      </c>
      <c r="AE55" s="80" t="s">
        <v>233</v>
      </c>
      <c r="AF55" s="82" t="s">
        <v>233</v>
      </c>
      <c r="AG55" s="113" t="s">
        <v>234</v>
      </c>
      <c r="AH55" s="112"/>
      <c r="AI55" s="107">
        <f t="shared" si="59"/>
        <v>0</v>
      </c>
      <c r="AJ55" s="101" t="e">
        <f>VLOOKUP(H55,[26]BOM清单!$H$12:$AE$68,24,0)</f>
        <v>#REF!</v>
      </c>
      <c r="AK55" s="101" t="e">
        <f t="shared" si="1"/>
        <v>#REF!</v>
      </c>
      <c r="AL55" s="112"/>
      <c r="AM55" s="107">
        <f t="shared" si="60"/>
        <v>0</v>
      </c>
      <c r="AN55" s="101" t="e">
        <f>VLOOKUP(H55,[26]BOM清单!$H$12:$AF$68,25,0)</f>
        <v>#REF!</v>
      </c>
      <c r="AO55" s="101" t="e">
        <f t="shared" si="3"/>
        <v>#REF!</v>
      </c>
      <c r="AP55" s="112"/>
      <c r="AQ55" s="107">
        <f t="shared" si="61"/>
        <v>0</v>
      </c>
      <c r="AR55" s="101" t="e">
        <f>VLOOKUP(H55,[26]BOM清单!$H$12:$AG$68,26,0)</f>
        <v>#REF!</v>
      </c>
      <c r="AS55" s="101" t="e">
        <f t="shared" si="5"/>
        <v>#REF!</v>
      </c>
      <c r="AT55" s="112"/>
      <c r="AU55" s="107">
        <f t="shared" si="62"/>
        <v>0</v>
      </c>
      <c r="AV55" s="101" t="e">
        <f>VLOOKUP(H55,[26]BOM清单!$H$12:$AH$68,27,0)</f>
        <v>#REF!</v>
      </c>
      <c r="AW55" s="101" t="e">
        <f t="shared" si="7"/>
        <v>#REF!</v>
      </c>
      <c r="AX55" s="125"/>
      <c r="AY55" s="107">
        <f t="shared" si="63"/>
        <v>0</v>
      </c>
      <c r="AZ55" s="101" t="e">
        <f>VLOOKUP(H55,[26]BOM清单!$H$12:$AI$68,28,0)</f>
        <v>#REF!</v>
      </c>
      <c r="BA55" s="101" t="e">
        <f t="shared" si="9"/>
        <v>#REF!</v>
      </c>
      <c r="BB55" s="112"/>
      <c r="BC55" s="107">
        <f t="shared" si="64"/>
        <v>0</v>
      </c>
      <c r="BD55" s="101" t="e">
        <f>VLOOKUP(H55,[26]BOM清单!$H$12:$AJ$68,29,0)</f>
        <v>#REF!</v>
      </c>
      <c r="BE55" s="101" t="e">
        <f t="shared" si="11"/>
        <v>#REF!</v>
      </c>
      <c r="BF55" s="125"/>
      <c r="BG55" s="107">
        <f t="shared" si="65"/>
        <v>0</v>
      </c>
      <c r="BH55" s="101" t="e">
        <f>VLOOKUP(H55,[26]BOM清单!$H$12:$AK$68,30,0)</f>
        <v>#REF!</v>
      </c>
      <c r="BI55" s="101" t="e">
        <f t="shared" si="13"/>
        <v>#REF!</v>
      </c>
      <c r="BJ55" s="112"/>
      <c r="BK55" s="107">
        <f t="shared" si="66"/>
        <v>0</v>
      </c>
      <c r="BL55" s="101" t="e">
        <f>VLOOKUP(H55,[26]BOM清单!$H$12:$AL$68,31,0)</f>
        <v>#REF!</v>
      </c>
      <c r="BM55" s="101" t="e">
        <f t="shared" si="15"/>
        <v>#REF!</v>
      </c>
      <c r="BN55" s="125"/>
      <c r="BO55" s="107">
        <f t="shared" si="67"/>
        <v>0</v>
      </c>
      <c r="BP55" s="101" t="e">
        <f>VLOOKUP(H55,[26]BOM清单!$H$12:$AM$68,32,0)</f>
        <v>#REF!</v>
      </c>
      <c r="BQ55" s="101" t="e">
        <f t="shared" si="17"/>
        <v>#REF!</v>
      </c>
      <c r="BR55" s="112"/>
      <c r="BS55" s="107">
        <f t="shared" si="68"/>
        <v>0</v>
      </c>
      <c r="BT55" s="101" t="e">
        <f>VLOOKUP(H55,[26]BOM清单!$H$12:$AN$68,33,0)</f>
        <v>#REF!</v>
      </c>
      <c r="BU55" s="101" t="e">
        <f t="shared" si="19"/>
        <v>#REF!</v>
      </c>
      <c r="BV55" s="125"/>
      <c r="BW55" s="107">
        <f t="shared" si="69"/>
        <v>0</v>
      </c>
      <c r="BX55" s="101" t="e">
        <f>VLOOKUP(H55,[26]BOM清单!$H$12:$AO$68,34,0)</f>
        <v>#REF!</v>
      </c>
      <c r="BY55" s="101" t="e">
        <f t="shared" si="21"/>
        <v>#REF!</v>
      </c>
      <c r="BZ55" s="125"/>
      <c r="CA55" s="107">
        <f t="shared" si="70"/>
        <v>0</v>
      </c>
      <c r="CB55" s="101" t="e">
        <f>VLOOKUP(H55,[26]BOM清单!$H$12:$AP$68,35,0)</f>
        <v>#REF!</v>
      </c>
      <c r="CC55" s="101" t="e">
        <f t="shared" si="23"/>
        <v>#REF!</v>
      </c>
      <c r="CD55" s="125"/>
      <c r="CE55" s="107">
        <f t="shared" si="71"/>
        <v>0</v>
      </c>
      <c r="CF55" s="101" t="e">
        <f>VLOOKUP(H55,[26]BOM清单!$H$12:$AQ$68,36,0)</f>
        <v>#REF!</v>
      </c>
      <c r="CG55" s="101" t="e">
        <f t="shared" si="25"/>
        <v>#REF!</v>
      </c>
      <c r="CH55" s="125"/>
      <c r="CI55" s="107">
        <f t="shared" si="72"/>
        <v>0</v>
      </c>
      <c r="CJ55" s="101" t="e">
        <f>VLOOKUP(H55,[26]BOM清单!$H$12:$AR$68,37,0)</f>
        <v>#REF!</v>
      </c>
      <c r="CK55" s="101" t="e">
        <f t="shared" si="27"/>
        <v>#REF!</v>
      </c>
      <c r="CL55" s="125"/>
      <c r="CM55" s="107">
        <f t="shared" si="73"/>
        <v>0</v>
      </c>
      <c r="CN55" s="101" t="e">
        <f>VLOOKUP(H55,[26]BOM清单!$H$12:$AS$68,38,0)</f>
        <v>#REF!</v>
      </c>
      <c r="CO55" s="101" t="e">
        <f t="shared" si="29"/>
        <v>#REF!</v>
      </c>
      <c r="CP55" s="125"/>
      <c r="CQ55" s="107">
        <f t="shared" si="74"/>
        <v>0</v>
      </c>
      <c r="CR55" s="101" t="e">
        <f>VLOOKUP(H55,[26]BOM清单!$H$12:$AT$68,39,0)</f>
        <v>#REF!</v>
      </c>
      <c r="CS55" s="101" t="e">
        <f t="shared" si="31"/>
        <v>#REF!</v>
      </c>
      <c r="CT55" s="125"/>
      <c r="CU55" s="107">
        <f t="shared" si="75"/>
        <v>0</v>
      </c>
      <c r="CV55" s="101" t="e">
        <f>VLOOKUP(H55,[26]BOM清单!$H$12:$AU$68,40,0)</f>
        <v>#REF!</v>
      </c>
      <c r="CW55" s="101" t="e">
        <f t="shared" si="33"/>
        <v>#REF!</v>
      </c>
      <c r="CX55" s="125"/>
      <c r="CY55" s="107">
        <f t="shared" si="76"/>
        <v>0</v>
      </c>
      <c r="CZ55" s="101" t="e">
        <f>VLOOKUP(H55,[26]BOM清单!$H$12:$AV$68,41,0)</f>
        <v>#REF!</v>
      </c>
      <c r="DA55" s="101" t="e">
        <f t="shared" si="35"/>
        <v>#REF!</v>
      </c>
      <c r="DB55" s="125"/>
      <c r="DC55" s="107">
        <f t="shared" si="77"/>
        <v>0</v>
      </c>
      <c r="DD55" s="101" t="e">
        <f>VLOOKUP(H55,[26]BOM清单!$H$12:$AW$68,42,0)</f>
        <v>#REF!</v>
      </c>
      <c r="DE55" s="101" t="e">
        <f t="shared" si="37"/>
        <v>#REF!</v>
      </c>
      <c r="DF55" s="125"/>
      <c r="DG55" s="107">
        <f t="shared" si="78"/>
        <v>0</v>
      </c>
      <c r="DH55" s="101" t="e">
        <f>VLOOKUP(H55,[26]BOM清单!$H$12:$AX$68,43,0)</f>
        <v>#REF!</v>
      </c>
      <c r="DI55" s="101" t="e">
        <f t="shared" si="39"/>
        <v>#REF!</v>
      </c>
      <c r="DJ55" s="125"/>
      <c r="DK55" s="107">
        <f t="shared" si="79"/>
        <v>0</v>
      </c>
      <c r="DL55" s="101" t="e">
        <f>VLOOKUP(H55,[26]BOM清单!$H$12:$AY$68,44,0)</f>
        <v>#REF!</v>
      </c>
      <c r="DM55" s="101" t="e">
        <f t="shared" si="41"/>
        <v>#REF!</v>
      </c>
      <c r="DN55" s="125"/>
      <c r="DO55" s="107">
        <f t="shared" si="80"/>
        <v>0</v>
      </c>
      <c r="DP55" s="101" t="e">
        <f>VLOOKUP(H55,[26]BOM清单!$H$12:$AZ$68,45,0)</f>
        <v>#REF!</v>
      </c>
      <c r="DQ55" s="101" t="e">
        <f t="shared" si="43"/>
        <v>#REF!</v>
      </c>
      <c r="DR55" s="125"/>
      <c r="DS55" s="107">
        <f t="shared" si="81"/>
        <v>0</v>
      </c>
      <c r="DT55" s="101" t="e">
        <f>VLOOKUP(H55,[26]BOM清单!$H$12:$BA$68,46,0)</f>
        <v>#REF!</v>
      </c>
      <c r="DU55" s="101" t="e">
        <f t="shared" si="45"/>
        <v>#REF!</v>
      </c>
      <c r="DV55" s="125"/>
      <c r="DW55" s="107">
        <f t="shared" si="82"/>
        <v>0</v>
      </c>
      <c r="DX55" s="101" t="e">
        <f>VLOOKUP(H55,[26]BOM清单!$H$12:$BB$68,47,0)</f>
        <v>#REF!</v>
      </c>
      <c r="DY55" s="101" t="e">
        <f t="shared" si="47"/>
        <v>#REF!</v>
      </c>
      <c r="DZ55" s="125"/>
      <c r="EA55" s="107">
        <f t="shared" si="83"/>
        <v>0</v>
      </c>
      <c r="EB55" s="101" t="e">
        <f>VLOOKUP(H55,[26]BOM清单!$H$12:$BC$68,48,0)</f>
        <v>#REF!</v>
      </c>
      <c r="EC55" s="101" t="e">
        <f t="shared" si="49"/>
        <v>#REF!</v>
      </c>
      <c r="ED55" s="125"/>
      <c r="EE55" s="107">
        <f t="shared" si="84"/>
        <v>0</v>
      </c>
      <c r="EF55" s="101" t="e">
        <f>VLOOKUP(H55,[26]BOM清单!$H$12:$BD$68,49,0)</f>
        <v>#REF!</v>
      </c>
      <c r="EG55" s="101" t="e">
        <f t="shared" si="51"/>
        <v>#REF!</v>
      </c>
      <c r="EH55" s="125"/>
      <c r="EI55" s="107">
        <f t="shared" si="85"/>
        <v>0</v>
      </c>
      <c r="EJ55" s="101" t="e">
        <f>VLOOKUP(H55,[26]BOM清单!$H$12:$BE$68,50,0)</f>
        <v>#REF!</v>
      </c>
      <c r="EK55" s="101" t="e">
        <f t="shared" si="53"/>
        <v>#REF!</v>
      </c>
      <c r="EL55" s="125"/>
      <c r="EM55" s="107">
        <f t="shared" si="86"/>
        <v>0</v>
      </c>
      <c r="EN55" s="101" t="e">
        <f>VLOOKUP(H55,[26]BOM清单!$H$12:$BF$68,51,0)</f>
        <v>#REF!</v>
      </c>
      <c r="EO55" s="101" t="e">
        <f t="shared" si="55"/>
        <v>#REF!</v>
      </c>
      <c r="EP55" s="141">
        <v>1</v>
      </c>
      <c r="EQ55" s="106">
        <f t="shared" si="87"/>
        <v>0.06</v>
      </c>
      <c r="ER55" s="140">
        <f>VLOOKUP(H55,[26]BOM清单!$H$12:$BG$68,52,0)</f>
        <v>1</v>
      </c>
      <c r="ES55" s="140">
        <f t="shared" si="57"/>
        <v>0.06</v>
      </c>
    </row>
    <row r="56" spans="1:149" s="24" customFormat="1" ht="34.049999999999997" customHeight="1">
      <c r="A56" s="40">
        <v>43</v>
      </c>
      <c r="B56" s="40"/>
      <c r="C56" s="40"/>
      <c r="D56" s="40"/>
      <c r="E56" s="40"/>
      <c r="F56" s="40">
        <v>4</v>
      </c>
      <c r="G56" s="40"/>
      <c r="H56" s="42" t="s">
        <v>271</v>
      </c>
      <c r="I56" s="42" t="s">
        <v>272</v>
      </c>
      <c r="J56" s="48"/>
      <c r="K56" s="42" t="s">
        <v>272</v>
      </c>
      <c r="L56" s="48" t="s">
        <v>88</v>
      </c>
      <c r="M56" s="48" t="s">
        <v>273</v>
      </c>
      <c r="N56" s="51" t="s">
        <v>223</v>
      </c>
      <c r="O56" s="48" t="s">
        <v>88</v>
      </c>
      <c r="P56" s="48" t="s">
        <v>88</v>
      </c>
      <c r="Q56" s="55" t="s">
        <v>207</v>
      </c>
      <c r="R56" s="55" t="s">
        <v>165</v>
      </c>
      <c r="S56" s="55" t="s">
        <v>88</v>
      </c>
      <c r="T56" s="42" t="s">
        <v>224</v>
      </c>
      <c r="U56" s="56" t="s">
        <v>124</v>
      </c>
      <c r="V56" s="56" t="s">
        <v>124</v>
      </c>
      <c r="W56" s="55" t="s">
        <v>88</v>
      </c>
      <c r="X56" s="55" t="s">
        <v>88</v>
      </c>
      <c r="Y56" s="55" t="s">
        <v>88</v>
      </c>
      <c r="Z56" s="55" t="s">
        <v>88</v>
      </c>
      <c r="AA56" s="40" t="s">
        <v>88</v>
      </c>
      <c r="AB56" s="48" t="s">
        <v>88</v>
      </c>
      <c r="AC56" s="51" t="s">
        <v>225</v>
      </c>
      <c r="AD56" s="48"/>
      <c r="AE56" s="80" t="s">
        <v>274</v>
      </c>
      <c r="AF56" s="82" t="s">
        <v>274</v>
      </c>
      <c r="AG56" s="113" t="s">
        <v>234</v>
      </c>
      <c r="AH56" s="112"/>
      <c r="AI56" s="107">
        <f t="shared" si="59"/>
        <v>0</v>
      </c>
      <c r="AJ56" s="101" t="e">
        <f>VLOOKUP(H56,[26]BOM清单!$H$12:$AE$68,24,0)</f>
        <v>#REF!</v>
      </c>
      <c r="AK56" s="101" t="e">
        <f t="shared" si="1"/>
        <v>#REF!</v>
      </c>
      <c r="AL56" s="112"/>
      <c r="AM56" s="107">
        <f t="shared" si="60"/>
        <v>0</v>
      </c>
      <c r="AN56" s="101" t="e">
        <f>VLOOKUP(H56,[26]BOM清单!$H$12:$AF$68,25,0)</f>
        <v>#REF!</v>
      </c>
      <c r="AO56" s="101" t="e">
        <f t="shared" si="3"/>
        <v>#REF!</v>
      </c>
      <c r="AP56" s="112"/>
      <c r="AQ56" s="107">
        <f t="shared" si="61"/>
        <v>0</v>
      </c>
      <c r="AR56" s="101" t="e">
        <f>VLOOKUP(H56,[26]BOM清单!$H$12:$AG$68,26,0)</f>
        <v>#REF!</v>
      </c>
      <c r="AS56" s="101" t="e">
        <f t="shared" si="5"/>
        <v>#REF!</v>
      </c>
      <c r="AT56" s="112"/>
      <c r="AU56" s="107">
        <f t="shared" si="62"/>
        <v>0</v>
      </c>
      <c r="AV56" s="101" t="e">
        <f>VLOOKUP(H56,[26]BOM清单!$H$12:$AH$68,27,0)</f>
        <v>#REF!</v>
      </c>
      <c r="AW56" s="101" t="e">
        <f t="shared" si="7"/>
        <v>#REF!</v>
      </c>
      <c r="AX56" s="125"/>
      <c r="AY56" s="107">
        <f t="shared" si="63"/>
        <v>0</v>
      </c>
      <c r="AZ56" s="101" t="e">
        <f>VLOOKUP(H56,[26]BOM清单!$H$12:$AI$68,28,0)</f>
        <v>#REF!</v>
      </c>
      <c r="BA56" s="101" t="e">
        <f t="shared" si="9"/>
        <v>#REF!</v>
      </c>
      <c r="BB56" s="112">
        <v>1</v>
      </c>
      <c r="BC56" s="107">
        <f t="shared" si="64"/>
        <v>0.76</v>
      </c>
      <c r="BD56" s="101">
        <f>VLOOKUP(H56,[26]BOM清单!$H$12:$AJ$68,29,0)</f>
        <v>1</v>
      </c>
      <c r="BE56" s="101">
        <f t="shared" si="11"/>
        <v>0.76</v>
      </c>
      <c r="BF56" s="125"/>
      <c r="BG56" s="107">
        <f t="shared" si="65"/>
        <v>0</v>
      </c>
      <c r="BH56" s="101" t="e">
        <f>VLOOKUP(H56,[26]BOM清单!$H$12:$AK$68,30,0)</f>
        <v>#REF!</v>
      </c>
      <c r="BI56" s="101" t="e">
        <f t="shared" si="13"/>
        <v>#REF!</v>
      </c>
      <c r="BJ56" s="112"/>
      <c r="BK56" s="107">
        <f t="shared" si="66"/>
        <v>0</v>
      </c>
      <c r="BL56" s="101" t="e">
        <f>VLOOKUP(H56,[26]BOM清单!$H$12:$AL$68,31,0)</f>
        <v>#REF!</v>
      </c>
      <c r="BM56" s="101" t="e">
        <f t="shared" si="15"/>
        <v>#REF!</v>
      </c>
      <c r="BN56" s="125"/>
      <c r="BO56" s="107">
        <f t="shared" si="67"/>
        <v>0</v>
      </c>
      <c r="BP56" s="101" t="e">
        <f>VLOOKUP(H56,[26]BOM清单!$H$12:$AM$68,32,0)</f>
        <v>#REF!</v>
      </c>
      <c r="BQ56" s="101" t="e">
        <f t="shared" si="17"/>
        <v>#REF!</v>
      </c>
      <c r="BR56" s="112"/>
      <c r="BS56" s="107">
        <f t="shared" si="68"/>
        <v>0</v>
      </c>
      <c r="BT56" s="101" t="e">
        <f>VLOOKUP(H56,[26]BOM清单!$H$12:$AN$68,33,0)</f>
        <v>#REF!</v>
      </c>
      <c r="BU56" s="101" t="e">
        <f t="shared" si="19"/>
        <v>#REF!</v>
      </c>
      <c r="BV56" s="125"/>
      <c r="BW56" s="107">
        <f t="shared" si="69"/>
        <v>0</v>
      </c>
      <c r="BX56" s="101" t="e">
        <f>VLOOKUP(H56,[26]BOM清单!$H$12:$AO$68,34,0)</f>
        <v>#REF!</v>
      </c>
      <c r="BY56" s="101" t="e">
        <f t="shared" si="21"/>
        <v>#REF!</v>
      </c>
      <c r="BZ56" s="125"/>
      <c r="CA56" s="107">
        <f t="shared" si="70"/>
        <v>0</v>
      </c>
      <c r="CB56" s="101" t="e">
        <f>VLOOKUP(H56,[26]BOM清单!$H$12:$AP$68,35,0)</f>
        <v>#REF!</v>
      </c>
      <c r="CC56" s="101" t="e">
        <f t="shared" si="23"/>
        <v>#REF!</v>
      </c>
      <c r="CD56" s="125"/>
      <c r="CE56" s="107">
        <f t="shared" si="71"/>
        <v>0</v>
      </c>
      <c r="CF56" s="101" t="e">
        <f>VLOOKUP(H56,[26]BOM清单!$H$12:$AQ$68,36,0)</f>
        <v>#REF!</v>
      </c>
      <c r="CG56" s="101" t="e">
        <f t="shared" si="25"/>
        <v>#REF!</v>
      </c>
      <c r="CH56" s="125"/>
      <c r="CI56" s="107">
        <f t="shared" si="72"/>
        <v>0</v>
      </c>
      <c r="CJ56" s="101" t="e">
        <f>VLOOKUP(H56,[26]BOM清单!$H$12:$AR$68,37,0)</f>
        <v>#REF!</v>
      </c>
      <c r="CK56" s="101" t="e">
        <f t="shared" si="27"/>
        <v>#REF!</v>
      </c>
      <c r="CL56" s="125"/>
      <c r="CM56" s="107">
        <f t="shared" si="73"/>
        <v>0</v>
      </c>
      <c r="CN56" s="101" t="e">
        <f>VLOOKUP(H56,[26]BOM清单!$H$12:$AS$68,38,0)</f>
        <v>#REF!</v>
      </c>
      <c r="CO56" s="101" t="e">
        <f t="shared" si="29"/>
        <v>#REF!</v>
      </c>
      <c r="CP56" s="125"/>
      <c r="CQ56" s="107">
        <f t="shared" si="74"/>
        <v>0</v>
      </c>
      <c r="CR56" s="101" t="e">
        <f>VLOOKUP(H56,[26]BOM清单!$H$12:$AT$68,39,0)</f>
        <v>#REF!</v>
      </c>
      <c r="CS56" s="101" t="e">
        <f t="shared" si="31"/>
        <v>#REF!</v>
      </c>
      <c r="CT56" s="125"/>
      <c r="CU56" s="107">
        <f t="shared" si="75"/>
        <v>0</v>
      </c>
      <c r="CV56" s="101" t="e">
        <f>VLOOKUP(H56,[26]BOM清单!$H$12:$AU$68,40,0)</f>
        <v>#REF!</v>
      </c>
      <c r="CW56" s="101" t="e">
        <f t="shared" si="33"/>
        <v>#REF!</v>
      </c>
      <c r="CX56" s="125"/>
      <c r="CY56" s="107">
        <f t="shared" si="76"/>
        <v>0</v>
      </c>
      <c r="CZ56" s="101" t="e">
        <f>VLOOKUP(H56,[26]BOM清单!$H$12:$AV$68,41,0)</f>
        <v>#REF!</v>
      </c>
      <c r="DA56" s="101" t="e">
        <f t="shared" si="35"/>
        <v>#REF!</v>
      </c>
      <c r="DB56" s="125"/>
      <c r="DC56" s="107">
        <f t="shared" si="77"/>
        <v>0</v>
      </c>
      <c r="DD56" s="101" t="e">
        <f>VLOOKUP(H56,[26]BOM清单!$H$12:$AW$68,42,0)</f>
        <v>#REF!</v>
      </c>
      <c r="DE56" s="101" t="e">
        <f t="shared" si="37"/>
        <v>#REF!</v>
      </c>
      <c r="DF56" s="125"/>
      <c r="DG56" s="107">
        <f t="shared" si="78"/>
        <v>0</v>
      </c>
      <c r="DH56" s="101" t="e">
        <f>VLOOKUP(H56,[26]BOM清单!$H$12:$AX$68,43,0)</f>
        <v>#REF!</v>
      </c>
      <c r="DI56" s="101" t="e">
        <f t="shared" si="39"/>
        <v>#REF!</v>
      </c>
      <c r="DJ56" s="125"/>
      <c r="DK56" s="107">
        <f t="shared" si="79"/>
        <v>0</v>
      </c>
      <c r="DL56" s="101" t="e">
        <f>VLOOKUP(H56,[26]BOM清单!$H$12:$AY$68,44,0)</f>
        <v>#REF!</v>
      </c>
      <c r="DM56" s="101" t="e">
        <f t="shared" si="41"/>
        <v>#REF!</v>
      </c>
      <c r="DN56" s="125"/>
      <c r="DO56" s="107">
        <f t="shared" si="80"/>
        <v>0</v>
      </c>
      <c r="DP56" s="101" t="e">
        <f>VLOOKUP(H56,[26]BOM清单!$H$12:$AZ$68,45,0)</f>
        <v>#REF!</v>
      </c>
      <c r="DQ56" s="101" t="e">
        <f t="shared" si="43"/>
        <v>#REF!</v>
      </c>
      <c r="DR56" s="125"/>
      <c r="DS56" s="107">
        <f t="shared" si="81"/>
        <v>0</v>
      </c>
      <c r="DT56" s="101" t="e">
        <f>VLOOKUP(H56,[26]BOM清单!$H$12:$BA$68,46,0)</f>
        <v>#REF!</v>
      </c>
      <c r="DU56" s="101" t="e">
        <f t="shared" si="45"/>
        <v>#REF!</v>
      </c>
      <c r="DV56" s="125"/>
      <c r="DW56" s="107">
        <f t="shared" si="82"/>
        <v>0</v>
      </c>
      <c r="DX56" s="101" t="e">
        <f>VLOOKUP(H56,[26]BOM清单!$H$12:$BB$68,47,0)</f>
        <v>#REF!</v>
      </c>
      <c r="DY56" s="101" t="e">
        <f t="shared" si="47"/>
        <v>#REF!</v>
      </c>
      <c r="DZ56" s="125"/>
      <c r="EA56" s="107">
        <f t="shared" si="83"/>
        <v>0</v>
      </c>
      <c r="EB56" s="101" t="e">
        <f>VLOOKUP(H56,[26]BOM清单!$H$12:$BC$68,48,0)</f>
        <v>#REF!</v>
      </c>
      <c r="EC56" s="101" t="e">
        <f t="shared" si="49"/>
        <v>#REF!</v>
      </c>
      <c r="ED56" s="125"/>
      <c r="EE56" s="107">
        <f t="shared" si="84"/>
        <v>0</v>
      </c>
      <c r="EF56" s="101" t="e">
        <f>VLOOKUP(H56,[26]BOM清单!$H$12:$BD$68,49,0)</f>
        <v>#REF!</v>
      </c>
      <c r="EG56" s="101" t="e">
        <f t="shared" si="51"/>
        <v>#REF!</v>
      </c>
      <c r="EH56" s="125"/>
      <c r="EI56" s="107">
        <f t="shared" si="85"/>
        <v>0</v>
      </c>
      <c r="EJ56" s="101" t="e">
        <f>VLOOKUP(H56,[26]BOM清单!$H$12:$BE$68,50,0)</f>
        <v>#REF!</v>
      </c>
      <c r="EK56" s="101" t="e">
        <f t="shared" si="53"/>
        <v>#REF!</v>
      </c>
      <c r="EL56" s="125"/>
      <c r="EM56" s="107">
        <f t="shared" si="86"/>
        <v>0</v>
      </c>
      <c r="EN56" s="101" t="e">
        <f>VLOOKUP(H56,[26]BOM清单!$H$12:$BF$68,51,0)</f>
        <v>#REF!</v>
      </c>
      <c r="EO56" s="101" t="e">
        <f t="shared" si="55"/>
        <v>#REF!</v>
      </c>
      <c r="EP56" s="141"/>
      <c r="EQ56" s="106">
        <f t="shared" si="87"/>
        <v>0</v>
      </c>
      <c r="ER56" s="140" t="e">
        <f>VLOOKUP(H56,[26]BOM清单!$H$12:$BG$68,52,0)</f>
        <v>#REF!</v>
      </c>
      <c r="ES56" s="140" t="e">
        <f t="shared" si="57"/>
        <v>#REF!</v>
      </c>
    </row>
    <row r="57" spans="1:149" s="24" customFormat="1" ht="45.6" customHeight="1">
      <c r="A57" s="40">
        <v>44</v>
      </c>
      <c r="B57" s="40"/>
      <c r="C57" s="40"/>
      <c r="D57" s="40"/>
      <c r="E57" s="40"/>
      <c r="F57" s="40">
        <v>4</v>
      </c>
      <c r="G57" s="40"/>
      <c r="H57" s="43" t="s">
        <v>275</v>
      </c>
      <c r="I57" s="44" t="s">
        <v>276</v>
      </c>
      <c r="J57" s="49" t="s">
        <v>88</v>
      </c>
      <c r="K57" s="44" t="s">
        <v>277</v>
      </c>
      <c r="L57" s="49" t="s">
        <v>88</v>
      </c>
      <c r="M57" s="52" t="s">
        <v>278</v>
      </c>
      <c r="N57" s="40" t="s">
        <v>279</v>
      </c>
      <c r="O57" s="48" t="s">
        <v>88</v>
      </c>
      <c r="P57" s="48" t="s">
        <v>88</v>
      </c>
      <c r="Q57" s="42" t="s">
        <v>164</v>
      </c>
      <c r="R57" s="63" t="s">
        <v>280</v>
      </c>
      <c r="S57" s="55" t="s">
        <v>88</v>
      </c>
      <c r="T57" s="42" t="s">
        <v>276</v>
      </c>
      <c r="U57" s="56" t="s">
        <v>155</v>
      </c>
      <c r="V57" s="56" t="s">
        <v>124</v>
      </c>
      <c r="W57" s="55" t="s">
        <v>88</v>
      </c>
      <c r="X57" s="55" t="s">
        <v>88</v>
      </c>
      <c r="Y57" s="55" t="s">
        <v>88</v>
      </c>
      <c r="Z57" s="55" t="s">
        <v>88</v>
      </c>
      <c r="AA57" s="48" t="s">
        <v>88</v>
      </c>
      <c r="AB57" s="48" t="s">
        <v>88</v>
      </c>
      <c r="AC57" s="51" t="s">
        <v>166</v>
      </c>
      <c r="AD57" s="48" t="s">
        <v>281</v>
      </c>
      <c r="AE57" s="83">
        <v>1.01136</v>
      </c>
      <c r="AF57" s="84">
        <v>1.01136</v>
      </c>
      <c r="AG57" s="114" t="s">
        <v>282</v>
      </c>
      <c r="AH57" s="106"/>
      <c r="AI57" s="107">
        <f t="shared" si="59"/>
        <v>0</v>
      </c>
      <c r="AJ57" s="101" t="e">
        <f>VLOOKUP(H57,[26]BOM清单!$H$12:$AE$68,24,0)</f>
        <v>#REF!</v>
      </c>
      <c r="AK57" s="101" t="e">
        <f t="shared" si="1"/>
        <v>#REF!</v>
      </c>
      <c r="AL57" s="110">
        <v>1</v>
      </c>
      <c r="AM57" s="107">
        <f t="shared" si="60"/>
        <v>1.01136</v>
      </c>
      <c r="AN57" s="101">
        <f>VLOOKUP(H57,[26]BOM清单!$H$12:$AF$68,25,0)</f>
        <v>1</v>
      </c>
      <c r="AO57" s="101">
        <f t="shared" si="3"/>
        <v>1.01136</v>
      </c>
      <c r="AP57" s="112"/>
      <c r="AQ57" s="107">
        <f t="shared" si="61"/>
        <v>0</v>
      </c>
      <c r="AR57" s="101" t="e">
        <f>VLOOKUP(H57,[26]BOM清单!$H$12:$AG$68,26,0)</f>
        <v>#REF!</v>
      </c>
      <c r="AS57" s="101" t="e">
        <f t="shared" si="5"/>
        <v>#REF!</v>
      </c>
      <c r="AT57" s="112"/>
      <c r="AU57" s="107">
        <f t="shared" si="62"/>
        <v>0</v>
      </c>
      <c r="AV57" s="101" t="e">
        <f>VLOOKUP(H57,[26]BOM清单!$H$12:$AH$68,27,0)</f>
        <v>#REF!</v>
      </c>
      <c r="AW57" s="101" t="e">
        <f t="shared" si="7"/>
        <v>#REF!</v>
      </c>
      <c r="AX57" s="125"/>
      <c r="AY57" s="107">
        <f t="shared" si="63"/>
        <v>0</v>
      </c>
      <c r="AZ57" s="101" t="e">
        <f>VLOOKUP(H57,[26]BOM清单!$H$12:$AI$68,28,0)</f>
        <v>#REF!</v>
      </c>
      <c r="BA57" s="101" t="e">
        <f t="shared" si="9"/>
        <v>#REF!</v>
      </c>
      <c r="BB57" s="110"/>
      <c r="BC57" s="107">
        <f t="shared" si="64"/>
        <v>0</v>
      </c>
      <c r="BD57" s="101" t="e">
        <f>VLOOKUP(H57,[26]BOM清单!$H$12:$AJ$68,29,0)</f>
        <v>#REF!</v>
      </c>
      <c r="BE57" s="101" t="e">
        <f t="shared" si="11"/>
        <v>#REF!</v>
      </c>
      <c r="BF57" s="125"/>
      <c r="BG57" s="107">
        <f t="shared" si="65"/>
        <v>0</v>
      </c>
      <c r="BH57" s="101" t="e">
        <f>VLOOKUP(H57,[26]BOM清单!$H$12:$AK$68,30,0)</f>
        <v>#REF!</v>
      </c>
      <c r="BI57" s="101" t="e">
        <f t="shared" si="13"/>
        <v>#REF!</v>
      </c>
      <c r="BJ57" s="112"/>
      <c r="BK57" s="107">
        <f t="shared" si="66"/>
        <v>0</v>
      </c>
      <c r="BL57" s="101" t="e">
        <f>VLOOKUP(H57,[26]BOM清单!$H$12:$AL$68,31,0)</f>
        <v>#REF!</v>
      </c>
      <c r="BM57" s="101" t="e">
        <f t="shared" si="15"/>
        <v>#REF!</v>
      </c>
      <c r="BN57" s="125"/>
      <c r="BO57" s="107">
        <f t="shared" si="67"/>
        <v>0</v>
      </c>
      <c r="BP57" s="101" t="e">
        <f>VLOOKUP(H57,[26]BOM清单!$H$12:$AM$68,32,0)</f>
        <v>#REF!</v>
      </c>
      <c r="BQ57" s="101" t="e">
        <f t="shared" si="17"/>
        <v>#REF!</v>
      </c>
      <c r="BR57" s="112"/>
      <c r="BS57" s="107">
        <f t="shared" si="68"/>
        <v>0</v>
      </c>
      <c r="BT57" s="101" t="e">
        <f>VLOOKUP(H57,[26]BOM清单!$H$12:$AN$68,33,0)</f>
        <v>#REF!</v>
      </c>
      <c r="BU57" s="101" t="e">
        <f t="shared" si="19"/>
        <v>#REF!</v>
      </c>
      <c r="BV57" s="125"/>
      <c r="BW57" s="107">
        <f t="shared" si="69"/>
        <v>0</v>
      </c>
      <c r="BX57" s="101" t="e">
        <f>VLOOKUP(H57,[26]BOM清单!$H$12:$AO$68,34,0)</f>
        <v>#REF!</v>
      </c>
      <c r="BY57" s="101" t="e">
        <f t="shared" si="21"/>
        <v>#REF!</v>
      </c>
      <c r="BZ57" s="125"/>
      <c r="CA57" s="107">
        <f t="shared" si="70"/>
        <v>0</v>
      </c>
      <c r="CB57" s="101" t="e">
        <f>VLOOKUP(H57,[26]BOM清单!$H$12:$AP$68,35,0)</f>
        <v>#REF!</v>
      </c>
      <c r="CC57" s="101" t="e">
        <f t="shared" si="23"/>
        <v>#REF!</v>
      </c>
      <c r="CD57" s="125"/>
      <c r="CE57" s="107">
        <f t="shared" si="71"/>
        <v>0</v>
      </c>
      <c r="CF57" s="101" t="e">
        <f>VLOOKUP(H57,[26]BOM清单!$H$12:$AQ$68,36,0)</f>
        <v>#REF!</v>
      </c>
      <c r="CG57" s="101" t="e">
        <f t="shared" si="25"/>
        <v>#REF!</v>
      </c>
      <c r="CH57" s="125"/>
      <c r="CI57" s="107">
        <f t="shared" si="72"/>
        <v>0</v>
      </c>
      <c r="CJ57" s="101" t="e">
        <f>VLOOKUP(H57,[26]BOM清单!$H$12:$AR$68,37,0)</f>
        <v>#REF!</v>
      </c>
      <c r="CK57" s="101" t="e">
        <f t="shared" si="27"/>
        <v>#REF!</v>
      </c>
      <c r="CL57" s="125"/>
      <c r="CM57" s="107">
        <f t="shared" si="73"/>
        <v>0</v>
      </c>
      <c r="CN57" s="101" t="e">
        <f>VLOOKUP(H57,[26]BOM清单!$H$12:$AS$68,38,0)</f>
        <v>#REF!</v>
      </c>
      <c r="CO57" s="101" t="e">
        <f t="shared" si="29"/>
        <v>#REF!</v>
      </c>
      <c r="CP57" s="125"/>
      <c r="CQ57" s="107">
        <f t="shared" si="74"/>
        <v>0</v>
      </c>
      <c r="CR57" s="101" t="e">
        <f>VLOOKUP(H57,[26]BOM清单!$H$12:$AT$68,39,0)</f>
        <v>#REF!</v>
      </c>
      <c r="CS57" s="101" t="e">
        <f t="shared" si="31"/>
        <v>#REF!</v>
      </c>
      <c r="CT57" s="125"/>
      <c r="CU57" s="107">
        <f t="shared" si="75"/>
        <v>0</v>
      </c>
      <c r="CV57" s="101" t="e">
        <f>VLOOKUP(H57,[26]BOM清单!$H$12:$AU$68,40,0)</f>
        <v>#REF!</v>
      </c>
      <c r="CW57" s="101" t="e">
        <f t="shared" si="33"/>
        <v>#REF!</v>
      </c>
      <c r="CX57" s="125"/>
      <c r="CY57" s="107">
        <f t="shared" si="76"/>
        <v>0</v>
      </c>
      <c r="CZ57" s="101" t="e">
        <f>VLOOKUP(H57,[26]BOM清单!$H$12:$AV$68,41,0)</f>
        <v>#REF!</v>
      </c>
      <c r="DA57" s="101" t="e">
        <f t="shared" si="35"/>
        <v>#REF!</v>
      </c>
      <c r="DB57" s="125"/>
      <c r="DC57" s="107">
        <f t="shared" si="77"/>
        <v>0</v>
      </c>
      <c r="DD57" s="101" t="e">
        <f>VLOOKUP(H57,[26]BOM清单!$H$12:$AW$68,42,0)</f>
        <v>#REF!</v>
      </c>
      <c r="DE57" s="101" t="e">
        <f t="shared" si="37"/>
        <v>#REF!</v>
      </c>
      <c r="DF57" s="125"/>
      <c r="DG57" s="107">
        <f t="shared" si="78"/>
        <v>0</v>
      </c>
      <c r="DH57" s="101" t="e">
        <f>VLOOKUP(H57,[26]BOM清单!$H$12:$AX$68,43,0)</f>
        <v>#REF!</v>
      </c>
      <c r="DI57" s="101" t="e">
        <f t="shared" si="39"/>
        <v>#REF!</v>
      </c>
      <c r="DJ57" s="125"/>
      <c r="DK57" s="107">
        <f t="shared" si="79"/>
        <v>0</v>
      </c>
      <c r="DL57" s="101" t="e">
        <f>VLOOKUP(H57,[26]BOM清单!$H$12:$AY$68,44,0)</f>
        <v>#REF!</v>
      </c>
      <c r="DM57" s="101" t="e">
        <f t="shared" si="41"/>
        <v>#REF!</v>
      </c>
      <c r="DN57" s="125"/>
      <c r="DO57" s="107">
        <f t="shared" si="80"/>
        <v>0</v>
      </c>
      <c r="DP57" s="101" t="e">
        <f>VLOOKUP(H57,[26]BOM清单!$H$12:$AZ$68,45,0)</f>
        <v>#REF!</v>
      </c>
      <c r="DQ57" s="101" t="e">
        <f t="shared" si="43"/>
        <v>#REF!</v>
      </c>
      <c r="DR57" s="125"/>
      <c r="DS57" s="107">
        <f t="shared" si="81"/>
        <v>0</v>
      </c>
      <c r="DT57" s="101" t="e">
        <f>VLOOKUP(H57,[26]BOM清单!$H$12:$BA$68,46,0)</f>
        <v>#REF!</v>
      </c>
      <c r="DU57" s="101" t="e">
        <f t="shared" si="45"/>
        <v>#REF!</v>
      </c>
      <c r="DV57" s="125"/>
      <c r="DW57" s="107">
        <f t="shared" si="82"/>
        <v>0</v>
      </c>
      <c r="DX57" s="101" t="e">
        <f>VLOOKUP(H57,[26]BOM清单!$H$12:$BB$68,47,0)</f>
        <v>#REF!</v>
      </c>
      <c r="DY57" s="101" t="e">
        <f t="shared" si="47"/>
        <v>#REF!</v>
      </c>
      <c r="DZ57" s="125"/>
      <c r="EA57" s="107">
        <f t="shared" si="83"/>
        <v>0</v>
      </c>
      <c r="EB57" s="101" t="e">
        <f>VLOOKUP(H57,[26]BOM清单!$H$12:$BC$68,48,0)</f>
        <v>#REF!</v>
      </c>
      <c r="EC57" s="101" t="e">
        <f t="shared" si="49"/>
        <v>#REF!</v>
      </c>
      <c r="ED57" s="125"/>
      <c r="EE57" s="107">
        <f t="shared" si="84"/>
        <v>0</v>
      </c>
      <c r="EF57" s="101" t="e">
        <f>VLOOKUP(H57,[26]BOM清单!$H$12:$BD$68,49,0)</f>
        <v>#REF!</v>
      </c>
      <c r="EG57" s="101" t="e">
        <f t="shared" si="51"/>
        <v>#REF!</v>
      </c>
      <c r="EH57" s="125"/>
      <c r="EI57" s="107">
        <f t="shared" si="85"/>
        <v>0</v>
      </c>
      <c r="EJ57" s="101" t="e">
        <f>VLOOKUP(H57,[26]BOM清单!$H$12:$BE$68,50,0)</f>
        <v>#REF!</v>
      </c>
      <c r="EK57" s="101" t="e">
        <f t="shared" si="53"/>
        <v>#REF!</v>
      </c>
      <c r="EL57" s="125"/>
      <c r="EM57" s="107">
        <f t="shared" si="86"/>
        <v>0</v>
      </c>
      <c r="EN57" s="101" t="e">
        <f>VLOOKUP(H57,[26]BOM清单!$H$12:$BF$68,51,0)</f>
        <v>#REF!</v>
      </c>
      <c r="EO57" s="101" t="e">
        <f t="shared" si="55"/>
        <v>#REF!</v>
      </c>
      <c r="EP57" s="112"/>
      <c r="EQ57" s="106">
        <f t="shared" si="87"/>
        <v>0</v>
      </c>
      <c r="ER57" s="140" t="e">
        <f>VLOOKUP(H57,[26]BOM清单!$H$12:$BG$68,52,0)</f>
        <v>#REF!</v>
      </c>
      <c r="ES57" s="140" t="e">
        <f t="shared" si="57"/>
        <v>#REF!</v>
      </c>
    </row>
    <row r="58" spans="1:149" s="24" customFormat="1" ht="34.049999999999997" customHeight="1">
      <c r="A58" s="40">
        <v>45</v>
      </c>
      <c r="B58" s="40"/>
      <c r="C58" s="40"/>
      <c r="D58" s="40"/>
      <c r="E58" s="40"/>
      <c r="F58" s="40">
        <v>4</v>
      </c>
      <c r="G58" s="40"/>
      <c r="H58" s="43" t="s">
        <v>283</v>
      </c>
      <c r="I58" s="44" t="s">
        <v>276</v>
      </c>
      <c r="J58" s="49" t="s">
        <v>88</v>
      </c>
      <c r="K58" s="44" t="s">
        <v>284</v>
      </c>
      <c r="L58" s="49" t="s">
        <v>88</v>
      </c>
      <c r="M58" s="52" t="s">
        <v>285</v>
      </c>
      <c r="N58" s="52" t="s">
        <v>279</v>
      </c>
      <c r="O58" s="49" t="s">
        <v>88</v>
      </c>
      <c r="P58" s="49" t="s">
        <v>88</v>
      </c>
      <c r="Q58" s="44" t="s">
        <v>164</v>
      </c>
      <c r="R58" s="64" t="s">
        <v>280</v>
      </c>
      <c r="S58" s="59" t="s">
        <v>88</v>
      </c>
      <c r="T58" s="44" t="s">
        <v>276</v>
      </c>
      <c r="U58" s="61" t="s">
        <v>155</v>
      </c>
      <c r="V58" s="61" t="s">
        <v>124</v>
      </c>
      <c r="W58" s="59" t="s">
        <v>88</v>
      </c>
      <c r="X58" s="59" t="s">
        <v>88</v>
      </c>
      <c r="Y58" s="59" t="s">
        <v>88</v>
      </c>
      <c r="Z58" s="59" t="s">
        <v>88</v>
      </c>
      <c r="AA58" s="49" t="s">
        <v>88</v>
      </c>
      <c r="AB58" s="49" t="s">
        <v>88</v>
      </c>
      <c r="AC58" s="51" t="s">
        <v>166</v>
      </c>
      <c r="AD58" s="49" t="s">
        <v>281</v>
      </c>
      <c r="AE58" s="85">
        <v>0.2365371</v>
      </c>
      <c r="AF58" s="86">
        <v>0.23653709677419399</v>
      </c>
      <c r="AG58" s="115" t="s">
        <v>286</v>
      </c>
      <c r="AH58" s="106"/>
      <c r="AI58" s="107">
        <f t="shared" si="59"/>
        <v>0</v>
      </c>
      <c r="AJ58" s="101" t="e">
        <f>VLOOKUP(H58,[26]BOM清单!$H$12:$AE$68,24,0)</f>
        <v>#REF!</v>
      </c>
      <c r="AK58" s="101" t="e">
        <f t="shared" si="1"/>
        <v>#REF!</v>
      </c>
      <c r="AL58" s="110">
        <v>1</v>
      </c>
      <c r="AM58" s="107">
        <f t="shared" si="60"/>
        <v>0.2365371</v>
      </c>
      <c r="AN58" s="101">
        <f>VLOOKUP(H58,[26]BOM清单!$H$12:$AF$68,25,0)</f>
        <v>1</v>
      </c>
      <c r="AO58" s="101">
        <f t="shared" si="3"/>
        <v>0.23653709677419399</v>
      </c>
      <c r="AP58" s="119"/>
      <c r="AQ58" s="107">
        <f t="shared" si="61"/>
        <v>0</v>
      </c>
      <c r="AR58" s="101" t="e">
        <f>VLOOKUP(H58,[26]BOM清单!$H$12:$AG$68,26,0)</f>
        <v>#REF!</v>
      </c>
      <c r="AS58" s="101" t="e">
        <f t="shared" si="5"/>
        <v>#REF!</v>
      </c>
      <c r="AT58" s="119"/>
      <c r="AU58" s="107">
        <f t="shared" si="62"/>
        <v>0</v>
      </c>
      <c r="AV58" s="101" t="e">
        <f>VLOOKUP(H58,[26]BOM清单!$H$12:$AH$68,27,0)</f>
        <v>#REF!</v>
      </c>
      <c r="AW58" s="101" t="e">
        <f t="shared" si="7"/>
        <v>#REF!</v>
      </c>
      <c r="AX58" s="119"/>
      <c r="AY58" s="107">
        <f t="shared" si="63"/>
        <v>0</v>
      </c>
      <c r="AZ58" s="101" t="e">
        <f>VLOOKUP(H58,[26]BOM清单!$H$12:$AI$68,28,0)</f>
        <v>#REF!</v>
      </c>
      <c r="BA58" s="101" t="e">
        <f t="shared" si="9"/>
        <v>#REF!</v>
      </c>
      <c r="BB58" s="110"/>
      <c r="BC58" s="107">
        <f t="shared" si="64"/>
        <v>0</v>
      </c>
      <c r="BD58" s="101" t="e">
        <f>VLOOKUP(H58,[26]BOM清单!$H$12:$AJ$68,29,0)</f>
        <v>#REF!</v>
      </c>
      <c r="BE58" s="101" t="e">
        <f t="shared" si="11"/>
        <v>#REF!</v>
      </c>
      <c r="BF58" s="42"/>
      <c r="BG58" s="107">
        <f t="shared" si="65"/>
        <v>0</v>
      </c>
      <c r="BH58" s="101" t="e">
        <f>VLOOKUP(H58,[26]BOM清单!$H$12:$AK$68,30,0)</f>
        <v>#REF!</v>
      </c>
      <c r="BI58" s="101" t="e">
        <f t="shared" si="13"/>
        <v>#REF!</v>
      </c>
      <c r="BJ58" s="119"/>
      <c r="BK58" s="107">
        <f t="shared" si="66"/>
        <v>0</v>
      </c>
      <c r="BL58" s="101" t="e">
        <f>VLOOKUP(H58,[26]BOM清单!$H$12:$AL$68,31,0)</f>
        <v>#REF!</v>
      </c>
      <c r="BM58" s="101" t="e">
        <f t="shared" si="15"/>
        <v>#REF!</v>
      </c>
      <c r="BN58" s="119"/>
      <c r="BO58" s="107">
        <f t="shared" si="67"/>
        <v>0</v>
      </c>
      <c r="BP58" s="101" t="e">
        <f>VLOOKUP(H58,[26]BOM清单!$H$12:$AM$68,32,0)</f>
        <v>#REF!</v>
      </c>
      <c r="BQ58" s="101" t="e">
        <f t="shared" si="17"/>
        <v>#REF!</v>
      </c>
      <c r="BR58" s="119"/>
      <c r="BS58" s="107">
        <f t="shared" si="68"/>
        <v>0</v>
      </c>
      <c r="BT58" s="101" t="e">
        <f>VLOOKUP(H58,[26]BOM清单!$H$12:$AN$68,33,0)</f>
        <v>#REF!</v>
      </c>
      <c r="BU58" s="101" t="e">
        <f t="shared" si="19"/>
        <v>#REF!</v>
      </c>
      <c r="BV58" s="119"/>
      <c r="BW58" s="107">
        <f t="shared" si="69"/>
        <v>0</v>
      </c>
      <c r="BX58" s="101" t="e">
        <f>VLOOKUP(H58,[26]BOM清单!$H$12:$AO$68,34,0)</f>
        <v>#REF!</v>
      </c>
      <c r="BY58" s="101" t="e">
        <f t="shared" si="21"/>
        <v>#REF!</v>
      </c>
      <c r="BZ58" s="119"/>
      <c r="CA58" s="107">
        <f t="shared" si="70"/>
        <v>0</v>
      </c>
      <c r="CB58" s="101" t="e">
        <f>VLOOKUP(H58,[26]BOM清单!$H$12:$AP$68,35,0)</f>
        <v>#REF!</v>
      </c>
      <c r="CC58" s="101" t="e">
        <f t="shared" si="23"/>
        <v>#REF!</v>
      </c>
      <c r="CD58" s="119"/>
      <c r="CE58" s="107">
        <f t="shared" si="71"/>
        <v>0</v>
      </c>
      <c r="CF58" s="101" t="e">
        <f>VLOOKUP(H58,[26]BOM清单!$H$12:$AQ$68,36,0)</f>
        <v>#REF!</v>
      </c>
      <c r="CG58" s="101" t="e">
        <f t="shared" si="25"/>
        <v>#REF!</v>
      </c>
      <c r="CH58" s="119"/>
      <c r="CI58" s="107">
        <f t="shared" si="72"/>
        <v>0</v>
      </c>
      <c r="CJ58" s="101" t="e">
        <f>VLOOKUP(H58,[26]BOM清单!$H$12:$AR$68,37,0)</f>
        <v>#REF!</v>
      </c>
      <c r="CK58" s="101" t="e">
        <f t="shared" si="27"/>
        <v>#REF!</v>
      </c>
      <c r="CL58" s="119"/>
      <c r="CM58" s="107">
        <f t="shared" si="73"/>
        <v>0</v>
      </c>
      <c r="CN58" s="101" t="e">
        <f>VLOOKUP(H58,[26]BOM清单!$H$12:$AS$68,38,0)</f>
        <v>#REF!</v>
      </c>
      <c r="CO58" s="101" t="e">
        <f t="shared" si="29"/>
        <v>#REF!</v>
      </c>
      <c r="CP58" s="119"/>
      <c r="CQ58" s="107">
        <f t="shared" si="74"/>
        <v>0</v>
      </c>
      <c r="CR58" s="101" t="e">
        <f>VLOOKUP(H58,[26]BOM清单!$H$12:$AT$68,39,0)</f>
        <v>#REF!</v>
      </c>
      <c r="CS58" s="101" t="e">
        <f t="shared" si="31"/>
        <v>#REF!</v>
      </c>
      <c r="CT58" s="119"/>
      <c r="CU58" s="107">
        <f t="shared" si="75"/>
        <v>0</v>
      </c>
      <c r="CV58" s="101" t="e">
        <f>VLOOKUP(H58,[26]BOM清单!$H$12:$AU$68,40,0)</f>
        <v>#REF!</v>
      </c>
      <c r="CW58" s="101" t="e">
        <f t="shared" si="33"/>
        <v>#REF!</v>
      </c>
      <c r="CX58" s="119"/>
      <c r="CY58" s="107">
        <f t="shared" si="76"/>
        <v>0</v>
      </c>
      <c r="CZ58" s="101" t="e">
        <f>VLOOKUP(H58,[26]BOM清单!$H$12:$AV$68,41,0)</f>
        <v>#REF!</v>
      </c>
      <c r="DA58" s="101" t="e">
        <f t="shared" si="35"/>
        <v>#REF!</v>
      </c>
      <c r="DB58" s="119"/>
      <c r="DC58" s="107">
        <f t="shared" si="77"/>
        <v>0</v>
      </c>
      <c r="DD58" s="101" t="e">
        <f>VLOOKUP(H58,[26]BOM清单!$H$12:$AW$68,42,0)</f>
        <v>#REF!</v>
      </c>
      <c r="DE58" s="101" t="e">
        <f t="shared" si="37"/>
        <v>#REF!</v>
      </c>
      <c r="DF58" s="119"/>
      <c r="DG58" s="107">
        <f t="shared" si="78"/>
        <v>0</v>
      </c>
      <c r="DH58" s="101" t="e">
        <f>VLOOKUP(H58,[26]BOM清单!$H$12:$AX$68,43,0)</f>
        <v>#REF!</v>
      </c>
      <c r="DI58" s="101" t="e">
        <f t="shared" si="39"/>
        <v>#REF!</v>
      </c>
      <c r="DJ58" s="119"/>
      <c r="DK58" s="107">
        <f t="shared" si="79"/>
        <v>0</v>
      </c>
      <c r="DL58" s="101" t="e">
        <f>VLOOKUP(H58,[26]BOM清单!$H$12:$AY$68,44,0)</f>
        <v>#REF!</v>
      </c>
      <c r="DM58" s="101" t="e">
        <f t="shared" si="41"/>
        <v>#REF!</v>
      </c>
      <c r="DN58" s="119"/>
      <c r="DO58" s="107">
        <f t="shared" si="80"/>
        <v>0</v>
      </c>
      <c r="DP58" s="101" t="e">
        <f>VLOOKUP(H58,[26]BOM清单!$H$12:$AZ$68,45,0)</f>
        <v>#REF!</v>
      </c>
      <c r="DQ58" s="101" t="e">
        <f t="shared" si="43"/>
        <v>#REF!</v>
      </c>
      <c r="DR58" s="119"/>
      <c r="DS58" s="107">
        <f t="shared" si="81"/>
        <v>0</v>
      </c>
      <c r="DT58" s="101" t="e">
        <f>VLOOKUP(H58,[26]BOM清单!$H$12:$BA$68,46,0)</f>
        <v>#REF!</v>
      </c>
      <c r="DU58" s="101" t="e">
        <f t="shared" si="45"/>
        <v>#REF!</v>
      </c>
      <c r="DV58" s="119"/>
      <c r="DW58" s="107">
        <f t="shared" si="82"/>
        <v>0</v>
      </c>
      <c r="DX58" s="101" t="e">
        <f>VLOOKUP(H58,[26]BOM清单!$H$12:$BB$68,47,0)</f>
        <v>#REF!</v>
      </c>
      <c r="DY58" s="101" t="e">
        <f t="shared" si="47"/>
        <v>#REF!</v>
      </c>
      <c r="DZ58" s="119"/>
      <c r="EA58" s="107">
        <f t="shared" si="83"/>
        <v>0</v>
      </c>
      <c r="EB58" s="101" t="e">
        <f>VLOOKUP(H58,[26]BOM清单!$H$12:$BC$68,48,0)</f>
        <v>#REF!</v>
      </c>
      <c r="EC58" s="101" t="e">
        <f t="shared" si="49"/>
        <v>#REF!</v>
      </c>
      <c r="ED58" s="119"/>
      <c r="EE58" s="107">
        <f t="shared" si="84"/>
        <v>0</v>
      </c>
      <c r="EF58" s="101" t="e">
        <f>VLOOKUP(H58,[26]BOM清单!$H$12:$BD$68,49,0)</f>
        <v>#REF!</v>
      </c>
      <c r="EG58" s="101" t="e">
        <f t="shared" si="51"/>
        <v>#REF!</v>
      </c>
      <c r="EH58" s="119"/>
      <c r="EI58" s="107">
        <f t="shared" si="85"/>
        <v>0</v>
      </c>
      <c r="EJ58" s="101" t="e">
        <f>VLOOKUP(H58,[26]BOM清单!$H$12:$BE$68,50,0)</f>
        <v>#REF!</v>
      </c>
      <c r="EK58" s="101" t="e">
        <f t="shared" si="53"/>
        <v>#REF!</v>
      </c>
      <c r="EL58" s="119"/>
      <c r="EM58" s="107">
        <f t="shared" si="86"/>
        <v>0</v>
      </c>
      <c r="EN58" s="101" t="e">
        <f>VLOOKUP(H58,[26]BOM清单!$H$12:$BF$68,51,0)</f>
        <v>#REF!</v>
      </c>
      <c r="EO58" s="101" t="e">
        <f t="shared" si="55"/>
        <v>#REF!</v>
      </c>
      <c r="EP58" s="119"/>
      <c r="EQ58" s="106">
        <f t="shared" si="87"/>
        <v>0</v>
      </c>
      <c r="ER58" s="140" t="e">
        <f>VLOOKUP(H58,[26]BOM清单!$H$12:$BG$68,52,0)</f>
        <v>#REF!</v>
      </c>
      <c r="ES58" s="140" t="e">
        <f t="shared" si="57"/>
        <v>#REF!</v>
      </c>
    </row>
    <row r="59" spans="1:149" s="24" customFormat="1" ht="51" customHeight="1">
      <c r="A59" s="40">
        <v>46</v>
      </c>
      <c r="B59" s="40"/>
      <c r="C59" s="40"/>
      <c r="D59" s="40"/>
      <c r="E59" s="40"/>
      <c r="F59" s="40">
        <v>4</v>
      </c>
      <c r="G59" s="40"/>
      <c r="H59" s="43" t="s">
        <v>287</v>
      </c>
      <c r="I59" s="44" t="s">
        <v>276</v>
      </c>
      <c r="J59" s="49"/>
      <c r="K59" s="44" t="s">
        <v>288</v>
      </c>
      <c r="L59" s="49" t="s">
        <v>88</v>
      </c>
      <c r="M59" s="52" t="s">
        <v>289</v>
      </c>
      <c r="N59" s="52" t="s">
        <v>279</v>
      </c>
      <c r="O59" s="49" t="s">
        <v>88</v>
      </c>
      <c r="P59" s="49" t="s">
        <v>88</v>
      </c>
      <c r="Q59" s="44" t="s">
        <v>164</v>
      </c>
      <c r="R59" s="64" t="s">
        <v>280</v>
      </c>
      <c r="S59" s="59" t="s">
        <v>88</v>
      </c>
      <c r="T59" s="44" t="s">
        <v>276</v>
      </c>
      <c r="U59" s="56" t="s">
        <v>155</v>
      </c>
      <c r="V59" s="61" t="s">
        <v>124</v>
      </c>
      <c r="W59" s="59" t="s">
        <v>88</v>
      </c>
      <c r="X59" s="59" t="s">
        <v>88</v>
      </c>
      <c r="Y59" s="59" t="s">
        <v>88</v>
      </c>
      <c r="Z59" s="59" t="s">
        <v>88</v>
      </c>
      <c r="AA59" s="49" t="s">
        <v>88</v>
      </c>
      <c r="AB59" s="49" t="s">
        <v>88</v>
      </c>
      <c r="AC59" s="51" t="s">
        <v>166</v>
      </c>
      <c r="AD59" s="49" t="s">
        <v>281</v>
      </c>
      <c r="AE59" s="85">
        <v>0.95</v>
      </c>
      <c r="AF59" s="86">
        <v>0.95</v>
      </c>
      <c r="AG59" s="116" t="s">
        <v>290</v>
      </c>
      <c r="AH59" s="106"/>
      <c r="AI59" s="107">
        <f t="shared" si="59"/>
        <v>0</v>
      </c>
      <c r="AJ59" s="101" t="e">
        <f>VLOOKUP(H59,[26]BOM清单!$H$12:$AE$68,24,0)</f>
        <v>#REF!</v>
      </c>
      <c r="AK59" s="101" t="e">
        <f t="shared" si="1"/>
        <v>#REF!</v>
      </c>
      <c r="AL59" s="117"/>
      <c r="AM59" s="107">
        <f t="shared" si="60"/>
        <v>0</v>
      </c>
      <c r="AN59" s="101" t="e">
        <f>VLOOKUP(H59,[26]BOM清单!$H$12:$AF$68,25,0)</f>
        <v>#REF!</v>
      </c>
      <c r="AO59" s="101" t="e">
        <f t="shared" si="3"/>
        <v>#REF!</v>
      </c>
      <c r="AP59" s="119"/>
      <c r="AQ59" s="107">
        <f t="shared" si="61"/>
        <v>0</v>
      </c>
      <c r="AR59" s="101" t="e">
        <f>VLOOKUP(H59,[26]BOM清单!$H$12:$AG$68,26,0)</f>
        <v>#REF!</v>
      </c>
      <c r="AS59" s="101" t="e">
        <f t="shared" si="5"/>
        <v>#REF!</v>
      </c>
      <c r="AT59" s="119"/>
      <c r="AU59" s="107">
        <f t="shared" si="62"/>
        <v>0</v>
      </c>
      <c r="AV59" s="101" t="e">
        <f>VLOOKUP(H59,[26]BOM清单!$H$12:$AH$68,27,0)</f>
        <v>#REF!</v>
      </c>
      <c r="AW59" s="101" t="e">
        <f t="shared" si="7"/>
        <v>#REF!</v>
      </c>
      <c r="AX59" s="119"/>
      <c r="AY59" s="107">
        <f t="shared" si="63"/>
        <v>0</v>
      </c>
      <c r="AZ59" s="101" t="e">
        <f>VLOOKUP(H59,[26]BOM清单!$H$12:$AI$68,28,0)</f>
        <v>#REF!</v>
      </c>
      <c r="BA59" s="101" t="e">
        <f t="shared" si="9"/>
        <v>#REF!</v>
      </c>
      <c r="BB59" s="117"/>
      <c r="BC59" s="107">
        <f t="shared" si="64"/>
        <v>0</v>
      </c>
      <c r="BD59" s="101" t="e">
        <f>VLOOKUP(H59,[26]BOM清单!$H$12:$AJ$68,29,0)</f>
        <v>#REF!</v>
      </c>
      <c r="BE59" s="101" t="e">
        <f t="shared" si="11"/>
        <v>#REF!</v>
      </c>
      <c r="BF59" s="42"/>
      <c r="BG59" s="107">
        <f t="shared" si="65"/>
        <v>0</v>
      </c>
      <c r="BH59" s="101" t="e">
        <f>VLOOKUP(H59,[26]BOM清单!$H$12:$AK$68,30,0)</f>
        <v>#REF!</v>
      </c>
      <c r="BI59" s="101" t="e">
        <f t="shared" si="13"/>
        <v>#REF!</v>
      </c>
      <c r="BJ59" s="119"/>
      <c r="BK59" s="107">
        <f t="shared" si="66"/>
        <v>0</v>
      </c>
      <c r="BL59" s="101" t="e">
        <f>VLOOKUP(H59,[26]BOM清单!$H$12:$AL$68,31,0)</f>
        <v>#REF!</v>
      </c>
      <c r="BM59" s="101" t="e">
        <f t="shared" si="15"/>
        <v>#REF!</v>
      </c>
      <c r="BN59" s="119">
        <v>1</v>
      </c>
      <c r="BO59" s="107">
        <f t="shared" si="67"/>
        <v>0.95</v>
      </c>
      <c r="BP59" s="101">
        <f>VLOOKUP(H59,[26]BOM清单!$H$12:$AM$68,32,0)</f>
        <v>1</v>
      </c>
      <c r="BQ59" s="101">
        <f t="shared" si="17"/>
        <v>0.95</v>
      </c>
      <c r="BR59" s="119"/>
      <c r="BS59" s="107">
        <f t="shared" si="68"/>
        <v>0</v>
      </c>
      <c r="BT59" s="101" t="e">
        <f>VLOOKUP(H59,[26]BOM清单!$H$12:$AN$68,33,0)</f>
        <v>#REF!</v>
      </c>
      <c r="BU59" s="101" t="e">
        <f t="shared" si="19"/>
        <v>#REF!</v>
      </c>
      <c r="BV59" s="119">
        <v>1</v>
      </c>
      <c r="BW59" s="107">
        <f t="shared" si="69"/>
        <v>0.95</v>
      </c>
      <c r="BX59" s="101">
        <f>VLOOKUP(H59,[26]BOM清单!$H$12:$AO$68,34,0)</f>
        <v>1</v>
      </c>
      <c r="BY59" s="101">
        <f t="shared" si="21"/>
        <v>0.95</v>
      </c>
      <c r="BZ59" s="119"/>
      <c r="CA59" s="107">
        <f t="shared" si="70"/>
        <v>0</v>
      </c>
      <c r="CB59" s="101" t="e">
        <f>VLOOKUP(H59,[26]BOM清单!$H$12:$AP$68,35,0)</f>
        <v>#REF!</v>
      </c>
      <c r="CC59" s="101" t="e">
        <f t="shared" si="23"/>
        <v>#REF!</v>
      </c>
      <c r="CD59" s="119"/>
      <c r="CE59" s="107">
        <f t="shared" si="71"/>
        <v>0</v>
      </c>
      <c r="CF59" s="101" t="e">
        <f>VLOOKUP(H59,[26]BOM清单!$H$12:$AQ$68,36,0)</f>
        <v>#REF!</v>
      </c>
      <c r="CG59" s="101" t="e">
        <f t="shared" si="25"/>
        <v>#REF!</v>
      </c>
      <c r="CH59" s="119">
        <v>1</v>
      </c>
      <c r="CI59" s="107">
        <f t="shared" si="72"/>
        <v>0.95</v>
      </c>
      <c r="CJ59" s="101">
        <f>VLOOKUP(H59,[26]BOM清单!$H$12:$AR$68,37,0)</f>
        <v>1</v>
      </c>
      <c r="CK59" s="101">
        <f t="shared" si="27"/>
        <v>0.95</v>
      </c>
      <c r="CL59" s="119"/>
      <c r="CM59" s="107">
        <f t="shared" si="73"/>
        <v>0</v>
      </c>
      <c r="CN59" s="101" t="e">
        <f>VLOOKUP(H59,[26]BOM清单!$H$12:$AS$68,38,0)</f>
        <v>#REF!</v>
      </c>
      <c r="CO59" s="101" t="e">
        <f t="shared" si="29"/>
        <v>#REF!</v>
      </c>
      <c r="CP59" s="119">
        <v>1</v>
      </c>
      <c r="CQ59" s="107">
        <f t="shared" si="74"/>
        <v>0.95</v>
      </c>
      <c r="CR59" s="101">
        <f>VLOOKUP(H59,[26]BOM清单!$H$12:$AT$68,39,0)</f>
        <v>1</v>
      </c>
      <c r="CS59" s="101">
        <f t="shared" si="31"/>
        <v>0.95</v>
      </c>
      <c r="CT59" s="119"/>
      <c r="CU59" s="107">
        <f t="shared" si="75"/>
        <v>0</v>
      </c>
      <c r="CV59" s="101" t="e">
        <f>VLOOKUP(H59,[26]BOM清单!$H$12:$AU$68,40,0)</f>
        <v>#REF!</v>
      </c>
      <c r="CW59" s="101" t="e">
        <f t="shared" si="33"/>
        <v>#REF!</v>
      </c>
      <c r="CX59" s="119"/>
      <c r="CY59" s="107">
        <f t="shared" si="76"/>
        <v>0</v>
      </c>
      <c r="CZ59" s="101" t="e">
        <f>VLOOKUP(H59,[26]BOM清单!$H$12:$AV$68,41,0)</f>
        <v>#REF!</v>
      </c>
      <c r="DA59" s="101" t="e">
        <f t="shared" si="35"/>
        <v>#REF!</v>
      </c>
      <c r="DB59" s="119">
        <v>1</v>
      </c>
      <c r="DC59" s="107">
        <f t="shared" si="77"/>
        <v>0.95</v>
      </c>
      <c r="DD59" s="101">
        <f>VLOOKUP(H59,[26]BOM清单!$H$12:$AW$68,42,0)</f>
        <v>1</v>
      </c>
      <c r="DE59" s="101">
        <f t="shared" si="37"/>
        <v>0.95</v>
      </c>
      <c r="DF59" s="119"/>
      <c r="DG59" s="107">
        <f t="shared" si="78"/>
        <v>0</v>
      </c>
      <c r="DH59" s="101" t="e">
        <f>VLOOKUP(H59,[26]BOM清单!$H$12:$AX$68,43,0)</f>
        <v>#REF!</v>
      </c>
      <c r="DI59" s="101" t="e">
        <f t="shared" si="39"/>
        <v>#REF!</v>
      </c>
      <c r="DJ59" s="119">
        <v>1</v>
      </c>
      <c r="DK59" s="107">
        <f t="shared" si="79"/>
        <v>0.95</v>
      </c>
      <c r="DL59" s="101">
        <f>VLOOKUP(H59,[26]BOM清单!$H$12:$AY$68,44,0)</f>
        <v>1</v>
      </c>
      <c r="DM59" s="101">
        <f t="shared" si="41"/>
        <v>0.95</v>
      </c>
      <c r="DN59" s="119"/>
      <c r="DO59" s="107">
        <f t="shared" si="80"/>
        <v>0</v>
      </c>
      <c r="DP59" s="101" t="e">
        <f>VLOOKUP(H59,[26]BOM清单!$H$12:$AZ$68,45,0)</f>
        <v>#REF!</v>
      </c>
      <c r="DQ59" s="101" t="e">
        <f t="shared" si="43"/>
        <v>#REF!</v>
      </c>
      <c r="DR59" s="119">
        <v>1</v>
      </c>
      <c r="DS59" s="107">
        <f t="shared" si="81"/>
        <v>0.95</v>
      </c>
      <c r="DT59" s="101">
        <f>VLOOKUP(H59,[26]BOM清单!$H$12:$BA$68,46,0)</f>
        <v>1</v>
      </c>
      <c r="DU59" s="101">
        <f t="shared" si="45"/>
        <v>0.95</v>
      </c>
      <c r="DV59" s="119"/>
      <c r="DW59" s="107">
        <f t="shared" si="82"/>
        <v>0</v>
      </c>
      <c r="DX59" s="101" t="e">
        <f>VLOOKUP(H59,[26]BOM清单!$H$12:$BB$68,47,0)</f>
        <v>#REF!</v>
      </c>
      <c r="DY59" s="101" t="e">
        <f t="shared" si="47"/>
        <v>#REF!</v>
      </c>
      <c r="DZ59" s="119">
        <v>1</v>
      </c>
      <c r="EA59" s="107">
        <f t="shared" si="83"/>
        <v>0.95</v>
      </c>
      <c r="EB59" s="101">
        <f>VLOOKUP(H59,[26]BOM清单!$H$12:$BC$68,48,0)</f>
        <v>1</v>
      </c>
      <c r="EC59" s="101">
        <f t="shared" si="49"/>
        <v>0.95</v>
      </c>
      <c r="ED59" s="119"/>
      <c r="EE59" s="107">
        <f t="shared" si="84"/>
        <v>0</v>
      </c>
      <c r="EF59" s="101" t="e">
        <f>VLOOKUP(H59,[26]BOM清单!$H$12:$BD$68,49,0)</f>
        <v>#REF!</v>
      </c>
      <c r="EG59" s="101" t="e">
        <f t="shared" si="51"/>
        <v>#REF!</v>
      </c>
      <c r="EH59" s="119">
        <v>1</v>
      </c>
      <c r="EI59" s="107">
        <f t="shared" si="85"/>
        <v>0.95</v>
      </c>
      <c r="EJ59" s="101">
        <f>VLOOKUP(H59,[26]BOM清单!$H$12:$BE$68,50,0)</f>
        <v>1</v>
      </c>
      <c r="EK59" s="101">
        <f t="shared" si="53"/>
        <v>0.95</v>
      </c>
      <c r="EL59" s="119"/>
      <c r="EM59" s="107">
        <f t="shared" si="86"/>
        <v>0</v>
      </c>
      <c r="EN59" s="101" t="e">
        <f>VLOOKUP(H59,[26]BOM清单!$H$12:$BF$68,51,0)</f>
        <v>#REF!</v>
      </c>
      <c r="EO59" s="101" t="e">
        <f t="shared" si="55"/>
        <v>#REF!</v>
      </c>
      <c r="EP59" s="119">
        <v>1</v>
      </c>
      <c r="EQ59" s="106">
        <f t="shared" si="87"/>
        <v>0.95</v>
      </c>
      <c r="ER59" s="140">
        <f>VLOOKUP(H59,[26]BOM清单!$H$12:$BG$68,52,0)</f>
        <v>1</v>
      </c>
      <c r="ES59" s="140">
        <f t="shared" si="57"/>
        <v>0.95</v>
      </c>
    </row>
    <row r="60" spans="1:149" s="24" customFormat="1" ht="34.049999999999997" customHeight="1">
      <c r="A60" s="40">
        <v>47</v>
      </c>
      <c r="B60" s="40"/>
      <c r="C60" s="40"/>
      <c r="D60" s="40"/>
      <c r="E60" s="40"/>
      <c r="F60" s="40">
        <v>4</v>
      </c>
      <c r="G60" s="40"/>
      <c r="H60" s="44" t="s">
        <v>291</v>
      </c>
      <c r="I60" s="44" t="s">
        <v>276</v>
      </c>
      <c r="J60" s="49"/>
      <c r="K60" s="44" t="s">
        <v>292</v>
      </c>
      <c r="L60" s="49" t="s">
        <v>88</v>
      </c>
      <c r="M60" s="52" t="s">
        <v>293</v>
      </c>
      <c r="N60" s="52" t="s">
        <v>279</v>
      </c>
      <c r="O60" s="49" t="s">
        <v>88</v>
      </c>
      <c r="P60" s="49" t="s">
        <v>88</v>
      </c>
      <c r="Q60" s="44" t="s">
        <v>164</v>
      </c>
      <c r="R60" s="64" t="s">
        <v>280</v>
      </c>
      <c r="S60" s="59" t="s">
        <v>88</v>
      </c>
      <c r="T60" s="44" t="s">
        <v>276</v>
      </c>
      <c r="U60" s="56" t="s">
        <v>155</v>
      </c>
      <c r="V60" s="61" t="s">
        <v>124</v>
      </c>
      <c r="W60" s="59" t="s">
        <v>88</v>
      </c>
      <c r="X60" s="59" t="s">
        <v>88</v>
      </c>
      <c r="Y60" s="59" t="s">
        <v>88</v>
      </c>
      <c r="Z60" s="59" t="s">
        <v>88</v>
      </c>
      <c r="AA60" s="49" t="s">
        <v>88</v>
      </c>
      <c r="AB60" s="49" t="s">
        <v>88</v>
      </c>
      <c r="AC60" s="51" t="s">
        <v>166</v>
      </c>
      <c r="AD60" s="49" t="s">
        <v>281</v>
      </c>
      <c r="AE60" s="85">
        <v>7.7486289999999999E-2</v>
      </c>
      <c r="AF60" s="86">
        <f>VLOOKUP(H60,'[27]上海绽奇 (6)'!$B$9:$G$29,6,0)</f>
        <v>7.74862903225806E-2</v>
      </c>
      <c r="AG60" s="115" t="s">
        <v>286</v>
      </c>
      <c r="AH60" s="106"/>
      <c r="AI60" s="107">
        <f t="shared" si="59"/>
        <v>0</v>
      </c>
      <c r="AJ60" s="101" t="e">
        <f>VLOOKUP(H60,[26]BOM清单!$H$12:$AE$68,24,0)</f>
        <v>#REF!</v>
      </c>
      <c r="AK60" s="101" t="e">
        <f t="shared" si="1"/>
        <v>#REF!</v>
      </c>
      <c r="AL60" s="117"/>
      <c r="AM60" s="107">
        <f t="shared" si="60"/>
        <v>0</v>
      </c>
      <c r="AN60" s="101" t="e">
        <f>VLOOKUP(H60,[26]BOM清单!$H$12:$AF$68,25,0)</f>
        <v>#REF!</v>
      </c>
      <c r="AO60" s="101" t="e">
        <f t="shared" si="3"/>
        <v>#REF!</v>
      </c>
      <c r="AP60" s="119"/>
      <c r="AQ60" s="107">
        <f t="shared" si="61"/>
        <v>0</v>
      </c>
      <c r="AR60" s="101" t="e">
        <f>VLOOKUP(H60,[26]BOM清单!$H$12:$AG$68,26,0)</f>
        <v>#REF!</v>
      </c>
      <c r="AS60" s="101" t="e">
        <f t="shared" si="5"/>
        <v>#REF!</v>
      </c>
      <c r="AT60" s="119"/>
      <c r="AU60" s="107">
        <f t="shared" si="62"/>
        <v>0</v>
      </c>
      <c r="AV60" s="101" t="e">
        <f>VLOOKUP(H60,[26]BOM清单!$H$12:$AH$68,27,0)</f>
        <v>#REF!</v>
      </c>
      <c r="AW60" s="101" t="e">
        <f t="shared" si="7"/>
        <v>#REF!</v>
      </c>
      <c r="AX60" s="119"/>
      <c r="AY60" s="107">
        <f t="shared" si="63"/>
        <v>0</v>
      </c>
      <c r="AZ60" s="101" t="e">
        <f>VLOOKUP(H60,[26]BOM清单!$H$12:$AI$68,28,0)</f>
        <v>#REF!</v>
      </c>
      <c r="BA60" s="101" t="e">
        <f t="shared" si="9"/>
        <v>#REF!</v>
      </c>
      <c r="BB60" s="117"/>
      <c r="BC60" s="107">
        <f t="shared" si="64"/>
        <v>0</v>
      </c>
      <c r="BD60" s="101" t="e">
        <f>VLOOKUP(H60,[26]BOM清单!$H$12:$AJ$68,29,0)</f>
        <v>#REF!</v>
      </c>
      <c r="BE60" s="101" t="e">
        <f t="shared" si="11"/>
        <v>#REF!</v>
      </c>
      <c r="BF60" s="42"/>
      <c r="BG60" s="107">
        <f t="shared" si="65"/>
        <v>0</v>
      </c>
      <c r="BH60" s="101" t="e">
        <f>VLOOKUP(H60,[26]BOM清单!$H$12:$AK$68,30,0)</f>
        <v>#REF!</v>
      </c>
      <c r="BI60" s="101" t="e">
        <f t="shared" si="13"/>
        <v>#REF!</v>
      </c>
      <c r="BJ60" s="119"/>
      <c r="BK60" s="107">
        <f t="shared" si="66"/>
        <v>0</v>
      </c>
      <c r="BL60" s="101" t="e">
        <f>VLOOKUP(H60,[26]BOM清单!$H$12:$AL$68,31,0)</f>
        <v>#REF!</v>
      </c>
      <c r="BM60" s="101" t="e">
        <f t="shared" si="15"/>
        <v>#REF!</v>
      </c>
      <c r="BN60" s="119">
        <v>1</v>
      </c>
      <c r="BO60" s="107">
        <f t="shared" si="67"/>
        <v>7.7486289999999999E-2</v>
      </c>
      <c r="BP60" s="101">
        <f>VLOOKUP(H60,[26]BOM清单!$H$12:$AM$68,32,0)</f>
        <v>1</v>
      </c>
      <c r="BQ60" s="101">
        <f t="shared" si="17"/>
        <v>7.74862903225806E-2</v>
      </c>
      <c r="BR60" s="119"/>
      <c r="BS60" s="107">
        <f t="shared" si="68"/>
        <v>0</v>
      </c>
      <c r="BT60" s="101" t="e">
        <f>VLOOKUP(H60,[26]BOM清单!$H$12:$AN$68,33,0)</f>
        <v>#REF!</v>
      </c>
      <c r="BU60" s="101" t="e">
        <f t="shared" si="19"/>
        <v>#REF!</v>
      </c>
      <c r="BV60" s="119">
        <v>1</v>
      </c>
      <c r="BW60" s="107">
        <f t="shared" si="69"/>
        <v>7.7486289999999999E-2</v>
      </c>
      <c r="BX60" s="101">
        <f>VLOOKUP(H60,[26]BOM清单!$H$12:$AO$68,34,0)</f>
        <v>1</v>
      </c>
      <c r="BY60" s="101">
        <f t="shared" si="21"/>
        <v>7.74862903225806E-2</v>
      </c>
      <c r="BZ60" s="119"/>
      <c r="CA60" s="107">
        <f t="shared" si="70"/>
        <v>0</v>
      </c>
      <c r="CB60" s="101" t="e">
        <f>VLOOKUP(H60,[26]BOM清单!$H$12:$AP$68,35,0)</f>
        <v>#REF!</v>
      </c>
      <c r="CC60" s="101" t="e">
        <f t="shared" si="23"/>
        <v>#REF!</v>
      </c>
      <c r="CD60" s="119"/>
      <c r="CE60" s="107">
        <f t="shared" si="71"/>
        <v>0</v>
      </c>
      <c r="CF60" s="101" t="e">
        <f>VLOOKUP(H60,[26]BOM清单!$H$12:$AQ$68,36,0)</f>
        <v>#REF!</v>
      </c>
      <c r="CG60" s="101" t="e">
        <f t="shared" si="25"/>
        <v>#REF!</v>
      </c>
      <c r="CH60" s="119">
        <v>1</v>
      </c>
      <c r="CI60" s="107">
        <f t="shared" si="72"/>
        <v>7.7486289999999999E-2</v>
      </c>
      <c r="CJ60" s="101">
        <f>VLOOKUP(H60,[26]BOM清单!$H$12:$AR$68,37,0)</f>
        <v>1</v>
      </c>
      <c r="CK60" s="101">
        <f t="shared" si="27"/>
        <v>7.74862903225806E-2</v>
      </c>
      <c r="CL60" s="119"/>
      <c r="CM60" s="107">
        <f t="shared" si="73"/>
        <v>0</v>
      </c>
      <c r="CN60" s="101" t="e">
        <f>VLOOKUP(H60,[26]BOM清单!$H$12:$AS$68,38,0)</f>
        <v>#REF!</v>
      </c>
      <c r="CO60" s="101" t="e">
        <f t="shared" si="29"/>
        <v>#REF!</v>
      </c>
      <c r="CP60" s="119">
        <v>1</v>
      </c>
      <c r="CQ60" s="107">
        <f t="shared" si="74"/>
        <v>7.7486289999999999E-2</v>
      </c>
      <c r="CR60" s="101">
        <f>VLOOKUP(H60,[26]BOM清单!$H$12:$AT$68,39,0)</f>
        <v>1</v>
      </c>
      <c r="CS60" s="101">
        <f t="shared" si="31"/>
        <v>7.74862903225806E-2</v>
      </c>
      <c r="CT60" s="119"/>
      <c r="CU60" s="107">
        <f t="shared" si="75"/>
        <v>0</v>
      </c>
      <c r="CV60" s="101" t="e">
        <f>VLOOKUP(H60,[26]BOM清单!$H$12:$AU$68,40,0)</f>
        <v>#REF!</v>
      </c>
      <c r="CW60" s="101" t="e">
        <f t="shared" si="33"/>
        <v>#REF!</v>
      </c>
      <c r="CX60" s="119"/>
      <c r="CY60" s="107">
        <f t="shared" si="76"/>
        <v>0</v>
      </c>
      <c r="CZ60" s="101" t="e">
        <f>VLOOKUP(H60,[26]BOM清单!$H$12:$AV$68,41,0)</f>
        <v>#REF!</v>
      </c>
      <c r="DA60" s="101" t="e">
        <f t="shared" si="35"/>
        <v>#REF!</v>
      </c>
      <c r="DB60" s="119">
        <v>1</v>
      </c>
      <c r="DC60" s="107">
        <f t="shared" si="77"/>
        <v>7.7486289999999999E-2</v>
      </c>
      <c r="DD60" s="101">
        <f>VLOOKUP(H60,[26]BOM清单!$H$12:$AW$68,42,0)</f>
        <v>1</v>
      </c>
      <c r="DE60" s="101">
        <f t="shared" si="37"/>
        <v>7.74862903225806E-2</v>
      </c>
      <c r="DF60" s="119"/>
      <c r="DG60" s="107">
        <f t="shared" si="78"/>
        <v>0</v>
      </c>
      <c r="DH60" s="101" t="e">
        <f>VLOOKUP(H60,[26]BOM清单!$H$12:$AX$68,43,0)</f>
        <v>#REF!</v>
      </c>
      <c r="DI60" s="101" t="e">
        <f t="shared" si="39"/>
        <v>#REF!</v>
      </c>
      <c r="DJ60" s="119">
        <v>1</v>
      </c>
      <c r="DK60" s="107">
        <f t="shared" si="79"/>
        <v>7.7486289999999999E-2</v>
      </c>
      <c r="DL60" s="101">
        <f>VLOOKUP(H60,[26]BOM清单!$H$12:$AY$68,44,0)</f>
        <v>1</v>
      </c>
      <c r="DM60" s="101">
        <f t="shared" si="41"/>
        <v>7.74862903225806E-2</v>
      </c>
      <c r="DN60" s="119"/>
      <c r="DO60" s="107">
        <f t="shared" si="80"/>
        <v>0</v>
      </c>
      <c r="DP60" s="101" t="e">
        <f>VLOOKUP(H60,[26]BOM清单!$H$12:$AZ$68,45,0)</f>
        <v>#REF!</v>
      </c>
      <c r="DQ60" s="101" t="e">
        <f t="shared" si="43"/>
        <v>#REF!</v>
      </c>
      <c r="DR60" s="119">
        <v>1</v>
      </c>
      <c r="DS60" s="107">
        <f t="shared" si="81"/>
        <v>7.7486289999999999E-2</v>
      </c>
      <c r="DT60" s="101">
        <f>VLOOKUP(H60,[26]BOM清单!$H$12:$BA$68,46,0)</f>
        <v>1</v>
      </c>
      <c r="DU60" s="101">
        <f t="shared" si="45"/>
        <v>7.74862903225806E-2</v>
      </c>
      <c r="DV60" s="119"/>
      <c r="DW60" s="107">
        <f t="shared" si="82"/>
        <v>0</v>
      </c>
      <c r="DX60" s="101" t="e">
        <f>VLOOKUP(H60,[26]BOM清单!$H$12:$BB$68,47,0)</f>
        <v>#REF!</v>
      </c>
      <c r="DY60" s="101" t="e">
        <f t="shared" si="47"/>
        <v>#REF!</v>
      </c>
      <c r="DZ60" s="119">
        <v>1</v>
      </c>
      <c r="EA60" s="107">
        <f t="shared" si="83"/>
        <v>7.7486289999999999E-2</v>
      </c>
      <c r="EB60" s="101">
        <f>VLOOKUP(H60,[26]BOM清单!$H$12:$BC$68,48,0)</f>
        <v>1</v>
      </c>
      <c r="EC60" s="101">
        <f t="shared" si="49"/>
        <v>7.74862903225806E-2</v>
      </c>
      <c r="ED60" s="119"/>
      <c r="EE60" s="107">
        <f t="shared" si="84"/>
        <v>0</v>
      </c>
      <c r="EF60" s="101" t="e">
        <f>VLOOKUP(H60,[26]BOM清单!$H$12:$BD$68,49,0)</f>
        <v>#REF!</v>
      </c>
      <c r="EG60" s="101" t="e">
        <f t="shared" si="51"/>
        <v>#REF!</v>
      </c>
      <c r="EH60" s="119">
        <v>1</v>
      </c>
      <c r="EI60" s="107">
        <f t="shared" si="85"/>
        <v>7.7486289999999999E-2</v>
      </c>
      <c r="EJ60" s="101">
        <f>VLOOKUP(H60,[26]BOM清单!$H$12:$BE$68,50,0)</f>
        <v>1</v>
      </c>
      <c r="EK60" s="101">
        <f t="shared" si="53"/>
        <v>7.74862903225806E-2</v>
      </c>
      <c r="EL60" s="119"/>
      <c r="EM60" s="107">
        <f t="shared" si="86"/>
        <v>0</v>
      </c>
      <c r="EN60" s="101" t="e">
        <f>VLOOKUP(H60,[26]BOM清单!$H$12:$BF$68,51,0)</f>
        <v>#REF!</v>
      </c>
      <c r="EO60" s="101" t="e">
        <f t="shared" si="55"/>
        <v>#REF!</v>
      </c>
      <c r="EP60" s="119">
        <v>1</v>
      </c>
      <c r="EQ60" s="106">
        <f t="shared" si="87"/>
        <v>7.7486289999999999E-2</v>
      </c>
      <c r="ER60" s="140">
        <f>VLOOKUP(H60,[26]BOM清单!$H$12:$BG$68,52,0)</f>
        <v>1</v>
      </c>
      <c r="ES60" s="140">
        <f t="shared" si="57"/>
        <v>7.74862903225806E-2</v>
      </c>
    </row>
    <row r="61" spans="1:149" s="24" customFormat="1" ht="34.049999999999997" customHeight="1">
      <c r="A61" s="40">
        <v>48</v>
      </c>
      <c r="B61" s="40"/>
      <c r="C61" s="40"/>
      <c r="D61" s="40"/>
      <c r="E61" s="40"/>
      <c r="F61" s="40">
        <v>4</v>
      </c>
      <c r="G61" s="40"/>
      <c r="H61" s="44" t="s">
        <v>294</v>
      </c>
      <c r="I61" s="44" t="s">
        <v>276</v>
      </c>
      <c r="J61" s="49" t="s">
        <v>88</v>
      </c>
      <c r="K61" s="44" t="s">
        <v>295</v>
      </c>
      <c r="L61" s="49" t="s">
        <v>88</v>
      </c>
      <c r="M61" s="52" t="s">
        <v>296</v>
      </c>
      <c r="N61" s="52" t="s">
        <v>279</v>
      </c>
      <c r="O61" s="49" t="s">
        <v>88</v>
      </c>
      <c r="P61" s="49" t="s">
        <v>88</v>
      </c>
      <c r="Q61" s="44" t="s">
        <v>164</v>
      </c>
      <c r="R61" s="64" t="s">
        <v>280</v>
      </c>
      <c r="S61" s="59" t="s">
        <v>88</v>
      </c>
      <c r="T61" s="44" t="s">
        <v>276</v>
      </c>
      <c r="U61" s="61" t="s">
        <v>155</v>
      </c>
      <c r="V61" s="61" t="s">
        <v>124</v>
      </c>
      <c r="W61" s="59" t="s">
        <v>88</v>
      </c>
      <c r="X61" s="59" t="s">
        <v>88</v>
      </c>
      <c r="Y61" s="59" t="s">
        <v>88</v>
      </c>
      <c r="Z61" s="59" t="s">
        <v>88</v>
      </c>
      <c r="AA61" s="49" t="s">
        <v>88</v>
      </c>
      <c r="AB61" s="49" t="s">
        <v>88</v>
      </c>
      <c r="AC61" s="51" t="s">
        <v>166</v>
      </c>
      <c r="AD61" s="49" t="s">
        <v>281</v>
      </c>
      <c r="AE61" s="85">
        <v>5.3101693999999998E-2</v>
      </c>
      <c r="AF61" s="86">
        <f>VLOOKUP(H61,'[27]上海绽奇 (6)'!$B$9:$G$29,6,0)</f>
        <v>5.3016935483871E-2</v>
      </c>
      <c r="AG61" s="115" t="s">
        <v>286</v>
      </c>
      <c r="AH61" s="106"/>
      <c r="AI61" s="107">
        <f t="shared" si="59"/>
        <v>0</v>
      </c>
      <c r="AJ61" s="101" t="e">
        <f>VLOOKUP(H61,[26]BOM清单!$H$12:$AE$68,24,0)</f>
        <v>#REF!</v>
      </c>
      <c r="AK61" s="101" t="e">
        <f t="shared" si="1"/>
        <v>#REF!</v>
      </c>
      <c r="AL61" s="117"/>
      <c r="AM61" s="107">
        <f t="shared" si="60"/>
        <v>0</v>
      </c>
      <c r="AN61" s="101" t="e">
        <f>VLOOKUP(H61,[26]BOM清单!$H$12:$AF$68,25,0)</f>
        <v>#REF!</v>
      </c>
      <c r="AO61" s="101" t="e">
        <f t="shared" si="3"/>
        <v>#REF!</v>
      </c>
      <c r="AP61" s="119"/>
      <c r="AQ61" s="107">
        <f t="shared" si="61"/>
        <v>0</v>
      </c>
      <c r="AR61" s="101" t="e">
        <f>VLOOKUP(H61,[26]BOM清单!$H$12:$AG$68,26,0)</f>
        <v>#REF!</v>
      </c>
      <c r="AS61" s="101" t="e">
        <f t="shared" si="5"/>
        <v>#REF!</v>
      </c>
      <c r="AT61" s="119"/>
      <c r="AU61" s="107">
        <f t="shared" si="62"/>
        <v>0</v>
      </c>
      <c r="AV61" s="101" t="e">
        <f>VLOOKUP(H61,[26]BOM清单!$H$12:$AH$68,27,0)</f>
        <v>#REF!</v>
      </c>
      <c r="AW61" s="101" t="e">
        <f t="shared" si="7"/>
        <v>#REF!</v>
      </c>
      <c r="AX61" s="119"/>
      <c r="AY61" s="107">
        <f t="shared" si="63"/>
        <v>0</v>
      </c>
      <c r="AZ61" s="101" t="e">
        <f>VLOOKUP(H61,[26]BOM清单!$H$12:$AI$68,28,0)</f>
        <v>#REF!</v>
      </c>
      <c r="BA61" s="101" t="e">
        <f t="shared" si="9"/>
        <v>#REF!</v>
      </c>
      <c r="BB61" s="117"/>
      <c r="BC61" s="107">
        <f t="shared" si="64"/>
        <v>0</v>
      </c>
      <c r="BD61" s="101" t="e">
        <f>VLOOKUP(H61,[26]BOM清单!$H$12:$AJ$68,29,0)</f>
        <v>#REF!</v>
      </c>
      <c r="BE61" s="101" t="e">
        <f t="shared" si="11"/>
        <v>#REF!</v>
      </c>
      <c r="BF61" s="42"/>
      <c r="BG61" s="107">
        <f t="shared" si="65"/>
        <v>0</v>
      </c>
      <c r="BH61" s="101" t="e">
        <f>VLOOKUP(H61,[26]BOM清单!$H$12:$AK$68,30,0)</f>
        <v>#REF!</v>
      </c>
      <c r="BI61" s="101" t="e">
        <f t="shared" si="13"/>
        <v>#REF!</v>
      </c>
      <c r="BJ61" s="119"/>
      <c r="BK61" s="107">
        <f t="shared" si="66"/>
        <v>0</v>
      </c>
      <c r="BL61" s="101" t="e">
        <f>VLOOKUP(H61,[26]BOM清单!$H$12:$AL$68,31,0)</f>
        <v>#REF!</v>
      </c>
      <c r="BM61" s="101" t="e">
        <f t="shared" si="15"/>
        <v>#REF!</v>
      </c>
      <c r="BN61" s="119">
        <v>2</v>
      </c>
      <c r="BO61" s="107">
        <f t="shared" si="67"/>
        <v>0.106203388</v>
      </c>
      <c r="BP61" s="101">
        <f>VLOOKUP(H61,[26]BOM清单!$H$12:$AM$68,32,0)</f>
        <v>2</v>
      </c>
      <c r="BQ61" s="101">
        <f t="shared" si="17"/>
        <v>0.106033870967742</v>
      </c>
      <c r="BR61" s="119"/>
      <c r="BS61" s="107">
        <f t="shared" si="68"/>
        <v>0</v>
      </c>
      <c r="BT61" s="101" t="e">
        <f>VLOOKUP(H61,[26]BOM清单!$H$12:$AN$68,33,0)</f>
        <v>#REF!</v>
      </c>
      <c r="BU61" s="101" t="e">
        <f t="shared" si="19"/>
        <v>#REF!</v>
      </c>
      <c r="BV61" s="119">
        <v>2</v>
      </c>
      <c r="BW61" s="107">
        <f t="shared" si="69"/>
        <v>0.106203388</v>
      </c>
      <c r="BX61" s="101">
        <f>VLOOKUP(H61,[26]BOM清单!$H$12:$AO$68,34,0)</f>
        <v>2</v>
      </c>
      <c r="BY61" s="101">
        <f t="shared" si="21"/>
        <v>0.106033870967742</v>
      </c>
      <c r="BZ61" s="119"/>
      <c r="CA61" s="107">
        <f t="shared" si="70"/>
        <v>0</v>
      </c>
      <c r="CB61" s="101" t="e">
        <f>VLOOKUP(H61,[26]BOM清单!$H$12:$AP$68,35,0)</f>
        <v>#REF!</v>
      </c>
      <c r="CC61" s="101" t="e">
        <f t="shared" si="23"/>
        <v>#REF!</v>
      </c>
      <c r="CD61" s="119"/>
      <c r="CE61" s="107">
        <f t="shared" si="71"/>
        <v>0</v>
      </c>
      <c r="CF61" s="101" t="e">
        <f>VLOOKUP(H61,[26]BOM清单!$H$12:$AQ$68,36,0)</f>
        <v>#REF!</v>
      </c>
      <c r="CG61" s="101" t="e">
        <f t="shared" si="25"/>
        <v>#REF!</v>
      </c>
      <c r="CH61" s="119">
        <v>2</v>
      </c>
      <c r="CI61" s="107">
        <f t="shared" si="72"/>
        <v>0.106203388</v>
      </c>
      <c r="CJ61" s="101">
        <f>VLOOKUP(H61,[26]BOM清单!$H$12:$AR$68,37,0)</f>
        <v>2</v>
      </c>
      <c r="CK61" s="101">
        <f t="shared" si="27"/>
        <v>0.106033870967742</v>
      </c>
      <c r="CL61" s="119"/>
      <c r="CM61" s="107">
        <f t="shared" si="73"/>
        <v>0</v>
      </c>
      <c r="CN61" s="101" t="e">
        <f>VLOOKUP(H61,[26]BOM清单!$H$12:$AS$68,38,0)</f>
        <v>#REF!</v>
      </c>
      <c r="CO61" s="101" t="e">
        <f t="shared" si="29"/>
        <v>#REF!</v>
      </c>
      <c r="CP61" s="119">
        <v>2</v>
      </c>
      <c r="CQ61" s="107">
        <f t="shared" si="74"/>
        <v>0.106203388</v>
      </c>
      <c r="CR61" s="101">
        <f>VLOOKUP(H61,[26]BOM清单!$H$12:$AT$68,39,0)</f>
        <v>2</v>
      </c>
      <c r="CS61" s="101">
        <f t="shared" si="31"/>
        <v>0.106033870967742</v>
      </c>
      <c r="CT61" s="119"/>
      <c r="CU61" s="107">
        <f t="shared" si="75"/>
        <v>0</v>
      </c>
      <c r="CV61" s="101" t="e">
        <f>VLOOKUP(H61,[26]BOM清单!$H$12:$AU$68,40,0)</f>
        <v>#REF!</v>
      </c>
      <c r="CW61" s="101" t="e">
        <f t="shared" si="33"/>
        <v>#REF!</v>
      </c>
      <c r="CX61" s="119"/>
      <c r="CY61" s="107">
        <f t="shared" si="76"/>
        <v>0</v>
      </c>
      <c r="CZ61" s="101" t="e">
        <f>VLOOKUP(H61,[26]BOM清单!$H$12:$AV$68,41,0)</f>
        <v>#REF!</v>
      </c>
      <c r="DA61" s="101" t="e">
        <f t="shared" si="35"/>
        <v>#REF!</v>
      </c>
      <c r="DB61" s="119">
        <v>2</v>
      </c>
      <c r="DC61" s="107">
        <f t="shared" si="77"/>
        <v>0.106203388</v>
      </c>
      <c r="DD61" s="101">
        <f>VLOOKUP(H61,[26]BOM清单!$H$12:$AW$68,42,0)</f>
        <v>2</v>
      </c>
      <c r="DE61" s="101">
        <f t="shared" si="37"/>
        <v>0.106033870967742</v>
      </c>
      <c r="DF61" s="119"/>
      <c r="DG61" s="107">
        <f t="shared" si="78"/>
        <v>0</v>
      </c>
      <c r="DH61" s="101" t="e">
        <f>VLOOKUP(H61,[26]BOM清单!$H$12:$AX$68,43,0)</f>
        <v>#REF!</v>
      </c>
      <c r="DI61" s="101" t="e">
        <f t="shared" si="39"/>
        <v>#REF!</v>
      </c>
      <c r="DJ61" s="119">
        <v>2</v>
      </c>
      <c r="DK61" s="107">
        <f t="shared" si="79"/>
        <v>0.106203388</v>
      </c>
      <c r="DL61" s="101">
        <f>VLOOKUP(H61,[26]BOM清单!$H$12:$AY$68,44,0)</f>
        <v>2</v>
      </c>
      <c r="DM61" s="101">
        <f t="shared" si="41"/>
        <v>0.106033870967742</v>
      </c>
      <c r="DN61" s="119"/>
      <c r="DO61" s="107">
        <f t="shared" si="80"/>
        <v>0</v>
      </c>
      <c r="DP61" s="101" t="e">
        <f>VLOOKUP(H61,[26]BOM清单!$H$12:$AZ$68,45,0)</f>
        <v>#REF!</v>
      </c>
      <c r="DQ61" s="101" t="e">
        <f t="shared" si="43"/>
        <v>#REF!</v>
      </c>
      <c r="DR61" s="119">
        <v>2</v>
      </c>
      <c r="DS61" s="107">
        <f t="shared" si="81"/>
        <v>0.106203388</v>
      </c>
      <c r="DT61" s="101">
        <f>VLOOKUP(H61,[26]BOM清单!$H$12:$BA$68,46,0)</f>
        <v>2</v>
      </c>
      <c r="DU61" s="101">
        <f t="shared" si="45"/>
        <v>0.106033870967742</v>
      </c>
      <c r="DV61" s="119"/>
      <c r="DW61" s="107">
        <f t="shared" si="82"/>
        <v>0</v>
      </c>
      <c r="DX61" s="101" t="e">
        <f>VLOOKUP(H61,[26]BOM清单!$H$12:$BB$68,47,0)</f>
        <v>#REF!</v>
      </c>
      <c r="DY61" s="101" t="e">
        <f t="shared" si="47"/>
        <v>#REF!</v>
      </c>
      <c r="DZ61" s="119">
        <v>2</v>
      </c>
      <c r="EA61" s="107">
        <f t="shared" si="83"/>
        <v>0.106203388</v>
      </c>
      <c r="EB61" s="101">
        <f>VLOOKUP(H61,[26]BOM清单!$H$12:$BC$68,48,0)</f>
        <v>2</v>
      </c>
      <c r="EC61" s="101">
        <f t="shared" si="49"/>
        <v>0.106033870967742</v>
      </c>
      <c r="ED61" s="119"/>
      <c r="EE61" s="107">
        <f t="shared" si="84"/>
        <v>0</v>
      </c>
      <c r="EF61" s="101" t="e">
        <f>VLOOKUP(H61,[26]BOM清单!$H$12:$BD$68,49,0)</f>
        <v>#REF!</v>
      </c>
      <c r="EG61" s="101" t="e">
        <f t="shared" si="51"/>
        <v>#REF!</v>
      </c>
      <c r="EH61" s="119">
        <v>2</v>
      </c>
      <c r="EI61" s="107">
        <f t="shared" si="85"/>
        <v>0.106203388</v>
      </c>
      <c r="EJ61" s="101">
        <f>VLOOKUP(H61,[26]BOM清单!$H$12:$BE$68,50,0)</f>
        <v>2</v>
      </c>
      <c r="EK61" s="101">
        <f t="shared" si="53"/>
        <v>0.106033870967742</v>
      </c>
      <c r="EL61" s="119"/>
      <c r="EM61" s="107">
        <f t="shared" si="86"/>
        <v>0</v>
      </c>
      <c r="EN61" s="101" t="e">
        <f>VLOOKUP(H61,[26]BOM清单!$H$12:$BF$68,51,0)</f>
        <v>#REF!</v>
      </c>
      <c r="EO61" s="101" t="e">
        <f t="shared" si="55"/>
        <v>#REF!</v>
      </c>
      <c r="EP61" s="119">
        <v>2</v>
      </c>
      <c r="EQ61" s="106">
        <f t="shared" si="87"/>
        <v>0.106203388</v>
      </c>
      <c r="ER61" s="140">
        <f>VLOOKUP(H61,[26]BOM清单!$H$12:$BG$68,52,0)</f>
        <v>2</v>
      </c>
      <c r="ES61" s="140">
        <f t="shared" si="57"/>
        <v>0.106033870967742</v>
      </c>
    </row>
    <row r="62" spans="1:149" s="24" customFormat="1" ht="34.049999999999997" customHeight="1">
      <c r="A62" s="40">
        <v>49</v>
      </c>
      <c r="B62" s="40"/>
      <c r="C62" s="40"/>
      <c r="D62" s="40"/>
      <c r="E62" s="40"/>
      <c r="F62" s="40">
        <v>4</v>
      </c>
      <c r="G62" s="40"/>
      <c r="H62" s="44" t="s">
        <v>297</v>
      </c>
      <c r="I62" s="44" t="s">
        <v>276</v>
      </c>
      <c r="J62" s="49"/>
      <c r="K62" s="44" t="s">
        <v>298</v>
      </c>
      <c r="L62" s="49" t="s">
        <v>88</v>
      </c>
      <c r="M62" s="52" t="s">
        <v>299</v>
      </c>
      <c r="N62" s="52" t="s">
        <v>279</v>
      </c>
      <c r="O62" s="49" t="s">
        <v>88</v>
      </c>
      <c r="P62" s="49" t="s">
        <v>88</v>
      </c>
      <c r="Q62" s="44" t="s">
        <v>164</v>
      </c>
      <c r="R62" s="64" t="s">
        <v>280</v>
      </c>
      <c r="S62" s="59" t="s">
        <v>88</v>
      </c>
      <c r="T62" s="44" t="s">
        <v>276</v>
      </c>
      <c r="U62" s="61" t="s">
        <v>155</v>
      </c>
      <c r="V62" s="61" t="s">
        <v>124</v>
      </c>
      <c r="W62" s="59" t="s">
        <v>88</v>
      </c>
      <c r="X62" s="59" t="s">
        <v>88</v>
      </c>
      <c r="Y62" s="59" t="s">
        <v>88</v>
      </c>
      <c r="Z62" s="59" t="s">
        <v>88</v>
      </c>
      <c r="AA62" s="49" t="s">
        <v>88</v>
      </c>
      <c r="AB62" s="49" t="s">
        <v>88</v>
      </c>
      <c r="AC62" s="51" t="s">
        <v>166</v>
      </c>
      <c r="AD62" s="49" t="s">
        <v>300</v>
      </c>
      <c r="AE62" s="87">
        <v>0.1265</v>
      </c>
      <c r="AF62" s="86">
        <v>0.1265</v>
      </c>
      <c r="AG62" s="115" t="s">
        <v>301</v>
      </c>
      <c r="AH62" s="106"/>
      <c r="AI62" s="107">
        <f t="shared" si="59"/>
        <v>0</v>
      </c>
      <c r="AJ62" s="101" t="e">
        <f>VLOOKUP(H62,[26]BOM清单!$H$12:$AE$68,24,0)</f>
        <v>#REF!</v>
      </c>
      <c r="AK62" s="101" t="e">
        <f t="shared" si="1"/>
        <v>#REF!</v>
      </c>
      <c r="AL62" s="117"/>
      <c r="AM62" s="107">
        <f t="shared" si="60"/>
        <v>0</v>
      </c>
      <c r="AN62" s="101" t="e">
        <f>VLOOKUP(H62,[26]BOM清单!$H$12:$AF$68,25,0)</f>
        <v>#REF!</v>
      </c>
      <c r="AO62" s="101" t="e">
        <f t="shared" si="3"/>
        <v>#REF!</v>
      </c>
      <c r="AP62" s="119"/>
      <c r="AQ62" s="107">
        <f t="shared" si="61"/>
        <v>0</v>
      </c>
      <c r="AR62" s="101" t="e">
        <f>VLOOKUP(H62,[26]BOM清单!$H$12:$AG$68,26,0)</f>
        <v>#REF!</v>
      </c>
      <c r="AS62" s="101" t="e">
        <f t="shared" si="5"/>
        <v>#REF!</v>
      </c>
      <c r="AT62" s="119"/>
      <c r="AU62" s="107">
        <f t="shared" si="62"/>
        <v>0</v>
      </c>
      <c r="AV62" s="101" t="e">
        <f>VLOOKUP(H62,[26]BOM清单!$H$12:$AH$68,27,0)</f>
        <v>#REF!</v>
      </c>
      <c r="AW62" s="101" t="e">
        <f t="shared" si="7"/>
        <v>#REF!</v>
      </c>
      <c r="AX62" s="119"/>
      <c r="AY62" s="107">
        <f t="shared" si="63"/>
        <v>0</v>
      </c>
      <c r="AZ62" s="101" t="e">
        <f>VLOOKUP(H62,[26]BOM清单!$H$12:$AI$68,28,0)</f>
        <v>#REF!</v>
      </c>
      <c r="BA62" s="101" t="e">
        <f t="shared" si="9"/>
        <v>#REF!</v>
      </c>
      <c r="BB62" s="117"/>
      <c r="BC62" s="107">
        <f t="shared" si="64"/>
        <v>0</v>
      </c>
      <c r="BD62" s="101" t="e">
        <f>VLOOKUP(H62,[26]BOM清单!$H$12:$AJ$68,29,0)</f>
        <v>#REF!</v>
      </c>
      <c r="BE62" s="101" t="e">
        <f t="shared" si="11"/>
        <v>#REF!</v>
      </c>
      <c r="BF62" s="42">
        <v>1</v>
      </c>
      <c r="BG62" s="107">
        <f t="shared" si="65"/>
        <v>0.1265</v>
      </c>
      <c r="BH62" s="101">
        <f>VLOOKUP(H62,[26]BOM清单!$H$12:$AK$68,30,0)</f>
        <v>1</v>
      </c>
      <c r="BI62" s="101">
        <f t="shared" si="13"/>
        <v>0.1265</v>
      </c>
      <c r="BJ62" s="119"/>
      <c r="BK62" s="107">
        <f t="shared" si="66"/>
        <v>0</v>
      </c>
      <c r="BL62" s="101" t="e">
        <f>VLOOKUP(H62,[26]BOM清单!$H$12:$AL$68,31,0)</f>
        <v>#REF!</v>
      </c>
      <c r="BM62" s="101" t="e">
        <f t="shared" si="15"/>
        <v>#REF!</v>
      </c>
      <c r="BN62" s="119"/>
      <c r="BO62" s="107">
        <f t="shared" si="67"/>
        <v>0</v>
      </c>
      <c r="BP62" s="101" t="e">
        <f>VLOOKUP(H62,[26]BOM清单!$H$12:$AM$68,32,0)</f>
        <v>#REF!</v>
      </c>
      <c r="BQ62" s="101" t="e">
        <f t="shared" si="17"/>
        <v>#REF!</v>
      </c>
      <c r="BR62" s="119"/>
      <c r="BS62" s="107">
        <f t="shared" si="68"/>
        <v>0</v>
      </c>
      <c r="BT62" s="101" t="e">
        <f>VLOOKUP(H62,[26]BOM清单!$H$12:$AN$68,33,0)</f>
        <v>#REF!</v>
      </c>
      <c r="BU62" s="101" t="e">
        <f t="shared" si="19"/>
        <v>#REF!</v>
      </c>
      <c r="BV62" s="119"/>
      <c r="BW62" s="107">
        <f t="shared" si="69"/>
        <v>0</v>
      </c>
      <c r="BX62" s="101" t="e">
        <f>VLOOKUP(H62,[26]BOM清单!$H$12:$AO$68,34,0)</f>
        <v>#REF!</v>
      </c>
      <c r="BY62" s="101" t="e">
        <f t="shared" si="21"/>
        <v>#REF!</v>
      </c>
      <c r="BZ62" s="119">
        <v>1</v>
      </c>
      <c r="CA62" s="107">
        <f t="shared" si="70"/>
        <v>0.1265</v>
      </c>
      <c r="CB62" s="101">
        <f>VLOOKUP(H62,[26]BOM清单!$H$12:$AP$68,35,0)</f>
        <v>1</v>
      </c>
      <c r="CC62" s="101">
        <f t="shared" si="23"/>
        <v>0.1265</v>
      </c>
      <c r="CD62" s="119"/>
      <c r="CE62" s="107">
        <f t="shared" si="71"/>
        <v>0</v>
      </c>
      <c r="CF62" s="101" t="e">
        <f>VLOOKUP(H62,[26]BOM清单!$H$12:$AQ$68,36,0)</f>
        <v>#REF!</v>
      </c>
      <c r="CG62" s="101" t="e">
        <f t="shared" si="25"/>
        <v>#REF!</v>
      </c>
      <c r="CH62" s="119"/>
      <c r="CI62" s="107">
        <f t="shared" si="72"/>
        <v>0</v>
      </c>
      <c r="CJ62" s="101" t="e">
        <f>VLOOKUP(H62,[26]BOM清单!$H$12:$AR$68,37,0)</f>
        <v>#REF!</v>
      </c>
      <c r="CK62" s="101" t="e">
        <f t="shared" si="27"/>
        <v>#REF!</v>
      </c>
      <c r="CL62" s="119"/>
      <c r="CM62" s="107">
        <f t="shared" si="73"/>
        <v>0</v>
      </c>
      <c r="CN62" s="101" t="e">
        <f>VLOOKUP(H62,[26]BOM清单!$H$12:$AS$68,38,0)</f>
        <v>#REF!</v>
      </c>
      <c r="CO62" s="101" t="e">
        <f t="shared" si="29"/>
        <v>#REF!</v>
      </c>
      <c r="CP62" s="119"/>
      <c r="CQ62" s="107">
        <f t="shared" si="74"/>
        <v>0</v>
      </c>
      <c r="CR62" s="101" t="e">
        <f>VLOOKUP(H62,[26]BOM清单!$H$12:$AT$68,39,0)</f>
        <v>#REF!</v>
      </c>
      <c r="CS62" s="101" t="e">
        <f t="shared" si="31"/>
        <v>#REF!</v>
      </c>
      <c r="CT62" s="119">
        <v>1</v>
      </c>
      <c r="CU62" s="107">
        <f t="shared" si="75"/>
        <v>0.1265</v>
      </c>
      <c r="CV62" s="101">
        <f>VLOOKUP(H62,[26]BOM清单!$H$12:$AU$68,40,0)</f>
        <v>1</v>
      </c>
      <c r="CW62" s="101">
        <f t="shared" si="33"/>
        <v>0.1265</v>
      </c>
      <c r="CX62" s="119"/>
      <c r="CY62" s="107">
        <f t="shared" si="76"/>
        <v>0</v>
      </c>
      <c r="CZ62" s="101" t="e">
        <f>VLOOKUP(H62,[26]BOM清单!$H$12:$AV$68,41,0)</f>
        <v>#REF!</v>
      </c>
      <c r="DA62" s="101" t="e">
        <f t="shared" si="35"/>
        <v>#REF!</v>
      </c>
      <c r="DB62" s="119"/>
      <c r="DC62" s="107">
        <f t="shared" si="77"/>
        <v>0</v>
      </c>
      <c r="DD62" s="101" t="e">
        <f>VLOOKUP(H62,[26]BOM清单!$H$12:$AW$68,42,0)</f>
        <v>#REF!</v>
      </c>
      <c r="DE62" s="101" t="e">
        <f t="shared" si="37"/>
        <v>#REF!</v>
      </c>
      <c r="DF62" s="119"/>
      <c r="DG62" s="107">
        <f t="shared" si="78"/>
        <v>0</v>
      </c>
      <c r="DH62" s="101" t="e">
        <f>VLOOKUP(H62,[26]BOM清单!$H$12:$AX$68,43,0)</f>
        <v>#REF!</v>
      </c>
      <c r="DI62" s="101" t="e">
        <f t="shared" si="39"/>
        <v>#REF!</v>
      </c>
      <c r="DJ62" s="119"/>
      <c r="DK62" s="107">
        <f t="shared" si="79"/>
        <v>0</v>
      </c>
      <c r="DL62" s="101" t="e">
        <f>VLOOKUP(H62,[26]BOM清单!$H$12:$AY$68,44,0)</f>
        <v>#REF!</v>
      </c>
      <c r="DM62" s="101" t="e">
        <f t="shared" si="41"/>
        <v>#REF!</v>
      </c>
      <c r="DN62" s="119"/>
      <c r="DO62" s="107">
        <f t="shared" si="80"/>
        <v>0</v>
      </c>
      <c r="DP62" s="101" t="e">
        <f>VLOOKUP(H62,[26]BOM清单!$H$12:$AZ$68,45,0)</f>
        <v>#REF!</v>
      </c>
      <c r="DQ62" s="101" t="e">
        <f t="shared" si="43"/>
        <v>#REF!</v>
      </c>
      <c r="DR62" s="119"/>
      <c r="DS62" s="107">
        <f t="shared" si="81"/>
        <v>0</v>
      </c>
      <c r="DT62" s="101" t="e">
        <f>VLOOKUP(H62,[26]BOM清单!$H$12:$BA$68,46,0)</f>
        <v>#REF!</v>
      </c>
      <c r="DU62" s="101" t="e">
        <f t="shared" si="45"/>
        <v>#REF!</v>
      </c>
      <c r="DV62" s="119"/>
      <c r="DW62" s="107">
        <f t="shared" si="82"/>
        <v>0</v>
      </c>
      <c r="DX62" s="101" t="e">
        <f>VLOOKUP(H62,[26]BOM清单!$H$12:$BB$68,47,0)</f>
        <v>#REF!</v>
      </c>
      <c r="DY62" s="101" t="e">
        <f t="shared" si="47"/>
        <v>#REF!</v>
      </c>
      <c r="DZ62" s="119"/>
      <c r="EA62" s="107">
        <f t="shared" si="83"/>
        <v>0</v>
      </c>
      <c r="EB62" s="101" t="e">
        <f>VLOOKUP(H62,[26]BOM清单!$H$12:$BC$68,48,0)</f>
        <v>#REF!</v>
      </c>
      <c r="EC62" s="101" t="e">
        <f t="shared" si="49"/>
        <v>#REF!</v>
      </c>
      <c r="ED62" s="119"/>
      <c r="EE62" s="107">
        <f t="shared" si="84"/>
        <v>0</v>
      </c>
      <c r="EF62" s="101" t="e">
        <f>VLOOKUP(H62,[26]BOM清单!$H$12:$BD$68,49,0)</f>
        <v>#REF!</v>
      </c>
      <c r="EG62" s="101" t="e">
        <f t="shared" si="51"/>
        <v>#REF!</v>
      </c>
      <c r="EH62" s="119"/>
      <c r="EI62" s="107">
        <f t="shared" si="85"/>
        <v>0</v>
      </c>
      <c r="EJ62" s="101" t="e">
        <f>VLOOKUP(H62,[26]BOM清单!$H$12:$BE$68,50,0)</f>
        <v>#REF!</v>
      </c>
      <c r="EK62" s="101" t="e">
        <f t="shared" si="53"/>
        <v>#REF!</v>
      </c>
      <c r="EL62" s="119"/>
      <c r="EM62" s="107">
        <f t="shared" si="86"/>
        <v>0</v>
      </c>
      <c r="EN62" s="101" t="e">
        <f>VLOOKUP(H62,[26]BOM清单!$H$12:$BF$68,51,0)</f>
        <v>#REF!</v>
      </c>
      <c r="EO62" s="101" t="e">
        <f t="shared" si="55"/>
        <v>#REF!</v>
      </c>
      <c r="EP62" s="119"/>
      <c r="EQ62" s="106">
        <f t="shared" si="87"/>
        <v>0</v>
      </c>
      <c r="ER62" s="140" t="e">
        <f>VLOOKUP(H62,[26]BOM清单!$H$12:$BG$68,52,0)</f>
        <v>#REF!</v>
      </c>
      <c r="ES62" s="140" t="e">
        <f t="shared" si="57"/>
        <v>#REF!</v>
      </c>
    </row>
    <row r="63" spans="1:149" s="24" customFormat="1" ht="34.049999999999997" customHeight="1">
      <c r="A63" s="40">
        <v>50</v>
      </c>
      <c r="B63" s="40"/>
      <c r="C63" s="40"/>
      <c r="D63" s="40"/>
      <c r="E63" s="40"/>
      <c r="F63" s="40">
        <v>4</v>
      </c>
      <c r="G63" s="40"/>
      <c r="H63" s="44" t="s">
        <v>302</v>
      </c>
      <c r="I63" s="44" t="s">
        <v>276</v>
      </c>
      <c r="J63" s="49"/>
      <c r="K63" s="44" t="s">
        <v>303</v>
      </c>
      <c r="L63" s="49" t="s">
        <v>88</v>
      </c>
      <c r="M63" s="52" t="s">
        <v>299</v>
      </c>
      <c r="N63" s="52" t="s">
        <v>279</v>
      </c>
      <c r="O63" s="49" t="s">
        <v>88</v>
      </c>
      <c r="P63" s="49" t="s">
        <v>88</v>
      </c>
      <c r="Q63" s="44" t="s">
        <v>164</v>
      </c>
      <c r="R63" s="64" t="s">
        <v>280</v>
      </c>
      <c r="S63" s="59" t="s">
        <v>88</v>
      </c>
      <c r="T63" s="44" t="s">
        <v>276</v>
      </c>
      <c r="U63" s="61" t="s">
        <v>124</v>
      </c>
      <c r="V63" s="61" t="s">
        <v>124</v>
      </c>
      <c r="W63" s="59" t="s">
        <v>88</v>
      </c>
      <c r="X63" s="59" t="s">
        <v>88</v>
      </c>
      <c r="Y63" s="59" t="s">
        <v>88</v>
      </c>
      <c r="Z63" s="59" t="s">
        <v>88</v>
      </c>
      <c r="AA63" s="49" t="s">
        <v>88</v>
      </c>
      <c r="AB63" s="49" t="s">
        <v>88</v>
      </c>
      <c r="AC63" s="51" t="s">
        <v>166</v>
      </c>
      <c r="AD63" s="49" t="s">
        <v>304</v>
      </c>
      <c r="AE63" s="87">
        <v>0.24529999999999999</v>
      </c>
      <c r="AF63" s="86">
        <v>0.24529999999999999</v>
      </c>
      <c r="AG63" s="115" t="s">
        <v>301</v>
      </c>
      <c r="AH63" s="106"/>
      <c r="AI63" s="107">
        <f t="shared" si="59"/>
        <v>0</v>
      </c>
      <c r="AJ63" s="101" t="e">
        <f>VLOOKUP(H63,[26]BOM清单!$H$12:$AE$68,24,0)</f>
        <v>#REF!</v>
      </c>
      <c r="AK63" s="101" t="e">
        <f t="shared" si="1"/>
        <v>#REF!</v>
      </c>
      <c r="AL63" s="117"/>
      <c r="AM63" s="107">
        <f t="shared" si="60"/>
        <v>0</v>
      </c>
      <c r="AN63" s="101" t="e">
        <f>VLOOKUP(H63,[26]BOM清单!$H$12:$AF$68,25,0)</f>
        <v>#REF!</v>
      </c>
      <c r="AO63" s="101" t="e">
        <f t="shared" si="3"/>
        <v>#REF!</v>
      </c>
      <c r="AP63" s="119"/>
      <c r="AQ63" s="107">
        <f t="shared" si="61"/>
        <v>0</v>
      </c>
      <c r="AR63" s="101" t="e">
        <f>VLOOKUP(H63,[26]BOM清单!$H$12:$AG$68,26,0)</f>
        <v>#REF!</v>
      </c>
      <c r="AS63" s="101" t="e">
        <f t="shared" si="5"/>
        <v>#REF!</v>
      </c>
      <c r="AT63" s="119"/>
      <c r="AU63" s="107">
        <f t="shared" si="62"/>
        <v>0</v>
      </c>
      <c r="AV63" s="101" t="e">
        <f>VLOOKUP(H63,[26]BOM清单!$H$12:$AH$68,27,0)</f>
        <v>#REF!</v>
      </c>
      <c r="AW63" s="101" t="e">
        <f t="shared" si="7"/>
        <v>#REF!</v>
      </c>
      <c r="AX63" s="119"/>
      <c r="AY63" s="107">
        <f t="shared" si="63"/>
        <v>0</v>
      </c>
      <c r="AZ63" s="101" t="e">
        <f>VLOOKUP(H63,[26]BOM清单!$H$12:$AI$68,28,0)</f>
        <v>#REF!</v>
      </c>
      <c r="BA63" s="101" t="e">
        <f t="shared" si="9"/>
        <v>#REF!</v>
      </c>
      <c r="BB63" s="117"/>
      <c r="BC63" s="107">
        <f t="shared" si="64"/>
        <v>0</v>
      </c>
      <c r="BD63" s="101" t="e">
        <f>VLOOKUP(H63,[26]BOM清单!$H$12:$AJ$68,29,0)</f>
        <v>#REF!</v>
      </c>
      <c r="BE63" s="101" t="e">
        <f t="shared" si="11"/>
        <v>#REF!</v>
      </c>
      <c r="BF63" s="42">
        <v>1</v>
      </c>
      <c r="BG63" s="107">
        <f t="shared" si="65"/>
        <v>0.24529999999999999</v>
      </c>
      <c r="BH63" s="101">
        <f>VLOOKUP(H63,[26]BOM清单!$H$12:$AK$68,30,0)</f>
        <v>1</v>
      </c>
      <c r="BI63" s="101">
        <f t="shared" si="13"/>
        <v>0.24529999999999999</v>
      </c>
      <c r="BJ63" s="119"/>
      <c r="BK63" s="107">
        <f t="shared" si="66"/>
        <v>0</v>
      </c>
      <c r="BL63" s="101" t="e">
        <f>VLOOKUP(H63,[26]BOM清单!$H$12:$AL$68,31,0)</f>
        <v>#REF!</v>
      </c>
      <c r="BM63" s="101" t="e">
        <f t="shared" si="15"/>
        <v>#REF!</v>
      </c>
      <c r="BN63" s="119"/>
      <c r="BO63" s="107">
        <f t="shared" si="67"/>
        <v>0</v>
      </c>
      <c r="BP63" s="101" t="e">
        <f>VLOOKUP(H63,[26]BOM清单!$H$12:$AM$68,32,0)</f>
        <v>#REF!</v>
      </c>
      <c r="BQ63" s="101" t="e">
        <f t="shared" si="17"/>
        <v>#REF!</v>
      </c>
      <c r="BR63" s="119"/>
      <c r="BS63" s="107">
        <f t="shared" si="68"/>
        <v>0</v>
      </c>
      <c r="BT63" s="101" t="e">
        <f>VLOOKUP(H63,[26]BOM清单!$H$12:$AN$68,33,0)</f>
        <v>#REF!</v>
      </c>
      <c r="BU63" s="101" t="e">
        <f t="shared" si="19"/>
        <v>#REF!</v>
      </c>
      <c r="BV63" s="119"/>
      <c r="BW63" s="107">
        <f t="shared" si="69"/>
        <v>0</v>
      </c>
      <c r="BX63" s="101" t="e">
        <f>VLOOKUP(H63,[26]BOM清单!$H$12:$AO$68,34,0)</f>
        <v>#REF!</v>
      </c>
      <c r="BY63" s="101" t="e">
        <f t="shared" si="21"/>
        <v>#REF!</v>
      </c>
      <c r="BZ63" s="119">
        <v>1</v>
      </c>
      <c r="CA63" s="107">
        <f t="shared" si="70"/>
        <v>0.24529999999999999</v>
      </c>
      <c r="CB63" s="101">
        <f>VLOOKUP(H63,[26]BOM清单!$H$12:$AP$68,35,0)</f>
        <v>1</v>
      </c>
      <c r="CC63" s="101">
        <f t="shared" si="23"/>
        <v>0.24529999999999999</v>
      </c>
      <c r="CD63" s="119"/>
      <c r="CE63" s="107">
        <f t="shared" si="71"/>
        <v>0</v>
      </c>
      <c r="CF63" s="101" t="e">
        <f>VLOOKUP(H63,[26]BOM清单!$H$12:$AQ$68,36,0)</f>
        <v>#REF!</v>
      </c>
      <c r="CG63" s="101" t="e">
        <f t="shared" si="25"/>
        <v>#REF!</v>
      </c>
      <c r="CH63" s="119"/>
      <c r="CI63" s="107">
        <f t="shared" si="72"/>
        <v>0</v>
      </c>
      <c r="CJ63" s="101" t="e">
        <f>VLOOKUP(H63,[26]BOM清单!$H$12:$AR$68,37,0)</f>
        <v>#REF!</v>
      </c>
      <c r="CK63" s="101" t="e">
        <f t="shared" si="27"/>
        <v>#REF!</v>
      </c>
      <c r="CL63" s="119"/>
      <c r="CM63" s="107">
        <f t="shared" si="73"/>
        <v>0</v>
      </c>
      <c r="CN63" s="101" t="e">
        <f>VLOOKUP(H63,[26]BOM清单!$H$12:$AS$68,38,0)</f>
        <v>#REF!</v>
      </c>
      <c r="CO63" s="101" t="e">
        <f t="shared" si="29"/>
        <v>#REF!</v>
      </c>
      <c r="CP63" s="119"/>
      <c r="CQ63" s="107">
        <f t="shared" si="74"/>
        <v>0</v>
      </c>
      <c r="CR63" s="101" t="e">
        <f>VLOOKUP(H63,[26]BOM清单!$H$12:$AT$68,39,0)</f>
        <v>#REF!</v>
      </c>
      <c r="CS63" s="101" t="e">
        <f t="shared" si="31"/>
        <v>#REF!</v>
      </c>
      <c r="CT63" s="119">
        <v>1</v>
      </c>
      <c r="CU63" s="107">
        <f t="shared" si="75"/>
        <v>0.24529999999999999</v>
      </c>
      <c r="CV63" s="101">
        <f>VLOOKUP(H63,[26]BOM清单!$H$12:$AU$68,40,0)</f>
        <v>1</v>
      </c>
      <c r="CW63" s="101">
        <f t="shared" si="33"/>
        <v>0.24529999999999999</v>
      </c>
      <c r="CX63" s="119"/>
      <c r="CY63" s="107">
        <f t="shared" si="76"/>
        <v>0</v>
      </c>
      <c r="CZ63" s="101" t="e">
        <f>VLOOKUP(H63,[26]BOM清单!$H$12:$AV$68,41,0)</f>
        <v>#REF!</v>
      </c>
      <c r="DA63" s="101" t="e">
        <f t="shared" si="35"/>
        <v>#REF!</v>
      </c>
      <c r="DB63" s="119"/>
      <c r="DC63" s="107">
        <f t="shared" si="77"/>
        <v>0</v>
      </c>
      <c r="DD63" s="101" t="e">
        <f>VLOOKUP(H63,[26]BOM清单!$H$12:$AW$68,42,0)</f>
        <v>#REF!</v>
      </c>
      <c r="DE63" s="101" t="e">
        <f t="shared" si="37"/>
        <v>#REF!</v>
      </c>
      <c r="DF63" s="119"/>
      <c r="DG63" s="107">
        <f t="shared" si="78"/>
        <v>0</v>
      </c>
      <c r="DH63" s="101" t="e">
        <f>VLOOKUP(H63,[26]BOM清单!$H$12:$AX$68,43,0)</f>
        <v>#REF!</v>
      </c>
      <c r="DI63" s="101" t="e">
        <f t="shared" si="39"/>
        <v>#REF!</v>
      </c>
      <c r="DJ63" s="119"/>
      <c r="DK63" s="107">
        <f t="shared" si="79"/>
        <v>0</v>
      </c>
      <c r="DL63" s="101" t="e">
        <f>VLOOKUP(H63,[26]BOM清单!$H$12:$AY$68,44,0)</f>
        <v>#REF!</v>
      </c>
      <c r="DM63" s="101" t="e">
        <f t="shared" si="41"/>
        <v>#REF!</v>
      </c>
      <c r="DN63" s="119"/>
      <c r="DO63" s="107">
        <f t="shared" si="80"/>
        <v>0</v>
      </c>
      <c r="DP63" s="101" t="e">
        <f>VLOOKUP(H63,[26]BOM清单!$H$12:$AZ$68,45,0)</f>
        <v>#REF!</v>
      </c>
      <c r="DQ63" s="101" t="e">
        <f t="shared" si="43"/>
        <v>#REF!</v>
      </c>
      <c r="DR63" s="119"/>
      <c r="DS63" s="107">
        <f t="shared" si="81"/>
        <v>0</v>
      </c>
      <c r="DT63" s="101" t="e">
        <f>VLOOKUP(H63,[26]BOM清单!$H$12:$BA$68,46,0)</f>
        <v>#REF!</v>
      </c>
      <c r="DU63" s="101" t="e">
        <f t="shared" si="45"/>
        <v>#REF!</v>
      </c>
      <c r="DV63" s="119"/>
      <c r="DW63" s="107">
        <f t="shared" si="82"/>
        <v>0</v>
      </c>
      <c r="DX63" s="101" t="e">
        <f>VLOOKUP(H63,[26]BOM清单!$H$12:$BB$68,47,0)</f>
        <v>#REF!</v>
      </c>
      <c r="DY63" s="101" t="e">
        <f t="shared" si="47"/>
        <v>#REF!</v>
      </c>
      <c r="DZ63" s="119"/>
      <c r="EA63" s="107">
        <f t="shared" si="83"/>
        <v>0</v>
      </c>
      <c r="EB63" s="101" t="e">
        <f>VLOOKUP(H63,[26]BOM清单!$H$12:$BC$68,48,0)</f>
        <v>#REF!</v>
      </c>
      <c r="EC63" s="101" t="e">
        <f t="shared" si="49"/>
        <v>#REF!</v>
      </c>
      <c r="ED63" s="119"/>
      <c r="EE63" s="107">
        <f t="shared" si="84"/>
        <v>0</v>
      </c>
      <c r="EF63" s="101" t="e">
        <f>VLOOKUP(H63,[26]BOM清单!$H$12:$BD$68,49,0)</f>
        <v>#REF!</v>
      </c>
      <c r="EG63" s="101" t="e">
        <f t="shared" si="51"/>
        <v>#REF!</v>
      </c>
      <c r="EH63" s="119"/>
      <c r="EI63" s="107">
        <f t="shared" si="85"/>
        <v>0</v>
      </c>
      <c r="EJ63" s="101" t="e">
        <f>VLOOKUP(H63,[26]BOM清单!$H$12:$BE$68,50,0)</f>
        <v>#REF!</v>
      </c>
      <c r="EK63" s="101" t="e">
        <f t="shared" si="53"/>
        <v>#REF!</v>
      </c>
      <c r="EL63" s="119"/>
      <c r="EM63" s="107">
        <f t="shared" si="86"/>
        <v>0</v>
      </c>
      <c r="EN63" s="101" t="e">
        <f>VLOOKUP(H63,[26]BOM清单!$H$12:$BF$68,51,0)</f>
        <v>#REF!</v>
      </c>
      <c r="EO63" s="101" t="e">
        <f t="shared" si="55"/>
        <v>#REF!</v>
      </c>
      <c r="EP63" s="119"/>
      <c r="EQ63" s="106">
        <f t="shared" si="87"/>
        <v>0</v>
      </c>
      <c r="ER63" s="140" t="e">
        <f>VLOOKUP(H63,[26]BOM清单!$H$12:$BG$68,52,0)</f>
        <v>#REF!</v>
      </c>
      <c r="ES63" s="140" t="e">
        <f t="shared" si="57"/>
        <v>#REF!</v>
      </c>
    </row>
    <row r="64" spans="1:149" s="24" customFormat="1" ht="34.049999999999997" customHeight="1">
      <c r="A64" s="40">
        <v>51</v>
      </c>
      <c r="B64" s="40"/>
      <c r="C64" s="40"/>
      <c r="D64" s="40"/>
      <c r="E64" s="40"/>
      <c r="F64" s="40">
        <v>4</v>
      </c>
      <c r="G64" s="40"/>
      <c r="H64" s="43" t="s">
        <v>305</v>
      </c>
      <c r="I64" s="44" t="s">
        <v>276</v>
      </c>
      <c r="J64" s="49"/>
      <c r="K64" s="44" t="s">
        <v>306</v>
      </c>
      <c r="L64" s="49" t="s">
        <v>88</v>
      </c>
      <c r="M64" s="52" t="s">
        <v>307</v>
      </c>
      <c r="N64" s="52" t="s">
        <v>279</v>
      </c>
      <c r="O64" s="49" t="s">
        <v>88</v>
      </c>
      <c r="P64" s="49" t="s">
        <v>88</v>
      </c>
      <c r="Q64" s="44" t="s">
        <v>164</v>
      </c>
      <c r="R64" s="64" t="s">
        <v>280</v>
      </c>
      <c r="S64" s="59" t="s">
        <v>88</v>
      </c>
      <c r="T64" s="44" t="s">
        <v>276</v>
      </c>
      <c r="U64" s="61" t="s">
        <v>155</v>
      </c>
      <c r="V64" s="61" t="s">
        <v>124</v>
      </c>
      <c r="W64" s="59" t="s">
        <v>88</v>
      </c>
      <c r="X64" s="59" t="s">
        <v>88</v>
      </c>
      <c r="Y64" s="59" t="s">
        <v>88</v>
      </c>
      <c r="Z64" s="59" t="s">
        <v>88</v>
      </c>
      <c r="AA64" s="49" t="s">
        <v>88</v>
      </c>
      <c r="AB64" s="49" t="s">
        <v>88</v>
      </c>
      <c r="AC64" s="51" t="s">
        <v>166</v>
      </c>
      <c r="AD64" s="49" t="s">
        <v>308</v>
      </c>
      <c r="AE64" s="88">
        <v>0.161</v>
      </c>
      <c r="AF64" s="86">
        <f>VLOOKUP(H64,'[27]上海绽奇 (6)'!$B$9:$G$29,6,0)</f>
        <v>0.161</v>
      </c>
      <c r="AG64" s="115" t="s">
        <v>286</v>
      </c>
      <c r="AH64" s="106"/>
      <c r="AI64" s="107">
        <f t="shared" si="59"/>
        <v>0</v>
      </c>
      <c r="AJ64" s="101" t="e">
        <f>VLOOKUP(H64,[26]BOM清单!$H$12:$AE$68,24,0)</f>
        <v>#REF!</v>
      </c>
      <c r="AK64" s="101" t="e">
        <f t="shared" si="1"/>
        <v>#REF!</v>
      </c>
      <c r="AL64" s="117"/>
      <c r="AM64" s="107">
        <f t="shared" si="60"/>
        <v>0</v>
      </c>
      <c r="AN64" s="101" t="e">
        <f>VLOOKUP(H64,[26]BOM清单!$H$12:$AF$68,25,0)</f>
        <v>#REF!</v>
      </c>
      <c r="AO64" s="101" t="e">
        <f t="shared" si="3"/>
        <v>#REF!</v>
      </c>
      <c r="AP64" s="119"/>
      <c r="AQ64" s="107">
        <f t="shared" si="61"/>
        <v>0</v>
      </c>
      <c r="AR64" s="101" t="e">
        <f>VLOOKUP(H64,[26]BOM清单!$H$12:$AG$68,26,0)</f>
        <v>#REF!</v>
      </c>
      <c r="AS64" s="101" t="e">
        <f t="shared" si="5"/>
        <v>#REF!</v>
      </c>
      <c r="AT64" s="119"/>
      <c r="AU64" s="107">
        <f t="shared" si="62"/>
        <v>0</v>
      </c>
      <c r="AV64" s="101" t="e">
        <f>VLOOKUP(H64,[26]BOM清单!$H$12:$AH$68,27,0)</f>
        <v>#REF!</v>
      </c>
      <c r="AW64" s="101" t="e">
        <f t="shared" si="7"/>
        <v>#REF!</v>
      </c>
      <c r="AX64" s="119"/>
      <c r="AY64" s="107">
        <f t="shared" si="63"/>
        <v>0</v>
      </c>
      <c r="AZ64" s="101" t="e">
        <f>VLOOKUP(H64,[26]BOM清单!$H$12:$AI$68,28,0)</f>
        <v>#REF!</v>
      </c>
      <c r="BA64" s="101" t="e">
        <f t="shared" si="9"/>
        <v>#REF!</v>
      </c>
      <c r="BB64" s="117">
        <v>2</v>
      </c>
      <c r="BC64" s="107">
        <f t="shared" si="64"/>
        <v>0.32200000000000001</v>
      </c>
      <c r="BD64" s="101">
        <f>VLOOKUP(H64,[26]BOM清单!$H$12:$AJ$68,29,0)</f>
        <v>2</v>
      </c>
      <c r="BE64" s="101">
        <f t="shared" si="11"/>
        <v>0.32200000000000001</v>
      </c>
      <c r="BF64" s="42"/>
      <c r="BG64" s="107">
        <f t="shared" si="65"/>
        <v>0</v>
      </c>
      <c r="BH64" s="101" t="e">
        <f>VLOOKUP(H64,[26]BOM清单!$H$12:$AK$68,30,0)</f>
        <v>#REF!</v>
      </c>
      <c r="BI64" s="101" t="e">
        <f t="shared" si="13"/>
        <v>#REF!</v>
      </c>
      <c r="BJ64" s="119"/>
      <c r="BK64" s="107">
        <f t="shared" si="66"/>
        <v>0</v>
      </c>
      <c r="BL64" s="101" t="e">
        <f>VLOOKUP(H64,[26]BOM清单!$H$12:$AL$68,31,0)</f>
        <v>#REF!</v>
      </c>
      <c r="BM64" s="101" t="e">
        <f t="shared" si="15"/>
        <v>#REF!</v>
      </c>
      <c r="BN64" s="119"/>
      <c r="BO64" s="107">
        <f t="shared" si="67"/>
        <v>0</v>
      </c>
      <c r="BP64" s="101" t="e">
        <f>VLOOKUP(H64,[26]BOM清单!$H$12:$AM$68,32,0)</f>
        <v>#REF!</v>
      </c>
      <c r="BQ64" s="101" t="e">
        <f t="shared" si="17"/>
        <v>#REF!</v>
      </c>
      <c r="BR64" s="119"/>
      <c r="BS64" s="107">
        <f t="shared" si="68"/>
        <v>0</v>
      </c>
      <c r="BT64" s="101" t="e">
        <f>VLOOKUP(H64,[26]BOM清单!$H$12:$AN$68,33,0)</f>
        <v>#REF!</v>
      </c>
      <c r="BU64" s="101" t="e">
        <f t="shared" si="19"/>
        <v>#REF!</v>
      </c>
      <c r="BV64" s="119"/>
      <c r="BW64" s="107">
        <f t="shared" si="69"/>
        <v>0</v>
      </c>
      <c r="BX64" s="101" t="e">
        <f>VLOOKUP(H64,[26]BOM清单!$H$12:$AO$68,34,0)</f>
        <v>#REF!</v>
      </c>
      <c r="BY64" s="101" t="e">
        <f t="shared" si="21"/>
        <v>#REF!</v>
      </c>
      <c r="BZ64" s="119"/>
      <c r="CA64" s="107">
        <f t="shared" si="70"/>
        <v>0</v>
      </c>
      <c r="CB64" s="101" t="e">
        <f>VLOOKUP(H64,[26]BOM清单!$H$12:$AP$68,35,0)</f>
        <v>#REF!</v>
      </c>
      <c r="CC64" s="101" t="e">
        <f t="shared" si="23"/>
        <v>#REF!</v>
      </c>
      <c r="CD64" s="119"/>
      <c r="CE64" s="107">
        <f t="shared" si="71"/>
        <v>0</v>
      </c>
      <c r="CF64" s="101" t="e">
        <f>VLOOKUP(H64,[26]BOM清单!$H$12:$AQ$68,36,0)</f>
        <v>#REF!</v>
      </c>
      <c r="CG64" s="101" t="e">
        <f t="shared" si="25"/>
        <v>#REF!</v>
      </c>
      <c r="CH64" s="119"/>
      <c r="CI64" s="107">
        <f t="shared" si="72"/>
        <v>0</v>
      </c>
      <c r="CJ64" s="101" t="e">
        <f>VLOOKUP(H64,[26]BOM清单!$H$12:$AR$68,37,0)</f>
        <v>#REF!</v>
      </c>
      <c r="CK64" s="101" t="e">
        <f t="shared" si="27"/>
        <v>#REF!</v>
      </c>
      <c r="CL64" s="119"/>
      <c r="CM64" s="107">
        <f t="shared" si="73"/>
        <v>0</v>
      </c>
      <c r="CN64" s="101" t="e">
        <f>VLOOKUP(H64,[26]BOM清单!$H$12:$AS$68,38,0)</f>
        <v>#REF!</v>
      </c>
      <c r="CO64" s="101" t="e">
        <f t="shared" si="29"/>
        <v>#REF!</v>
      </c>
      <c r="CP64" s="119"/>
      <c r="CQ64" s="107">
        <f t="shared" si="74"/>
        <v>0</v>
      </c>
      <c r="CR64" s="101" t="e">
        <f>VLOOKUP(H64,[26]BOM清单!$H$12:$AT$68,39,0)</f>
        <v>#REF!</v>
      </c>
      <c r="CS64" s="101" t="e">
        <f t="shared" si="31"/>
        <v>#REF!</v>
      </c>
      <c r="CT64" s="119"/>
      <c r="CU64" s="107">
        <f t="shared" si="75"/>
        <v>0</v>
      </c>
      <c r="CV64" s="101" t="e">
        <f>VLOOKUP(H64,[26]BOM清单!$H$12:$AU$68,40,0)</f>
        <v>#REF!</v>
      </c>
      <c r="CW64" s="101" t="e">
        <f t="shared" si="33"/>
        <v>#REF!</v>
      </c>
      <c r="CX64" s="119"/>
      <c r="CY64" s="107">
        <f t="shared" si="76"/>
        <v>0</v>
      </c>
      <c r="CZ64" s="101" t="e">
        <f>VLOOKUP(H64,[26]BOM清单!$H$12:$AV$68,41,0)</f>
        <v>#REF!</v>
      </c>
      <c r="DA64" s="101" t="e">
        <f t="shared" si="35"/>
        <v>#REF!</v>
      </c>
      <c r="DB64" s="119"/>
      <c r="DC64" s="107">
        <f t="shared" si="77"/>
        <v>0</v>
      </c>
      <c r="DD64" s="101" t="e">
        <f>VLOOKUP(H64,[26]BOM清单!$H$12:$AW$68,42,0)</f>
        <v>#REF!</v>
      </c>
      <c r="DE64" s="101" t="e">
        <f t="shared" si="37"/>
        <v>#REF!</v>
      </c>
      <c r="DF64" s="119"/>
      <c r="DG64" s="107">
        <f t="shared" si="78"/>
        <v>0</v>
      </c>
      <c r="DH64" s="101" t="e">
        <f>VLOOKUP(H64,[26]BOM清单!$H$12:$AX$68,43,0)</f>
        <v>#REF!</v>
      </c>
      <c r="DI64" s="101" t="e">
        <f t="shared" si="39"/>
        <v>#REF!</v>
      </c>
      <c r="DJ64" s="119"/>
      <c r="DK64" s="107">
        <f t="shared" si="79"/>
        <v>0</v>
      </c>
      <c r="DL64" s="101" t="e">
        <f>VLOOKUP(H64,[26]BOM清单!$H$12:$AY$68,44,0)</f>
        <v>#REF!</v>
      </c>
      <c r="DM64" s="101" t="e">
        <f t="shared" si="41"/>
        <v>#REF!</v>
      </c>
      <c r="DN64" s="119"/>
      <c r="DO64" s="107">
        <f t="shared" si="80"/>
        <v>0</v>
      </c>
      <c r="DP64" s="101" t="e">
        <f>VLOOKUP(H64,[26]BOM清单!$H$12:$AZ$68,45,0)</f>
        <v>#REF!</v>
      </c>
      <c r="DQ64" s="101" t="e">
        <f t="shared" si="43"/>
        <v>#REF!</v>
      </c>
      <c r="DR64" s="119"/>
      <c r="DS64" s="107">
        <f t="shared" si="81"/>
        <v>0</v>
      </c>
      <c r="DT64" s="101" t="e">
        <f>VLOOKUP(H64,[26]BOM清单!$H$12:$BA$68,46,0)</f>
        <v>#REF!</v>
      </c>
      <c r="DU64" s="101" t="e">
        <f t="shared" si="45"/>
        <v>#REF!</v>
      </c>
      <c r="DV64" s="119"/>
      <c r="DW64" s="107">
        <f t="shared" si="82"/>
        <v>0</v>
      </c>
      <c r="DX64" s="101" t="e">
        <f>VLOOKUP(H64,[26]BOM清单!$H$12:$BB$68,47,0)</f>
        <v>#REF!</v>
      </c>
      <c r="DY64" s="101" t="e">
        <f t="shared" si="47"/>
        <v>#REF!</v>
      </c>
      <c r="DZ64" s="119"/>
      <c r="EA64" s="107">
        <f t="shared" si="83"/>
        <v>0</v>
      </c>
      <c r="EB64" s="101" t="e">
        <f>VLOOKUP(H64,[26]BOM清单!$H$12:$BC$68,48,0)</f>
        <v>#REF!</v>
      </c>
      <c r="EC64" s="101" t="e">
        <f t="shared" si="49"/>
        <v>#REF!</v>
      </c>
      <c r="ED64" s="119"/>
      <c r="EE64" s="107">
        <f t="shared" si="84"/>
        <v>0</v>
      </c>
      <c r="EF64" s="101" t="e">
        <f>VLOOKUP(H64,[26]BOM清单!$H$12:$BD$68,49,0)</f>
        <v>#REF!</v>
      </c>
      <c r="EG64" s="101" t="e">
        <f t="shared" si="51"/>
        <v>#REF!</v>
      </c>
      <c r="EH64" s="119"/>
      <c r="EI64" s="107">
        <f t="shared" si="85"/>
        <v>0</v>
      </c>
      <c r="EJ64" s="101" t="e">
        <f>VLOOKUP(H64,[26]BOM清单!$H$12:$BE$68,50,0)</f>
        <v>#REF!</v>
      </c>
      <c r="EK64" s="101" t="e">
        <f t="shared" si="53"/>
        <v>#REF!</v>
      </c>
      <c r="EL64" s="119"/>
      <c r="EM64" s="107">
        <f t="shared" si="86"/>
        <v>0</v>
      </c>
      <c r="EN64" s="101" t="e">
        <f>VLOOKUP(H64,[26]BOM清单!$H$12:$BF$68,51,0)</f>
        <v>#REF!</v>
      </c>
      <c r="EO64" s="101" t="e">
        <f t="shared" si="55"/>
        <v>#REF!</v>
      </c>
      <c r="EP64" s="119"/>
      <c r="EQ64" s="106">
        <f t="shared" si="87"/>
        <v>0</v>
      </c>
      <c r="ER64" s="140" t="e">
        <f>VLOOKUP(H64,[26]BOM清单!$H$12:$BG$68,52,0)</f>
        <v>#REF!</v>
      </c>
      <c r="ES64" s="140" t="e">
        <f t="shared" si="57"/>
        <v>#REF!</v>
      </c>
    </row>
    <row r="65" spans="1:149" s="24" customFormat="1" ht="34.049999999999997" customHeight="1">
      <c r="A65" s="40">
        <v>52</v>
      </c>
      <c r="B65" s="40"/>
      <c r="C65" s="40"/>
      <c r="D65" s="40"/>
      <c r="E65" s="40"/>
      <c r="F65" s="40">
        <v>4</v>
      </c>
      <c r="G65" s="40"/>
      <c r="H65" s="44" t="s">
        <v>309</v>
      </c>
      <c r="I65" s="44" t="s">
        <v>276</v>
      </c>
      <c r="J65" s="49"/>
      <c r="K65" s="44" t="s">
        <v>310</v>
      </c>
      <c r="L65" s="49" t="s">
        <v>88</v>
      </c>
      <c r="M65" s="52" t="s">
        <v>311</v>
      </c>
      <c r="N65" s="52" t="s">
        <v>279</v>
      </c>
      <c r="O65" s="49" t="s">
        <v>88</v>
      </c>
      <c r="P65" s="49" t="s">
        <v>88</v>
      </c>
      <c r="Q65" s="44" t="s">
        <v>164</v>
      </c>
      <c r="R65" s="64" t="s">
        <v>280</v>
      </c>
      <c r="S65" s="59" t="s">
        <v>88</v>
      </c>
      <c r="T65" s="44" t="s">
        <v>276</v>
      </c>
      <c r="U65" s="61" t="s">
        <v>124</v>
      </c>
      <c r="V65" s="61" t="s">
        <v>124</v>
      </c>
      <c r="W65" s="59" t="s">
        <v>88</v>
      </c>
      <c r="X65" s="59" t="s">
        <v>88</v>
      </c>
      <c r="Y65" s="59" t="s">
        <v>88</v>
      </c>
      <c r="Z65" s="59" t="s">
        <v>88</v>
      </c>
      <c r="AA65" s="49" t="s">
        <v>88</v>
      </c>
      <c r="AB65" s="49" t="s">
        <v>88</v>
      </c>
      <c r="AC65" s="51" t="s">
        <v>166</v>
      </c>
      <c r="AD65" s="49" t="s">
        <v>304</v>
      </c>
      <c r="AE65" s="75">
        <v>0.68015000000000003</v>
      </c>
      <c r="AF65" s="86">
        <f>VLOOKUP(H65,'[27]上海绽奇 (6)'!$B$9:$G$29,6,0)</f>
        <v>0.68015000000000003</v>
      </c>
      <c r="AG65" s="115" t="s">
        <v>286</v>
      </c>
      <c r="AH65" s="106"/>
      <c r="AI65" s="107">
        <f t="shared" si="59"/>
        <v>0</v>
      </c>
      <c r="AJ65" s="101" t="e">
        <f>VLOOKUP(H65,[26]BOM清单!$H$12:$AE$68,24,0)</f>
        <v>#REF!</v>
      </c>
      <c r="AK65" s="101" t="e">
        <f t="shared" si="1"/>
        <v>#REF!</v>
      </c>
      <c r="AL65" s="117"/>
      <c r="AM65" s="107">
        <f t="shared" si="60"/>
        <v>0</v>
      </c>
      <c r="AN65" s="101" t="e">
        <f>VLOOKUP(H65,[26]BOM清单!$H$12:$AF$68,25,0)</f>
        <v>#REF!</v>
      </c>
      <c r="AO65" s="101" t="e">
        <f t="shared" si="3"/>
        <v>#REF!</v>
      </c>
      <c r="AP65" s="119"/>
      <c r="AQ65" s="107">
        <f t="shared" si="61"/>
        <v>0</v>
      </c>
      <c r="AR65" s="101" t="e">
        <f>VLOOKUP(H65,[26]BOM清单!$H$12:$AG$68,26,0)</f>
        <v>#REF!</v>
      </c>
      <c r="AS65" s="101" t="e">
        <f t="shared" si="5"/>
        <v>#REF!</v>
      </c>
      <c r="AT65" s="119"/>
      <c r="AU65" s="107">
        <f t="shared" si="62"/>
        <v>0</v>
      </c>
      <c r="AV65" s="101" t="e">
        <f>VLOOKUP(H65,[26]BOM清单!$H$12:$AH$68,27,0)</f>
        <v>#REF!</v>
      </c>
      <c r="AW65" s="101" t="e">
        <f t="shared" si="7"/>
        <v>#REF!</v>
      </c>
      <c r="AX65" s="119"/>
      <c r="AY65" s="107">
        <f t="shared" si="63"/>
        <v>0</v>
      </c>
      <c r="AZ65" s="101" t="e">
        <f>VLOOKUP(H65,[26]BOM清单!$H$12:$AI$68,28,0)</f>
        <v>#REF!</v>
      </c>
      <c r="BA65" s="101" t="e">
        <f t="shared" si="9"/>
        <v>#REF!</v>
      </c>
      <c r="BB65" s="117">
        <v>1</v>
      </c>
      <c r="BC65" s="107">
        <f t="shared" si="64"/>
        <v>0.68015000000000003</v>
      </c>
      <c r="BD65" s="101">
        <f>VLOOKUP(H65,[26]BOM清单!$H$12:$AJ$68,29,0)</f>
        <v>1</v>
      </c>
      <c r="BE65" s="101">
        <f t="shared" si="11"/>
        <v>0.68015000000000003</v>
      </c>
      <c r="BF65" s="42"/>
      <c r="BG65" s="107">
        <f t="shared" si="65"/>
        <v>0</v>
      </c>
      <c r="BH65" s="101" t="e">
        <f>VLOOKUP(H65,[26]BOM清单!$H$12:$AK$68,30,0)</f>
        <v>#REF!</v>
      </c>
      <c r="BI65" s="101" t="e">
        <f t="shared" si="13"/>
        <v>#REF!</v>
      </c>
      <c r="BJ65" s="119"/>
      <c r="BK65" s="107">
        <f t="shared" si="66"/>
        <v>0</v>
      </c>
      <c r="BL65" s="101" t="e">
        <f>VLOOKUP(H65,[26]BOM清单!$H$12:$AL$68,31,0)</f>
        <v>#REF!</v>
      </c>
      <c r="BM65" s="101" t="e">
        <f t="shared" si="15"/>
        <v>#REF!</v>
      </c>
      <c r="BN65" s="119"/>
      <c r="BO65" s="107">
        <f t="shared" si="67"/>
        <v>0</v>
      </c>
      <c r="BP65" s="101" t="e">
        <f>VLOOKUP(H65,[26]BOM清单!$H$12:$AM$68,32,0)</f>
        <v>#REF!</v>
      </c>
      <c r="BQ65" s="101" t="e">
        <f t="shared" si="17"/>
        <v>#REF!</v>
      </c>
      <c r="BR65" s="119"/>
      <c r="BS65" s="107">
        <f t="shared" si="68"/>
        <v>0</v>
      </c>
      <c r="BT65" s="101" t="e">
        <f>VLOOKUP(H65,[26]BOM清单!$H$12:$AN$68,33,0)</f>
        <v>#REF!</v>
      </c>
      <c r="BU65" s="101" t="e">
        <f t="shared" si="19"/>
        <v>#REF!</v>
      </c>
      <c r="BV65" s="119"/>
      <c r="BW65" s="107">
        <f t="shared" si="69"/>
        <v>0</v>
      </c>
      <c r="BX65" s="101" t="e">
        <f>VLOOKUP(H65,[26]BOM清单!$H$12:$AO$68,34,0)</f>
        <v>#REF!</v>
      </c>
      <c r="BY65" s="101" t="e">
        <f t="shared" si="21"/>
        <v>#REF!</v>
      </c>
      <c r="BZ65" s="119"/>
      <c r="CA65" s="107">
        <f t="shared" si="70"/>
        <v>0</v>
      </c>
      <c r="CB65" s="101" t="e">
        <f>VLOOKUP(H65,[26]BOM清单!$H$12:$AP$68,35,0)</f>
        <v>#REF!</v>
      </c>
      <c r="CC65" s="101" t="e">
        <f t="shared" si="23"/>
        <v>#REF!</v>
      </c>
      <c r="CD65" s="119"/>
      <c r="CE65" s="107">
        <f t="shared" si="71"/>
        <v>0</v>
      </c>
      <c r="CF65" s="101" t="e">
        <f>VLOOKUP(H65,[26]BOM清单!$H$12:$AQ$68,36,0)</f>
        <v>#REF!</v>
      </c>
      <c r="CG65" s="101" t="e">
        <f t="shared" si="25"/>
        <v>#REF!</v>
      </c>
      <c r="CH65" s="119"/>
      <c r="CI65" s="107">
        <f t="shared" si="72"/>
        <v>0</v>
      </c>
      <c r="CJ65" s="101" t="e">
        <f>VLOOKUP(H65,[26]BOM清单!$H$12:$AR$68,37,0)</f>
        <v>#REF!</v>
      </c>
      <c r="CK65" s="101" t="e">
        <f t="shared" si="27"/>
        <v>#REF!</v>
      </c>
      <c r="CL65" s="119"/>
      <c r="CM65" s="107">
        <f t="shared" si="73"/>
        <v>0</v>
      </c>
      <c r="CN65" s="101" t="e">
        <f>VLOOKUP(H65,[26]BOM清单!$H$12:$AS$68,38,0)</f>
        <v>#REF!</v>
      </c>
      <c r="CO65" s="101" t="e">
        <f t="shared" si="29"/>
        <v>#REF!</v>
      </c>
      <c r="CP65" s="119"/>
      <c r="CQ65" s="107">
        <f t="shared" si="74"/>
        <v>0</v>
      </c>
      <c r="CR65" s="101" t="e">
        <f>VLOOKUP(H65,[26]BOM清单!$H$12:$AT$68,39,0)</f>
        <v>#REF!</v>
      </c>
      <c r="CS65" s="101" t="e">
        <f t="shared" si="31"/>
        <v>#REF!</v>
      </c>
      <c r="CT65" s="119"/>
      <c r="CU65" s="107">
        <f t="shared" si="75"/>
        <v>0</v>
      </c>
      <c r="CV65" s="101" t="e">
        <f>VLOOKUP(H65,[26]BOM清单!$H$12:$AU$68,40,0)</f>
        <v>#REF!</v>
      </c>
      <c r="CW65" s="101" t="e">
        <f t="shared" si="33"/>
        <v>#REF!</v>
      </c>
      <c r="CX65" s="119"/>
      <c r="CY65" s="107">
        <f t="shared" si="76"/>
        <v>0</v>
      </c>
      <c r="CZ65" s="101" t="e">
        <f>VLOOKUP(H65,[26]BOM清单!$H$12:$AV$68,41,0)</f>
        <v>#REF!</v>
      </c>
      <c r="DA65" s="101" t="e">
        <f t="shared" si="35"/>
        <v>#REF!</v>
      </c>
      <c r="DB65" s="119"/>
      <c r="DC65" s="107">
        <f t="shared" si="77"/>
        <v>0</v>
      </c>
      <c r="DD65" s="101" t="e">
        <f>VLOOKUP(H65,[26]BOM清单!$H$12:$AW$68,42,0)</f>
        <v>#REF!</v>
      </c>
      <c r="DE65" s="101" t="e">
        <f t="shared" si="37"/>
        <v>#REF!</v>
      </c>
      <c r="DF65" s="119"/>
      <c r="DG65" s="107">
        <f t="shared" si="78"/>
        <v>0</v>
      </c>
      <c r="DH65" s="101" t="e">
        <f>VLOOKUP(H65,[26]BOM清单!$H$12:$AX$68,43,0)</f>
        <v>#REF!</v>
      </c>
      <c r="DI65" s="101" t="e">
        <f t="shared" si="39"/>
        <v>#REF!</v>
      </c>
      <c r="DJ65" s="119"/>
      <c r="DK65" s="107">
        <f t="shared" si="79"/>
        <v>0</v>
      </c>
      <c r="DL65" s="101" t="e">
        <f>VLOOKUP(H65,[26]BOM清单!$H$12:$AY$68,44,0)</f>
        <v>#REF!</v>
      </c>
      <c r="DM65" s="101" t="e">
        <f t="shared" si="41"/>
        <v>#REF!</v>
      </c>
      <c r="DN65" s="119"/>
      <c r="DO65" s="107">
        <f t="shared" si="80"/>
        <v>0</v>
      </c>
      <c r="DP65" s="101" t="e">
        <f>VLOOKUP(H65,[26]BOM清单!$H$12:$AZ$68,45,0)</f>
        <v>#REF!</v>
      </c>
      <c r="DQ65" s="101" t="e">
        <f t="shared" si="43"/>
        <v>#REF!</v>
      </c>
      <c r="DR65" s="119"/>
      <c r="DS65" s="107">
        <f t="shared" si="81"/>
        <v>0</v>
      </c>
      <c r="DT65" s="101" t="e">
        <f>VLOOKUP(H65,[26]BOM清单!$H$12:$BA$68,46,0)</f>
        <v>#REF!</v>
      </c>
      <c r="DU65" s="101" t="e">
        <f t="shared" si="45"/>
        <v>#REF!</v>
      </c>
      <c r="DV65" s="119"/>
      <c r="DW65" s="107">
        <f t="shared" si="82"/>
        <v>0</v>
      </c>
      <c r="DX65" s="101" t="e">
        <f>VLOOKUP(H65,[26]BOM清单!$H$12:$BB$68,47,0)</f>
        <v>#REF!</v>
      </c>
      <c r="DY65" s="101" t="e">
        <f t="shared" si="47"/>
        <v>#REF!</v>
      </c>
      <c r="DZ65" s="119"/>
      <c r="EA65" s="107">
        <f t="shared" si="83"/>
        <v>0</v>
      </c>
      <c r="EB65" s="101" t="e">
        <f>VLOOKUP(H65,[26]BOM清单!$H$12:$BC$68,48,0)</f>
        <v>#REF!</v>
      </c>
      <c r="EC65" s="101" t="e">
        <f t="shared" si="49"/>
        <v>#REF!</v>
      </c>
      <c r="ED65" s="119"/>
      <c r="EE65" s="107">
        <f t="shared" si="84"/>
        <v>0</v>
      </c>
      <c r="EF65" s="101" t="e">
        <f>VLOOKUP(H65,[26]BOM清单!$H$12:$BD$68,49,0)</f>
        <v>#REF!</v>
      </c>
      <c r="EG65" s="101" t="e">
        <f t="shared" si="51"/>
        <v>#REF!</v>
      </c>
      <c r="EH65" s="119"/>
      <c r="EI65" s="107">
        <f t="shared" si="85"/>
        <v>0</v>
      </c>
      <c r="EJ65" s="101" t="e">
        <f>VLOOKUP(H65,[26]BOM清单!$H$12:$BE$68,50,0)</f>
        <v>#REF!</v>
      </c>
      <c r="EK65" s="101" t="e">
        <f t="shared" si="53"/>
        <v>#REF!</v>
      </c>
      <c r="EL65" s="119"/>
      <c r="EM65" s="107">
        <f t="shared" si="86"/>
        <v>0</v>
      </c>
      <c r="EN65" s="101" t="e">
        <f>VLOOKUP(H65,[26]BOM清单!$H$12:$BF$68,51,0)</f>
        <v>#REF!</v>
      </c>
      <c r="EO65" s="101" t="e">
        <f t="shared" si="55"/>
        <v>#REF!</v>
      </c>
      <c r="EP65" s="119"/>
      <c r="EQ65" s="106">
        <f t="shared" si="87"/>
        <v>0</v>
      </c>
      <c r="ER65" s="140" t="e">
        <f>VLOOKUP(H65,[26]BOM清单!$H$12:$BG$68,52,0)</f>
        <v>#REF!</v>
      </c>
      <c r="ES65" s="140" t="e">
        <f t="shared" si="57"/>
        <v>#REF!</v>
      </c>
    </row>
    <row r="66" spans="1:149" s="24" customFormat="1" ht="34.049999999999997" customHeight="1">
      <c r="A66" s="40">
        <v>53</v>
      </c>
      <c r="B66" s="40"/>
      <c r="C66" s="40"/>
      <c r="D66" s="40"/>
      <c r="E66" s="40"/>
      <c r="F66" s="40">
        <v>4</v>
      </c>
      <c r="G66" s="40"/>
      <c r="H66" s="44" t="s">
        <v>312</v>
      </c>
      <c r="I66" s="44" t="s">
        <v>313</v>
      </c>
      <c r="J66" s="49"/>
      <c r="K66" s="44" t="s">
        <v>314</v>
      </c>
      <c r="L66" s="49" t="s">
        <v>88</v>
      </c>
      <c r="M66" s="49" t="s">
        <v>315</v>
      </c>
      <c r="N66" s="40" t="s">
        <v>316</v>
      </c>
      <c r="O66" s="48" t="s">
        <v>88</v>
      </c>
      <c r="P66" s="48" t="s">
        <v>88</v>
      </c>
      <c r="Q66" s="55" t="s">
        <v>207</v>
      </c>
      <c r="R66" s="55" t="s">
        <v>208</v>
      </c>
      <c r="S66" s="55"/>
      <c r="T66" s="42" t="s">
        <v>317</v>
      </c>
      <c r="U66" s="56" t="s">
        <v>155</v>
      </c>
      <c r="V66" s="56" t="s">
        <v>124</v>
      </c>
      <c r="W66" s="55" t="s">
        <v>88</v>
      </c>
      <c r="X66" s="55" t="s">
        <v>88</v>
      </c>
      <c r="Y66" s="55" t="s">
        <v>88</v>
      </c>
      <c r="Z66" s="55" t="s">
        <v>88</v>
      </c>
      <c r="AA66" s="48" t="s">
        <v>88</v>
      </c>
      <c r="AB66" s="48" t="s">
        <v>88</v>
      </c>
      <c r="AC66" s="51" t="s">
        <v>225</v>
      </c>
      <c r="AD66" s="48" t="s">
        <v>318</v>
      </c>
      <c r="AE66" s="80" t="s">
        <v>319</v>
      </c>
      <c r="AF66" s="80" t="s">
        <v>319</v>
      </c>
      <c r="AG66" s="80" t="s">
        <v>228</v>
      </c>
      <c r="AH66" s="106">
        <v>0.36</v>
      </c>
      <c r="AI66" s="107">
        <f t="shared" si="59"/>
        <v>7.2720000000000007E-2</v>
      </c>
      <c r="AJ66" s="101">
        <f>VLOOKUP(H66,[26]BOM清单!$H$12:$AE$68,24,0)</f>
        <v>0.36</v>
      </c>
      <c r="AK66" s="101">
        <f t="shared" si="1"/>
        <v>7.2720000000000007E-2</v>
      </c>
      <c r="AL66" s="110"/>
      <c r="AM66" s="107">
        <f t="shared" si="60"/>
        <v>0</v>
      </c>
      <c r="AN66" s="101" t="e">
        <f>VLOOKUP(H66,[26]BOM清单!$H$12:$AF$68,25,0)</f>
        <v>#REF!</v>
      </c>
      <c r="AO66" s="101" t="e">
        <f t="shared" si="3"/>
        <v>#REF!</v>
      </c>
      <c r="AP66" s="119"/>
      <c r="AQ66" s="107">
        <f t="shared" si="61"/>
        <v>0</v>
      </c>
      <c r="AR66" s="101" t="e">
        <f>VLOOKUP(H66,[26]BOM清单!$H$12:$AG$68,26,0)</f>
        <v>#REF!</v>
      </c>
      <c r="AS66" s="101" t="e">
        <f t="shared" si="5"/>
        <v>#REF!</v>
      </c>
      <c r="AT66" s="119"/>
      <c r="AU66" s="107">
        <f t="shared" si="62"/>
        <v>0</v>
      </c>
      <c r="AV66" s="101" t="e">
        <f>VLOOKUP(H66,[26]BOM清单!$H$12:$AH$68,27,0)</f>
        <v>#REF!</v>
      </c>
      <c r="AW66" s="101" t="e">
        <f t="shared" si="7"/>
        <v>#REF!</v>
      </c>
      <c r="AX66" s="119"/>
      <c r="AY66" s="107">
        <f t="shared" si="63"/>
        <v>0</v>
      </c>
      <c r="AZ66" s="101" t="e">
        <f>VLOOKUP(H66,[26]BOM清单!$H$12:$AI$68,28,0)</f>
        <v>#REF!</v>
      </c>
      <c r="BA66" s="101" t="e">
        <f t="shared" si="9"/>
        <v>#REF!</v>
      </c>
      <c r="BB66" s="110"/>
      <c r="BC66" s="107">
        <f t="shared" si="64"/>
        <v>0</v>
      </c>
      <c r="BD66" s="101" t="e">
        <f>VLOOKUP(H66,[26]BOM清单!$H$12:$AJ$68,29,0)</f>
        <v>#REF!</v>
      </c>
      <c r="BE66" s="101" t="e">
        <f t="shared" si="11"/>
        <v>#REF!</v>
      </c>
      <c r="BF66" s="42"/>
      <c r="BG66" s="107">
        <f t="shared" si="65"/>
        <v>0</v>
      </c>
      <c r="BH66" s="101" t="e">
        <f>VLOOKUP(H66,[26]BOM清单!$H$12:$AK$68,30,0)</f>
        <v>#REF!</v>
      </c>
      <c r="BI66" s="101" t="e">
        <f t="shared" si="13"/>
        <v>#REF!</v>
      </c>
      <c r="BJ66" s="119"/>
      <c r="BK66" s="107">
        <f t="shared" si="66"/>
        <v>0</v>
      </c>
      <c r="BL66" s="101" t="e">
        <f>VLOOKUP(H66,[26]BOM清单!$H$12:$AL$68,31,0)</f>
        <v>#REF!</v>
      </c>
      <c r="BM66" s="101" t="e">
        <f t="shared" si="15"/>
        <v>#REF!</v>
      </c>
      <c r="BN66" s="119"/>
      <c r="BO66" s="107">
        <f t="shared" si="67"/>
        <v>0</v>
      </c>
      <c r="BP66" s="101" t="e">
        <f>VLOOKUP(H66,[26]BOM清单!$H$12:$AM$68,32,0)</f>
        <v>#REF!</v>
      </c>
      <c r="BQ66" s="101" t="e">
        <f t="shared" si="17"/>
        <v>#REF!</v>
      </c>
      <c r="BR66" s="119"/>
      <c r="BS66" s="107">
        <f t="shared" si="68"/>
        <v>0</v>
      </c>
      <c r="BT66" s="101" t="e">
        <f>VLOOKUP(H66,[26]BOM清单!$H$12:$AN$68,33,0)</f>
        <v>#REF!</v>
      </c>
      <c r="BU66" s="101" t="e">
        <f t="shared" si="19"/>
        <v>#REF!</v>
      </c>
      <c r="BV66" s="119"/>
      <c r="BW66" s="107">
        <f t="shared" si="69"/>
        <v>0</v>
      </c>
      <c r="BX66" s="101" t="e">
        <f>VLOOKUP(H66,[26]BOM清单!$H$12:$AO$68,34,0)</f>
        <v>#REF!</v>
      </c>
      <c r="BY66" s="101" t="e">
        <f t="shared" si="21"/>
        <v>#REF!</v>
      </c>
      <c r="BZ66" s="119"/>
      <c r="CA66" s="107">
        <f t="shared" si="70"/>
        <v>0</v>
      </c>
      <c r="CB66" s="101" t="e">
        <f>VLOOKUP(H66,[26]BOM清单!$H$12:$AP$68,35,0)</f>
        <v>#REF!</v>
      </c>
      <c r="CC66" s="101" t="e">
        <f t="shared" si="23"/>
        <v>#REF!</v>
      </c>
      <c r="CD66" s="119"/>
      <c r="CE66" s="107">
        <f t="shared" si="71"/>
        <v>0</v>
      </c>
      <c r="CF66" s="101" t="e">
        <f>VLOOKUP(H66,[26]BOM清单!$H$12:$AQ$68,36,0)</f>
        <v>#REF!</v>
      </c>
      <c r="CG66" s="101" t="e">
        <f t="shared" si="25"/>
        <v>#REF!</v>
      </c>
      <c r="CH66" s="119"/>
      <c r="CI66" s="107">
        <f t="shared" si="72"/>
        <v>0</v>
      </c>
      <c r="CJ66" s="101" t="e">
        <f>VLOOKUP(H66,[26]BOM清单!$H$12:$AR$68,37,0)</f>
        <v>#REF!</v>
      </c>
      <c r="CK66" s="101" t="e">
        <f t="shared" si="27"/>
        <v>#REF!</v>
      </c>
      <c r="CL66" s="119"/>
      <c r="CM66" s="107">
        <f t="shared" si="73"/>
        <v>0</v>
      </c>
      <c r="CN66" s="101" t="e">
        <f>VLOOKUP(H66,[26]BOM清单!$H$12:$AS$68,38,0)</f>
        <v>#REF!</v>
      </c>
      <c r="CO66" s="101" t="e">
        <f t="shared" si="29"/>
        <v>#REF!</v>
      </c>
      <c r="CP66" s="119"/>
      <c r="CQ66" s="107">
        <f t="shared" si="74"/>
        <v>0</v>
      </c>
      <c r="CR66" s="101" t="e">
        <f>VLOOKUP(H66,[26]BOM清单!$H$12:$AT$68,39,0)</f>
        <v>#REF!</v>
      </c>
      <c r="CS66" s="101" t="e">
        <f t="shared" si="31"/>
        <v>#REF!</v>
      </c>
      <c r="CT66" s="119"/>
      <c r="CU66" s="107">
        <f t="shared" si="75"/>
        <v>0</v>
      </c>
      <c r="CV66" s="101" t="e">
        <f>VLOOKUP(H66,[26]BOM清单!$H$12:$AU$68,40,0)</f>
        <v>#REF!</v>
      </c>
      <c r="CW66" s="101" t="e">
        <f t="shared" si="33"/>
        <v>#REF!</v>
      </c>
      <c r="CX66" s="119"/>
      <c r="CY66" s="107">
        <f t="shared" si="76"/>
        <v>0</v>
      </c>
      <c r="CZ66" s="101" t="e">
        <f>VLOOKUP(H66,[26]BOM清单!$H$12:$AV$68,41,0)</f>
        <v>#REF!</v>
      </c>
      <c r="DA66" s="101" t="e">
        <f t="shared" si="35"/>
        <v>#REF!</v>
      </c>
      <c r="DB66" s="119"/>
      <c r="DC66" s="107">
        <f t="shared" si="77"/>
        <v>0</v>
      </c>
      <c r="DD66" s="101" t="e">
        <f>VLOOKUP(H66,[26]BOM清单!$H$12:$AW$68,42,0)</f>
        <v>#REF!</v>
      </c>
      <c r="DE66" s="101" t="e">
        <f t="shared" si="37"/>
        <v>#REF!</v>
      </c>
      <c r="DF66" s="119"/>
      <c r="DG66" s="107">
        <f t="shared" si="78"/>
        <v>0</v>
      </c>
      <c r="DH66" s="101" t="e">
        <f>VLOOKUP(H66,[26]BOM清单!$H$12:$AX$68,43,0)</f>
        <v>#REF!</v>
      </c>
      <c r="DI66" s="101" t="e">
        <f t="shared" si="39"/>
        <v>#REF!</v>
      </c>
      <c r="DJ66" s="119"/>
      <c r="DK66" s="107">
        <f t="shared" si="79"/>
        <v>0</v>
      </c>
      <c r="DL66" s="101" t="e">
        <f>VLOOKUP(H66,[26]BOM清单!$H$12:$AY$68,44,0)</f>
        <v>#REF!</v>
      </c>
      <c r="DM66" s="101" t="e">
        <f t="shared" si="41"/>
        <v>#REF!</v>
      </c>
      <c r="DN66" s="119"/>
      <c r="DO66" s="107">
        <f t="shared" si="80"/>
        <v>0</v>
      </c>
      <c r="DP66" s="101" t="e">
        <f>VLOOKUP(H66,[26]BOM清单!$H$12:$AZ$68,45,0)</f>
        <v>#REF!</v>
      </c>
      <c r="DQ66" s="101" t="e">
        <f t="shared" si="43"/>
        <v>#REF!</v>
      </c>
      <c r="DR66" s="119"/>
      <c r="DS66" s="107">
        <f t="shared" si="81"/>
        <v>0</v>
      </c>
      <c r="DT66" s="101" t="e">
        <f>VLOOKUP(H66,[26]BOM清单!$H$12:$BA$68,46,0)</f>
        <v>#REF!</v>
      </c>
      <c r="DU66" s="101" t="e">
        <f t="shared" si="45"/>
        <v>#REF!</v>
      </c>
      <c r="DV66" s="119"/>
      <c r="DW66" s="107">
        <f t="shared" si="82"/>
        <v>0</v>
      </c>
      <c r="DX66" s="101" t="e">
        <f>VLOOKUP(H66,[26]BOM清单!$H$12:$BB$68,47,0)</f>
        <v>#REF!</v>
      </c>
      <c r="DY66" s="101" t="e">
        <f t="shared" si="47"/>
        <v>#REF!</v>
      </c>
      <c r="DZ66" s="119"/>
      <c r="EA66" s="107">
        <f t="shared" si="83"/>
        <v>0</v>
      </c>
      <c r="EB66" s="101" t="e">
        <f>VLOOKUP(H66,[26]BOM清单!$H$12:$BC$68,48,0)</f>
        <v>#REF!</v>
      </c>
      <c r="EC66" s="101" t="e">
        <f t="shared" si="49"/>
        <v>#REF!</v>
      </c>
      <c r="ED66" s="119"/>
      <c r="EE66" s="107">
        <f t="shared" si="84"/>
        <v>0</v>
      </c>
      <c r="EF66" s="101" t="e">
        <f>VLOOKUP(H66,[26]BOM清单!$H$12:$BD$68,49,0)</f>
        <v>#REF!</v>
      </c>
      <c r="EG66" s="101" t="e">
        <f t="shared" si="51"/>
        <v>#REF!</v>
      </c>
      <c r="EH66" s="119"/>
      <c r="EI66" s="107">
        <f t="shared" si="85"/>
        <v>0</v>
      </c>
      <c r="EJ66" s="101" t="e">
        <f>VLOOKUP(H66,[26]BOM清单!$H$12:$BE$68,50,0)</f>
        <v>#REF!</v>
      </c>
      <c r="EK66" s="101" t="e">
        <f t="shared" si="53"/>
        <v>#REF!</v>
      </c>
      <c r="EL66" s="119"/>
      <c r="EM66" s="107">
        <f t="shared" si="86"/>
        <v>0</v>
      </c>
      <c r="EN66" s="101" t="e">
        <f>VLOOKUP(H66,[26]BOM清单!$H$12:$BF$68,51,0)</f>
        <v>#REF!</v>
      </c>
      <c r="EO66" s="101" t="e">
        <f t="shared" si="55"/>
        <v>#REF!</v>
      </c>
      <c r="EP66" s="119"/>
      <c r="EQ66" s="106">
        <f t="shared" si="87"/>
        <v>0</v>
      </c>
      <c r="ER66" s="140" t="e">
        <f>VLOOKUP(H66,[26]BOM清单!$H$12:$BG$68,52,0)</f>
        <v>#REF!</v>
      </c>
      <c r="ES66" s="140" t="e">
        <f t="shared" si="57"/>
        <v>#REF!</v>
      </c>
    </row>
    <row r="67" spans="1:149" s="24" customFormat="1" ht="34.049999999999997" customHeight="1">
      <c r="A67" s="40">
        <v>54</v>
      </c>
      <c r="B67" s="40"/>
      <c r="C67" s="40"/>
      <c r="D67" s="40"/>
      <c r="E67" s="40"/>
      <c r="F67" s="40">
        <v>4</v>
      </c>
      <c r="G67" s="40"/>
      <c r="H67" s="44" t="s">
        <v>320</v>
      </c>
      <c r="I67" s="44" t="s">
        <v>313</v>
      </c>
      <c r="J67" s="49"/>
      <c r="K67" s="44" t="s">
        <v>314</v>
      </c>
      <c r="L67" s="49" t="s">
        <v>88</v>
      </c>
      <c r="M67" s="49" t="s">
        <v>315</v>
      </c>
      <c r="N67" s="40" t="s">
        <v>316</v>
      </c>
      <c r="O67" s="48" t="s">
        <v>88</v>
      </c>
      <c r="P67" s="48" t="s">
        <v>88</v>
      </c>
      <c r="Q67" s="55" t="s">
        <v>207</v>
      </c>
      <c r="R67" s="55" t="s">
        <v>208</v>
      </c>
      <c r="S67" s="55"/>
      <c r="T67" s="42" t="s">
        <v>317</v>
      </c>
      <c r="U67" s="56" t="s">
        <v>155</v>
      </c>
      <c r="V67" s="56" t="s">
        <v>321</v>
      </c>
      <c r="W67" s="55" t="s">
        <v>88</v>
      </c>
      <c r="X67" s="55" t="s">
        <v>88</v>
      </c>
      <c r="Y67" s="55" t="s">
        <v>88</v>
      </c>
      <c r="Z67" s="55" t="s">
        <v>88</v>
      </c>
      <c r="AA67" s="48" t="s">
        <v>88</v>
      </c>
      <c r="AB67" s="48" t="s">
        <v>88</v>
      </c>
      <c r="AC67" s="51" t="s">
        <v>225</v>
      </c>
      <c r="AD67" s="48" t="s">
        <v>322</v>
      </c>
      <c r="AE67" s="80" t="s">
        <v>319</v>
      </c>
      <c r="AF67" s="80" t="s">
        <v>319</v>
      </c>
      <c r="AG67" s="80" t="s">
        <v>228</v>
      </c>
      <c r="AH67" s="106"/>
      <c r="AI67" s="107">
        <f t="shared" si="59"/>
        <v>0</v>
      </c>
      <c r="AJ67" s="101" t="e">
        <f>VLOOKUP(H67,[26]BOM清单!$H$12:$AE$68,24,0)</f>
        <v>#REF!</v>
      </c>
      <c r="AK67" s="101" t="e">
        <f t="shared" si="1"/>
        <v>#REF!</v>
      </c>
      <c r="AL67" s="110">
        <v>0.36</v>
      </c>
      <c r="AM67" s="107">
        <f t="shared" si="60"/>
        <v>7.2720000000000007E-2</v>
      </c>
      <c r="AN67" s="101">
        <f>VLOOKUP(H67,[26]BOM清单!$H$12:$AF$68,25,0)</f>
        <v>0.36</v>
      </c>
      <c r="AO67" s="101">
        <f t="shared" si="3"/>
        <v>7.2720000000000007E-2</v>
      </c>
      <c r="AP67" s="119"/>
      <c r="AQ67" s="107">
        <f t="shared" si="61"/>
        <v>0</v>
      </c>
      <c r="AR67" s="101" t="e">
        <f>VLOOKUP(H67,[26]BOM清单!$H$12:$AG$68,26,0)</f>
        <v>#REF!</v>
      </c>
      <c r="AS67" s="101" t="e">
        <f t="shared" si="5"/>
        <v>#REF!</v>
      </c>
      <c r="AT67" s="119"/>
      <c r="AU67" s="107">
        <f t="shared" si="62"/>
        <v>0</v>
      </c>
      <c r="AV67" s="101" t="e">
        <f>VLOOKUP(H67,[26]BOM清单!$H$12:$AH$68,27,0)</f>
        <v>#REF!</v>
      </c>
      <c r="AW67" s="101" t="e">
        <f t="shared" si="7"/>
        <v>#REF!</v>
      </c>
      <c r="AX67" s="119"/>
      <c r="AY67" s="107">
        <f t="shared" si="63"/>
        <v>0</v>
      </c>
      <c r="AZ67" s="101" t="e">
        <f>VLOOKUP(H67,[26]BOM清单!$H$12:$AI$68,28,0)</f>
        <v>#REF!</v>
      </c>
      <c r="BA67" s="101" t="e">
        <f t="shared" si="9"/>
        <v>#REF!</v>
      </c>
      <c r="BB67" s="110"/>
      <c r="BC67" s="107">
        <f t="shared" si="64"/>
        <v>0</v>
      </c>
      <c r="BD67" s="101" t="e">
        <f>VLOOKUP(H67,[26]BOM清单!$H$12:$AJ$68,29,0)</f>
        <v>#REF!</v>
      </c>
      <c r="BE67" s="101" t="e">
        <f t="shared" si="11"/>
        <v>#REF!</v>
      </c>
      <c r="BF67" s="42"/>
      <c r="BG67" s="107">
        <f t="shared" si="65"/>
        <v>0</v>
      </c>
      <c r="BH67" s="101" t="e">
        <f>VLOOKUP(H67,[26]BOM清单!$H$12:$AK$68,30,0)</f>
        <v>#REF!</v>
      </c>
      <c r="BI67" s="101" t="e">
        <f t="shared" si="13"/>
        <v>#REF!</v>
      </c>
      <c r="BJ67" s="119"/>
      <c r="BK67" s="107">
        <f t="shared" si="66"/>
        <v>0</v>
      </c>
      <c r="BL67" s="101" t="e">
        <f>VLOOKUP(H67,[26]BOM清单!$H$12:$AL$68,31,0)</f>
        <v>#REF!</v>
      </c>
      <c r="BM67" s="101" t="e">
        <f t="shared" si="15"/>
        <v>#REF!</v>
      </c>
      <c r="BN67" s="119"/>
      <c r="BO67" s="107">
        <f t="shared" si="67"/>
        <v>0</v>
      </c>
      <c r="BP67" s="101" t="e">
        <f>VLOOKUP(H67,[26]BOM清单!$H$12:$AM$68,32,0)</f>
        <v>#REF!</v>
      </c>
      <c r="BQ67" s="101" t="e">
        <f t="shared" si="17"/>
        <v>#REF!</v>
      </c>
      <c r="BR67" s="119"/>
      <c r="BS67" s="107">
        <f t="shared" si="68"/>
        <v>0</v>
      </c>
      <c r="BT67" s="101" t="e">
        <f>VLOOKUP(H67,[26]BOM清单!$H$12:$AN$68,33,0)</f>
        <v>#REF!</v>
      </c>
      <c r="BU67" s="101" t="e">
        <f t="shared" si="19"/>
        <v>#REF!</v>
      </c>
      <c r="BV67" s="119"/>
      <c r="BW67" s="107">
        <f t="shared" si="69"/>
        <v>0</v>
      </c>
      <c r="BX67" s="101" t="e">
        <f>VLOOKUP(H67,[26]BOM清单!$H$12:$AO$68,34,0)</f>
        <v>#REF!</v>
      </c>
      <c r="BY67" s="101" t="e">
        <f t="shared" si="21"/>
        <v>#REF!</v>
      </c>
      <c r="BZ67" s="119"/>
      <c r="CA67" s="107">
        <f t="shared" si="70"/>
        <v>0</v>
      </c>
      <c r="CB67" s="101" t="e">
        <f>VLOOKUP(H67,[26]BOM清单!$H$12:$AP$68,35,0)</f>
        <v>#REF!</v>
      </c>
      <c r="CC67" s="101" t="e">
        <f t="shared" si="23"/>
        <v>#REF!</v>
      </c>
      <c r="CD67" s="119"/>
      <c r="CE67" s="107">
        <f t="shared" si="71"/>
        <v>0</v>
      </c>
      <c r="CF67" s="101" t="e">
        <f>VLOOKUP(H67,[26]BOM清单!$H$12:$AQ$68,36,0)</f>
        <v>#REF!</v>
      </c>
      <c r="CG67" s="101" t="e">
        <f t="shared" si="25"/>
        <v>#REF!</v>
      </c>
      <c r="CH67" s="119"/>
      <c r="CI67" s="107">
        <f t="shared" si="72"/>
        <v>0</v>
      </c>
      <c r="CJ67" s="101" t="e">
        <f>VLOOKUP(H67,[26]BOM清单!$H$12:$AR$68,37,0)</f>
        <v>#REF!</v>
      </c>
      <c r="CK67" s="101" t="e">
        <f t="shared" si="27"/>
        <v>#REF!</v>
      </c>
      <c r="CL67" s="119"/>
      <c r="CM67" s="107">
        <f t="shared" si="73"/>
        <v>0</v>
      </c>
      <c r="CN67" s="101" t="e">
        <f>VLOOKUP(H67,[26]BOM清单!$H$12:$AS$68,38,0)</f>
        <v>#REF!</v>
      </c>
      <c r="CO67" s="101" t="e">
        <f t="shared" si="29"/>
        <v>#REF!</v>
      </c>
      <c r="CP67" s="119"/>
      <c r="CQ67" s="107">
        <f t="shared" si="74"/>
        <v>0</v>
      </c>
      <c r="CR67" s="101" t="e">
        <f>VLOOKUP(H67,[26]BOM清单!$H$12:$AT$68,39,0)</f>
        <v>#REF!</v>
      </c>
      <c r="CS67" s="101" t="e">
        <f t="shared" si="31"/>
        <v>#REF!</v>
      </c>
      <c r="CT67" s="119"/>
      <c r="CU67" s="107">
        <f t="shared" si="75"/>
        <v>0</v>
      </c>
      <c r="CV67" s="101" t="e">
        <f>VLOOKUP(H67,[26]BOM清单!$H$12:$AU$68,40,0)</f>
        <v>#REF!</v>
      </c>
      <c r="CW67" s="101" t="e">
        <f t="shared" si="33"/>
        <v>#REF!</v>
      </c>
      <c r="CX67" s="119"/>
      <c r="CY67" s="107">
        <f t="shared" si="76"/>
        <v>0</v>
      </c>
      <c r="CZ67" s="101" t="e">
        <f>VLOOKUP(H67,[26]BOM清单!$H$12:$AV$68,41,0)</f>
        <v>#REF!</v>
      </c>
      <c r="DA67" s="101" t="e">
        <f t="shared" si="35"/>
        <v>#REF!</v>
      </c>
      <c r="DB67" s="119"/>
      <c r="DC67" s="107">
        <f t="shared" si="77"/>
        <v>0</v>
      </c>
      <c r="DD67" s="101" t="e">
        <f>VLOOKUP(H67,[26]BOM清单!$H$12:$AW$68,42,0)</f>
        <v>#REF!</v>
      </c>
      <c r="DE67" s="101" t="e">
        <f t="shared" si="37"/>
        <v>#REF!</v>
      </c>
      <c r="DF67" s="119"/>
      <c r="DG67" s="107">
        <f t="shared" si="78"/>
        <v>0</v>
      </c>
      <c r="DH67" s="101" t="e">
        <f>VLOOKUP(H67,[26]BOM清单!$H$12:$AX$68,43,0)</f>
        <v>#REF!</v>
      </c>
      <c r="DI67" s="101" t="e">
        <f t="shared" si="39"/>
        <v>#REF!</v>
      </c>
      <c r="DJ67" s="119"/>
      <c r="DK67" s="107">
        <f t="shared" si="79"/>
        <v>0</v>
      </c>
      <c r="DL67" s="101" t="e">
        <f>VLOOKUP(H67,[26]BOM清单!$H$12:$AY$68,44,0)</f>
        <v>#REF!</v>
      </c>
      <c r="DM67" s="101" t="e">
        <f t="shared" si="41"/>
        <v>#REF!</v>
      </c>
      <c r="DN67" s="119"/>
      <c r="DO67" s="107">
        <f t="shared" si="80"/>
        <v>0</v>
      </c>
      <c r="DP67" s="101" t="e">
        <f>VLOOKUP(H67,[26]BOM清单!$H$12:$AZ$68,45,0)</f>
        <v>#REF!</v>
      </c>
      <c r="DQ67" s="101" t="e">
        <f t="shared" si="43"/>
        <v>#REF!</v>
      </c>
      <c r="DR67" s="119"/>
      <c r="DS67" s="107">
        <f t="shared" si="81"/>
        <v>0</v>
      </c>
      <c r="DT67" s="101" t="e">
        <f>VLOOKUP(H67,[26]BOM清单!$H$12:$BA$68,46,0)</f>
        <v>#REF!</v>
      </c>
      <c r="DU67" s="101" t="e">
        <f t="shared" si="45"/>
        <v>#REF!</v>
      </c>
      <c r="DV67" s="119"/>
      <c r="DW67" s="107">
        <f t="shared" si="82"/>
        <v>0</v>
      </c>
      <c r="DX67" s="101" t="e">
        <f>VLOOKUP(H67,[26]BOM清单!$H$12:$BB$68,47,0)</f>
        <v>#REF!</v>
      </c>
      <c r="DY67" s="101" t="e">
        <f t="shared" si="47"/>
        <v>#REF!</v>
      </c>
      <c r="DZ67" s="119"/>
      <c r="EA67" s="107">
        <f t="shared" si="83"/>
        <v>0</v>
      </c>
      <c r="EB67" s="101" t="e">
        <f>VLOOKUP(H67,[26]BOM清单!$H$12:$BC$68,48,0)</f>
        <v>#REF!</v>
      </c>
      <c r="EC67" s="101" t="e">
        <f t="shared" si="49"/>
        <v>#REF!</v>
      </c>
      <c r="ED67" s="119"/>
      <c r="EE67" s="107">
        <f t="shared" si="84"/>
        <v>0</v>
      </c>
      <c r="EF67" s="101" t="e">
        <f>VLOOKUP(H67,[26]BOM清单!$H$12:$BD$68,49,0)</f>
        <v>#REF!</v>
      </c>
      <c r="EG67" s="101" t="e">
        <f t="shared" si="51"/>
        <v>#REF!</v>
      </c>
      <c r="EH67" s="119"/>
      <c r="EI67" s="107">
        <f t="shared" si="85"/>
        <v>0</v>
      </c>
      <c r="EJ67" s="101" t="e">
        <f>VLOOKUP(H67,[26]BOM清单!$H$12:$BE$68,50,0)</f>
        <v>#REF!</v>
      </c>
      <c r="EK67" s="101" t="e">
        <f t="shared" si="53"/>
        <v>#REF!</v>
      </c>
      <c r="EL67" s="119"/>
      <c r="EM67" s="107">
        <f t="shared" si="86"/>
        <v>0</v>
      </c>
      <c r="EN67" s="101" t="e">
        <f>VLOOKUP(H67,[26]BOM清单!$H$12:$BF$68,51,0)</f>
        <v>#REF!</v>
      </c>
      <c r="EO67" s="101" t="e">
        <f t="shared" si="55"/>
        <v>#REF!</v>
      </c>
      <c r="EP67" s="119"/>
      <c r="EQ67" s="106">
        <f t="shared" si="87"/>
        <v>0</v>
      </c>
      <c r="ER67" s="140" t="e">
        <f>VLOOKUP(H67,[26]BOM清单!$H$12:$BG$68,52,0)</f>
        <v>#REF!</v>
      </c>
      <c r="ES67" s="140" t="e">
        <f t="shared" si="57"/>
        <v>#REF!</v>
      </c>
    </row>
    <row r="68" spans="1:149" s="26" customFormat="1" ht="34.049999999999997" customHeight="1">
      <c r="A68" s="40">
        <v>55</v>
      </c>
      <c r="B68" s="40"/>
      <c r="C68" s="40"/>
      <c r="D68" s="40"/>
      <c r="E68" s="40"/>
      <c r="F68" s="40">
        <v>4</v>
      </c>
      <c r="G68" s="40"/>
      <c r="H68" s="42" t="s">
        <v>323</v>
      </c>
      <c r="I68" s="42" t="s">
        <v>324</v>
      </c>
      <c r="J68" s="48" t="s">
        <v>88</v>
      </c>
      <c r="K68" s="42" t="s">
        <v>325</v>
      </c>
      <c r="L68" s="48" t="s">
        <v>88</v>
      </c>
      <c r="M68" s="40" t="s">
        <v>326</v>
      </c>
      <c r="N68" s="40" t="s">
        <v>327</v>
      </c>
      <c r="O68" s="48" t="s">
        <v>88</v>
      </c>
      <c r="P68" s="48" t="s">
        <v>88</v>
      </c>
      <c r="Q68" s="42" t="s">
        <v>164</v>
      </c>
      <c r="R68" s="63" t="s">
        <v>280</v>
      </c>
      <c r="S68" s="55" t="s">
        <v>88</v>
      </c>
      <c r="T68" s="42" t="s">
        <v>324</v>
      </c>
      <c r="U68" s="56" t="s">
        <v>124</v>
      </c>
      <c r="V68" s="56" t="s">
        <v>124</v>
      </c>
      <c r="W68" s="55" t="s">
        <v>88</v>
      </c>
      <c r="X68" s="55" t="s">
        <v>88</v>
      </c>
      <c r="Y68" s="55" t="s">
        <v>88</v>
      </c>
      <c r="Z68" s="55" t="s">
        <v>88</v>
      </c>
      <c r="AA68" s="48" t="s">
        <v>88</v>
      </c>
      <c r="AB68" s="48" t="s">
        <v>88</v>
      </c>
      <c r="AC68" s="51" t="s">
        <v>166</v>
      </c>
      <c r="AD68" s="48" t="s">
        <v>328</v>
      </c>
      <c r="AE68" s="80" t="s">
        <v>329</v>
      </c>
      <c r="AF68" s="81">
        <v>0.92</v>
      </c>
      <c r="AG68" s="80" t="s">
        <v>167</v>
      </c>
      <c r="AH68" s="106"/>
      <c r="AI68" s="107">
        <f t="shared" si="59"/>
        <v>0</v>
      </c>
      <c r="AJ68" s="101" t="e">
        <f>VLOOKUP(H68,[26]BOM清单!$H$12:$AE$68,24,0)</f>
        <v>#REF!</v>
      </c>
      <c r="AK68" s="101" t="e">
        <f t="shared" si="1"/>
        <v>#REF!</v>
      </c>
      <c r="AL68" s="110"/>
      <c r="AM68" s="107">
        <f t="shared" si="60"/>
        <v>0</v>
      </c>
      <c r="AN68" s="101" t="e">
        <f>VLOOKUP(H68,[26]BOM清单!$H$12:$AF$68,25,0)</f>
        <v>#REF!</v>
      </c>
      <c r="AO68" s="101" t="e">
        <f t="shared" si="3"/>
        <v>#REF!</v>
      </c>
      <c r="AP68" s="119"/>
      <c r="AQ68" s="107">
        <f t="shared" si="61"/>
        <v>0</v>
      </c>
      <c r="AR68" s="101" t="e">
        <f>VLOOKUP(H68,[26]BOM清单!$H$12:$AG$68,26,0)</f>
        <v>#REF!</v>
      </c>
      <c r="AS68" s="101" t="e">
        <f t="shared" si="5"/>
        <v>#REF!</v>
      </c>
      <c r="AT68" s="119"/>
      <c r="AU68" s="107">
        <f t="shared" si="62"/>
        <v>0</v>
      </c>
      <c r="AV68" s="101" t="e">
        <f>VLOOKUP(H68,[26]BOM清单!$H$12:$AH$68,27,0)</f>
        <v>#REF!</v>
      </c>
      <c r="AW68" s="101" t="e">
        <f t="shared" si="7"/>
        <v>#REF!</v>
      </c>
      <c r="AX68" s="119"/>
      <c r="AY68" s="107">
        <f t="shared" si="63"/>
        <v>0</v>
      </c>
      <c r="AZ68" s="101" t="e">
        <f>VLOOKUP(H68,[26]BOM清单!$H$12:$AI$68,28,0)</f>
        <v>#REF!</v>
      </c>
      <c r="BA68" s="101" t="e">
        <f t="shared" si="9"/>
        <v>#REF!</v>
      </c>
      <c r="BB68" s="110"/>
      <c r="BC68" s="107">
        <f t="shared" si="64"/>
        <v>0</v>
      </c>
      <c r="BD68" s="101" t="e">
        <f>VLOOKUP(H68,[26]BOM清单!$H$12:$AJ$68,29,0)</f>
        <v>#REF!</v>
      </c>
      <c r="BE68" s="101" t="e">
        <f t="shared" si="11"/>
        <v>#REF!</v>
      </c>
      <c r="BF68" s="106"/>
      <c r="BG68" s="107">
        <f t="shared" si="65"/>
        <v>0</v>
      </c>
      <c r="BH68" s="101" t="e">
        <f>VLOOKUP(H68,[26]BOM清单!$H$12:$AK$68,30,0)</f>
        <v>#REF!</v>
      </c>
      <c r="BI68" s="101" t="e">
        <f t="shared" si="13"/>
        <v>#REF!</v>
      </c>
      <c r="BJ68" s="119">
        <v>1</v>
      </c>
      <c r="BK68" s="107">
        <f t="shared" si="66"/>
        <v>0.92</v>
      </c>
      <c r="BL68" s="101">
        <f>VLOOKUP(H68,[26]BOM清单!$H$12:$AL$68,31,0)</f>
        <v>1</v>
      </c>
      <c r="BM68" s="101">
        <f t="shared" si="15"/>
        <v>0.92</v>
      </c>
      <c r="BN68" s="119"/>
      <c r="BO68" s="107">
        <f t="shared" si="67"/>
        <v>0</v>
      </c>
      <c r="BP68" s="101" t="e">
        <f>VLOOKUP(H68,[26]BOM清单!$H$12:$AM$68,32,0)</f>
        <v>#REF!</v>
      </c>
      <c r="BQ68" s="101" t="e">
        <f t="shared" si="17"/>
        <v>#REF!</v>
      </c>
      <c r="BR68" s="119">
        <v>1</v>
      </c>
      <c r="BS68" s="107">
        <f t="shared" si="68"/>
        <v>0.92</v>
      </c>
      <c r="BT68" s="101">
        <f>VLOOKUP(H68,[26]BOM清单!$H$12:$AN$68,33,0)</f>
        <v>1</v>
      </c>
      <c r="BU68" s="101">
        <f t="shared" si="19"/>
        <v>0.92</v>
      </c>
      <c r="BV68" s="119"/>
      <c r="BW68" s="107">
        <f t="shared" si="69"/>
        <v>0</v>
      </c>
      <c r="BX68" s="101" t="e">
        <f>VLOOKUP(H68,[26]BOM清单!$H$12:$AO$68,34,0)</f>
        <v>#REF!</v>
      </c>
      <c r="BY68" s="101" t="e">
        <f t="shared" si="21"/>
        <v>#REF!</v>
      </c>
      <c r="BZ68" s="119"/>
      <c r="CA68" s="107">
        <f t="shared" si="70"/>
        <v>0</v>
      </c>
      <c r="CB68" s="101" t="e">
        <f>VLOOKUP(H68,[26]BOM清单!$H$12:$AP$68,35,0)</f>
        <v>#REF!</v>
      </c>
      <c r="CC68" s="101" t="e">
        <f t="shared" si="23"/>
        <v>#REF!</v>
      </c>
      <c r="CD68" s="119">
        <v>1</v>
      </c>
      <c r="CE68" s="107">
        <f t="shared" si="71"/>
        <v>0.92</v>
      </c>
      <c r="CF68" s="101">
        <f>VLOOKUP(H68,[26]BOM清单!$H$12:$AQ$68,36,0)</f>
        <v>1</v>
      </c>
      <c r="CG68" s="101">
        <f t="shared" si="25"/>
        <v>0.92</v>
      </c>
      <c r="CH68" s="119"/>
      <c r="CI68" s="107">
        <f t="shared" si="72"/>
        <v>0</v>
      </c>
      <c r="CJ68" s="101" t="e">
        <f>VLOOKUP(H68,[26]BOM清单!$H$12:$AR$68,37,0)</f>
        <v>#REF!</v>
      </c>
      <c r="CK68" s="101" t="e">
        <f t="shared" si="27"/>
        <v>#REF!</v>
      </c>
      <c r="CL68" s="119">
        <v>1</v>
      </c>
      <c r="CM68" s="107">
        <f t="shared" si="73"/>
        <v>0.92</v>
      </c>
      <c r="CN68" s="101">
        <f>VLOOKUP(H68,[26]BOM清单!$H$12:$AS$68,38,0)</f>
        <v>1</v>
      </c>
      <c r="CO68" s="101">
        <f t="shared" si="29"/>
        <v>0.92</v>
      </c>
      <c r="CP68" s="119"/>
      <c r="CQ68" s="107">
        <f t="shared" si="74"/>
        <v>0</v>
      </c>
      <c r="CR68" s="101" t="e">
        <f>VLOOKUP(H68,[26]BOM清单!$H$12:$AT$68,39,0)</f>
        <v>#REF!</v>
      </c>
      <c r="CS68" s="101" t="e">
        <f t="shared" si="31"/>
        <v>#REF!</v>
      </c>
      <c r="CT68" s="119"/>
      <c r="CU68" s="107">
        <f t="shared" si="75"/>
        <v>0</v>
      </c>
      <c r="CV68" s="101" t="e">
        <f>VLOOKUP(H68,[26]BOM清单!$H$12:$AU$68,40,0)</f>
        <v>#REF!</v>
      </c>
      <c r="CW68" s="101" t="e">
        <f t="shared" si="33"/>
        <v>#REF!</v>
      </c>
      <c r="CX68" s="119">
        <v>1</v>
      </c>
      <c r="CY68" s="107">
        <f t="shared" si="76"/>
        <v>0.92</v>
      </c>
      <c r="CZ68" s="101">
        <f>VLOOKUP(H68,[26]BOM清单!$H$12:$AV$68,41,0)</f>
        <v>1</v>
      </c>
      <c r="DA68" s="101">
        <f t="shared" si="35"/>
        <v>0.92</v>
      </c>
      <c r="DB68" s="119"/>
      <c r="DC68" s="107">
        <f t="shared" si="77"/>
        <v>0</v>
      </c>
      <c r="DD68" s="101" t="e">
        <f>VLOOKUP(H68,[26]BOM清单!$H$12:$AW$68,42,0)</f>
        <v>#REF!</v>
      </c>
      <c r="DE68" s="101" t="e">
        <f t="shared" si="37"/>
        <v>#REF!</v>
      </c>
      <c r="DF68" s="119">
        <v>1</v>
      </c>
      <c r="DG68" s="107">
        <f t="shared" si="78"/>
        <v>0.92</v>
      </c>
      <c r="DH68" s="101">
        <f>VLOOKUP(H68,[26]BOM清单!$H$12:$AX$68,43,0)</f>
        <v>1</v>
      </c>
      <c r="DI68" s="101">
        <f t="shared" si="39"/>
        <v>0.92</v>
      </c>
      <c r="DJ68" s="119"/>
      <c r="DK68" s="107">
        <f t="shared" si="79"/>
        <v>0</v>
      </c>
      <c r="DL68" s="101" t="e">
        <f>VLOOKUP(H68,[26]BOM清单!$H$12:$AY$68,44,0)</f>
        <v>#REF!</v>
      </c>
      <c r="DM68" s="101" t="e">
        <f t="shared" si="41"/>
        <v>#REF!</v>
      </c>
      <c r="DN68" s="119"/>
      <c r="DO68" s="107">
        <f t="shared" si="80"/>
        <v>0</v>
      </c>
      <c r="DP68" s="101" t="e">
        <f>VLOOKUP(H68,[26]BOM清单!$H$12:$AZ$68,45,0)</f>
        <v>#REF!</v>
      </c>
      <c r="DQ68" s="101" t="e">
        <f t="shared" si="43"/>
        <v>#REF!</v>
      </c>
      <c r="DR68" s="119"/>
      <c r="DS68" s="107">
        <f t="shared" si="81"/>
        <v>0</v>
      </c>
      <c r="DT68" s="101" t="e">
        <f>VLOOKUP(H68,[26]BOM清单!$H$12:$BA$68,46,0)</f>
        <v>#REF!</v>
      </c>
      <c r="DU68" s="101" t="e">
        <f t="shared" si="45"/>
        <v>#REF!</v>
      </c>
      <c r="DV68" s="119"/>
      <c r="DW68" s="107">
        <f t="shared" si="82"/>
        <v>0</v>
      </c>
      <c r="DX68" s="101" t="e">
        <f>VLOOKUP(H68,[26]BOM清单!$H$12:$BB$68,47,0)</f>
        <v>#REF!</v>
      </c>
      <c r="DY68" s="101" t="e">
        <f t="shared" si="47"/>
        <v>#REF!</v>
      </c>
      <c r="DZ68" s="119"/>
      <c r="EA68" s="107">
        <f t="shared" si="83"/>
        <v>0</v>
      </c>
      <c r="EB68" s="101" t="e">
        <f>VLOOKUP(H68,[26]BOM清单!$H$12:$BC$68,48,0)</f>
        <v>#REF!</v>
      </c>
      <c r="EC68" s="101" t="e">
        <f t="shared" si="49"/>
        <v>#REF!</v>
      </c>
      <c r="ED68" s="119"/>
      <c r="EE68" s="107">
        <f t="shared" si="84"/>
        <v>0</v>
      </c>
      <c r="EF68" s="101" t="e">
        <f>VLOOKUP(H68,[26]BOM清单!$H$12:$BD$68,49,0)</f>
        <v>#REF!</v>
      </c>
      <c r="EG68" s="101" t="e">
        <f t="shared" si="51"/>
        <v>#REF!</v>
      </c>
      <c r="EH68" s="119"/>
      <c r="EI68" s="107">
        <f t="shared" si="85"/>
        <v>0</v>
      </c>
      <c r="EJ68" s="101" t="e">
        <f>VLOOKUP(H68,[26]BOM清单!$H$12:$BE$68,50,0)</f>
        <v>#REF!</v>
      </c>
      <c r="EK68" s="101" t="e">
        <f t="shared" si="53"/>
        <v>#REF!</v>
      </c>
      <c r="EL68" s="119"/>
      <c r="EM68" s="107">
        <f t="shared" si="86"/>
        <v>0</v>
      </c>
      <c r="EN68" s="101" t="e">
        <f>VLOOKUP(H68,[26]BOM清单!$H$12:$BF$68,51,0)</f>
        <v>#REF!</v>
      </c>
      <c r="EO68" s="101" t="e">
        <f t="shared" si="55"/>
        <v>#REF!</v>
      </c>
      <c r="EP68" s="119"/>
      <c r="EQ68" s="106">
        <f t="shared" si="87"/>
        <v>0</v>
      </c>
      <c r="ER68" s="140" t="e">
        <f>VLOOKUP(H68,[26]BOM清单!$H$12:$BG$68,52,0)</f>
        <v>#REF!</v>
      </c>
      <c r="ES68" s="140" t="e">
        <f t="shared" si="57"/>
        <v>#REF!</v>
      </c>
    </row>
    <row r="69" spans="1:149" s="26" customFormat="1" ht="34.049999999999997" customHeight="1">
      <c r="A69" s="40">
        <v>56</v>
      </c>
      <c r="B69" s="40"/>
      <c r="C69" s="40"/>
      <c r="D69" s="40"/>
      <c r="E69" s="40"/>
      <c r="F69" s="40">
        <v>4</v>
      </c>
      <c r="G69" s="40"/>
      <c r="H69" s="42" t="s">
        <v>330</v>
      </c>
      <c r="I69" s="42" t="s">
        <v>324</v>
      </c>
      <c r="J69" s="48"/>
      <c r="K69" s="42" t="s">
        <v>325</v>
      </c>
      <c r="L69" s="48" t="s">
        <v>88</v>
      </c>
      <c r="M69" s="40" t="s">
        <v>331</v>
      </c>
      <c r="N69" s="40" t="s">
        <v>327</v>
      </c>
      <c r="O69" s="48" t="s">
        <v>88</v>
      </c>
      <c r="P69" s="48" t="s">
        <v>88</v>
      </c>
      <c r="Q69" s="42" t="s">
        <v>164</v>
      </c>
      <c r="R69" s="63" t="s">
        <v>280</v>
      </c>
      <c r="S69" s="55" t="s">
        <v>88</v>
      </c>
      <c r="T69" s="42" t="s">
        <v>324</v>
      </c>
      <c r="U69" s="56" t="s">
        <v>124</v>
      </c>
      <c r="V69" s="56" t="s">
        <v>124</v>
      </c>
      <c r="W69" s="55" t="s">
        <v>88</v>
      </c>
      <c r="X69" s="55" t="s">
        <v>88</v>
      </c>
      <c r="Y69" s="55" t="s">
        <v>88</v>
      </c>
      <c r="Z69" s="55" t="s">
        <v>88</v>
      </c>
      <c r="AA69" s="48" t="s">
        <v>88</v>
      </c>
      <c r="AB69" s="48" t="s">
        <v>88</v>
      </c>
      <c r="AC69" s="51" t="s">
        <v>166</v>
      </c>
      <c r="AD69" s="48" t="s">
        <v>328</v>
      </c>
      <c r="AE69" s="80" t="s">
        <v>332</v>
      </c>
      <c r="AF69" s="157">
        <v>1.43</v>
      </c>
      <c r="AG69" s="80" t="s">
        <v>167</v>
      </c>
      <c r="AH69" s="106">
        <v>1</v>
      </c>
      <c r="AI69" s="107">
        <f t="shared" si="59"/>
        <v>1.43</v>
      </c>
      <c r="AJ69" s="101">
        <f>VLOOKUP(H69,[26]BOM清单!$H$12:$AE$68,24,0)</f>
        <v>1</v>
      </c>
      <c r="AK69" s="101">
        <f t="shared" si="1"/>
        <v>1.43</v>
      </c>
      <c r="AL69" s="110"/>
      <c r="AM69" s="107">
        <f t="shared" si="60"/>
        <v>0</v>
      </c>
      <c r="AN69" s="101" t="e">
        <f>VLOOKUP(H69,[26]BOM清单!$H$12:$AF$68,25,0)</f>
        <v>#REF!</v>
      </c>
      <c r="AO69" s="101" t="e">
        <f t="shared" si="3"/>
        <v>#REF!</v>
      </c>
      <c r="AP69" s="119">
        <v>1</v>
      </c>
      <c r="AQ69" s="107">
        <f t="shared" si="61"/>
        <v>1.43</v>
      </c>
      <c r="AR69" s="101">
        <f>VLOOKUP(H69,[26]BOM清单!$H$12:$AG$68,26,0)</f>
        <v>1</v>
      </c>
      <c r="AS69" s="101">
        <f t="shared" si="5"/>
        <v>1.43</v>
      </c>
      <c r="AT69" s="119">
        <v>1</v>
      </c>
      <c r="AU69" s="107">
        <f t="shared" si="62"/>
        <v>1.43</v>
      </c>
      <c r="AV69" s="101">
        <f>VLOOKUP(H69,[26]BOM清单!$H$12:$AH$68,27,0)</f>
        <v>1</v>
      </c>
      <c r="AW69" s="101">
        <f t="shared" si="7"/>
        <v>1.43</v>
      </c>
      <c r="AX69" s="119">
        <v>1</v>
      </c>
      <c r="AY69" s="107">
        <f t="shared" si="63"/>
        <v>1.43</v>
      </c>
      <c r="AZ69" s="101">
        <f>VLOOKUP(H69,[26]BOM清单!$H$12:$AI$68,28,0)</f>
        <v>1</v>
      </c>
      <c r="BA69" s="101">
        <f t="shared" si="9"/>
        <v>1.43</v>
      </c>
      <c r="BB69" s="110"/>
      <c r="BC69" s="107">
        <f t="shared" si="64"/>
        <v>0</v>
      </c>
      <c r="BD69" s="101" t="e">
        <f>VLOOKUP(H69,[26]BOM清单!$H$12:$AJ$68,29,0)</f>
        <v>#REF!</v>
      </c>
      <c r="BE69" s="101" t="e">
        <f t="shared" si="11"/>
        <v>#REF!</v>
      </c>
      <c r="BF69" s="106"/>
      <c r="BG69" s="107">
        <f t="shared" si="65"/>
        <v>0</v>
      </c>
      <c r="BH69" s="101" t="e">
        <f>VLOOKUP(H69,[26]BOM清单!$H$12:$AK$68,30,0)</f>
        <v>#REF!</v>
      </c>
      <c r="BI69" s="101" t="e">
        <f t="shared" si="13"/>
        <v>#REF!</v>
      </c>
      <c r="BJ69" s="119"/>
      <c r="BK69" s="107">
        <f t="shared" si="66"/>
        <v>0</v>
      </c>
      <c r="BL69" s="101" t="e">
        <f>VLOOKUP(H69,[26]BOM清单!$H$12:$AL$68,31,0)</f>
        <v>#REF!</v>
      </c>
      <c r="BM69" s="101" t="e">
        <f t="shared" si="15"/>
        <v>#REF!</v>
      </c>
      <c r="BN69" s="119"/>
      <c r="BO69" s="107">
        <f t="shared" si="67"/>
        <v>0</v>
      </c>
      <c r="BP69" s="101" t="e">
        <f>VLOOKUP(H69,[26]BOM清单!$H$12:$AM$68,32,0)</f>
        <v>#REF!</v>
      </c>
      <c r="BQ69" s="101" t="e">
        <f t="shared" si="17"/>
        <v>#REF!</v>
      </c>
      <c r="BR69" s="119"/>
      <c r="BS69" s="107">
        <f t="shared" si="68"/>
        <v>0</v>
      </c>
      <c r="BT69" s="101" t="e">
        <f>VLOOKUP(H69,[26]BOM清单!$H$12:$AN$68,33,0)</f>
        <v>#REF!</v>
      </c>
      <c r="BU69" s="101" t="e">
        <f t="shared" si="19"/>
        <v>#REF!</v>
      </c>
      <c r="BV69" s="119"/>
      <c r="BW69" s="107">
        <f t="shared" si="69"/>
        <v>0</v>
      </c>
      <c r="BX69" s="101" t="e">
        <f>VLOOKUP(H69,[26]BOM清单!$H$12:$AO$68,34,0)</f>
        <v>#REF!</v>
      </c>
      <c r="BY69" s="101" t="e">
        <f t="shared" si="21"/>
        <v>#REF!</v>
      </c>
      <c r="BZ69" s="119"/>
      <c r="CA69" s="107">
        <f t="shared" si="70"/>
        <v>0</v>
      </c>
      <c r="CB69" s="101" t="e">
        <f>VLOOKUP(H69,[26]BOM清单!$H$12:$AP$68,35,0)</f>
        <v>#REF!</v>
      </c>
      <c r="CC69" s="101" t="e">
        <f t="shared" si="23"/>
        <v>#REF!</v>
      </c>
      <c r="CD69" s="119"/>
      <c r="CE69" s="107">
        <f t="shared" si="71"/>
        <v>0</v>
      </c>
      <c r="CF69" s="101" t="e">
        <f>VLOOKUP(H69,[26]BOM清单!$H$12:$AQ$68,36,0)</f>
        <v>#REF!</v>
      </c>
      <c r="CG69" s="101" t="e">
        <f t="shared" si="25"/>
        <v>#REF!</v>
      </c>
      <c r="CH69" s="119"/>
      <c r="CI69" s="107">
        <f t="shared" si="72"/>
        <v>0</v>
      </c>
      <c r="CJ69" s="101" t="e">
        <f>VLOOKUP(H69,[26]BOM清单!$H$12:$AR$68,37,0)</f>
        <v>#REF!</v>
      </c>
      <c r="CK69" s="101" t="e">
        <f t="shared" si="27"/>
        <v>#REF!</v>
      </c>
      <c r="CL69" s="119"/>
      <c r="CM69" s="107">
        <f t="shared" si="73"/>
        <v>0</v>
      </c>
      <c r="CN69" s="101" t="e">
        <f>VLOOKUP(H69,[26]BOM清单!$H$12:$AS$68,38,0)</f>
        <v>#REF!</v>
      </c>
      <c r="CO69" s="101" t="e">
        <f t="shared" si="29"/>
        <v>#REF!</v>
      </c>
      <c r="CP69" s="119"/>
      <c r="CQ69" s="107">
        <f t="shared" si="74"/>
        <v>0</v>
      </c>
      <c r="CR69" s="101" t="e">
        <f>VLOOKUP(H69,[26]BOM清单!$H$12:$AT$68,39,0)</f>
        <v>#REF!</v>
      </c>
      <c r="CS69" s="101" t="e">
        <f t="shared" si="31"/>
        <v>#REF!</v>
      </c>
      <c r="CT69" s="119"/>
      <c r="CU69" s="107">
        <f t="shared" si="75"/>
        <v>0</v>
      </c>
      <c r="CV69" s="101" t="e">
        <f>VLOOKUP(H69,[26]BOM清单!$H$12:$AU$68,40,0)</f>
        <v>#REF!</v>
      </c>
      <c r="CW69" s="101" t="e">
        <f t="shared" si="33"/>
        <v>#REF!</v>
      </c>
      <c r="CX69" s="119"/>
      <c r="CY69" s="107">
        <f t="shared" si="76"/>
        <v>0</v>
      </c>
      <c r="CZ69" s="101" t="e">
        <f>VLOOKUP(H69,[26]BOM清单!$H$12:$AV$68,41,0)</f>
        <v>#REF!</v>
      </c>
      <c r="DA69" s="101" t="e">
        <f t="shared" si="35"/>
        <v>#REF!</v>
      </c>
      <c r="DB69" s="119"/>
      <c r="DC69" s="107">
        <f t="shared" si="77"/>
        <v>0</v>
      </c>
      <c r="DD69" s="101" t="e">
        <f>VLOOKUP(H69,[26]BOM清单!$H$12:$AW$68,42,0)</f>
        <v>#REF!</v>
      </c>
      <c r="DE69" s="101" t="e">
        <f t="shared" si="37"/>
        <v>#REF!</v>
      </c>
      <c r="DF69" s="119"/>
      <c r="DG69" s="107">
        <f t="shared" si="78"/>
        <v>0</v>
      </c>
      <c r="DH69" s="101" t="e">
        <f>VLOOKUP(H69,[26]BOM清单!$H$12:$AX$68,43,0)</f>
        <v>#REF!</v>
      </c>
      <c r="DI69" s="101" t="e">
        <f t="shared" si="39"/>
        <v>#REF!</v>
      </c>
      <c r="DJ69" s="119"/>
      <c r="DK69" s="107">
        <f t="shared" si="79"/>
        <v>0</v>
      </c>
      <c r="DL69" s="101" t="e">
        <f>VLOOKUP(H69,[26]BOM清单!$H$12:$AY$68,44,0)</f>
        <v>#REF!</v>
      </c>
      <c r="DM69" s="101" t="e">
        <f t="shared" si="41"/>
        <v>#REF!</v>
      </c>
      <c r="DN69" s="119">
        <v>1</v>
      </c>
      <c r="DO69" s="107">
        <f t="shared" si="80"/>
        <v>1.43</v>
      </c>
      <c r="DP69" s="101">
        <f>VLOOKUP(H69,[26]BOM清单!$H$12:$AZ$68,45,0)</f>
        <v>1</v>
      </c>
      <c r="DQ69" s="101">
        <f t="shared" si="43"/>
        <v>1.43</v>
      </c>
      <c r="DR69" s="119"/>
      <c r="DS69" s="107">
        <f t="shared" si="81"/>
        <v>0</v>
      </c>
      <c r="DT69" s="101" t="e">
        <f>VLOOKUP(H69,[26]BOM清单!$H$12:$BA$68,46,0)</f>
        <v>#REF!</v>
      </c>
      <c r="DU69" s="101" t="e">
        <f t="shared" si="45"/>
        <v>#REF!</v>
      </c>
      <c r="DV69" s="119">
        <v>1</v>
      </c>
      <c r="DW69" s="107">
        <f t="shared" si="82"/>
        <v>1.43</v>
      </c>
      <c r="DX69" s="101">
        <f>VLOOKUP(H69,[26]BOM清单!$H$12:$BB$68,47,0)</f>
        <v>1</v>
      </c>
      <c r="DY69" s="101">
        <f t="shared" si="47"/>
        <v>1.43</v>
      </c>
      <c r="DZ69" s="119"/>
      <c r="EA69" s="107">
        <f t="shared" si="83"/>
        <v>0</v>
      </c>
      <c r="EB69" s="101" t="e">
        <f>VLOOKUP(H69,[26]BOM清单!$H$12:$BC$68,48,0)</f>
        <v>#REF!</v>
      </c>
      <c r="EC69" s="101" t="e">
        <f t="shared" si="49"/>
        <v>#REF!</v>
      </c>
      <c r="ED69" s="119">
        <v>1</v>
      </c>
      <c r="EE69" s="107">
        <f t="shared" si="84"/>
        <v>1.43</v>
      </c>
      <c r="EF69" s="101">
        <f>VLOOKUP(H69,[26]BOM清单!$H$12:$BD$68,49,0)</f>
        <v>1</v>
      </c>
      <c r="EG69" s="101">
        <f t="shared" si="51"/>
        <v>1.43</v>
      </c>
      <c r="EH69" s="119"/>
      <c r="EI69" s="107">
        <f t="shared" si="85"/>
        <v>0</v>
      </c>
      <c r="EJ69" s="101" t="e">
        <f>VLOOKUP(H69,[26]BOM清单!$H$12:$BE$68,50,0)</f>
        <v>#REF!</v>
      </c>
      <c r="EK69" s="101" t="e">
        <f t="shared" si="53"/>
        <v>#REF!</v>
      </c>
      <c r="EL69" s="119">
        <v>1</v>
      </c>
      <c r="EM69" s="107">
        <f t="shared" si="86"/>
        <v>1.43</v>
      </c>
      <c r="EN69" s="101">
        <f>VLOOKUP(H69,[26]BOM清单!$H$12:$BF$68,51,0)</f>
        <v>1</v>
      </c>
      <c r="EO69" s="101">
        <f t="shared" si="55"/>
        <v>1.43</v>
      </c>
      <c r="EP69" s="119"/>
      <c r="EQ69" s="106">
        <f t="shared" si="87"/>
        <v>0</v>
      </c>
      <c r="ER69" s="140" t="e">
        <f>VLOOKUP(H69,[26]BOM清单!$H$12:$BG$68,52,0)</f>
        <v>#REF!</v>
      </c>
      <c r="ES69" s="140" t="e">
        <f t="shared" si="57"/>
        <v>#REF!</v>
      </c>
    </row>
    <row r="70" spans="1:149" s="26" customFormat="1" ht="34.049999999999997" customHeight="1">
      <c r="A70" s="40">
        <v>57</v>
      </c>
      <c r="B70" s="40"/>
      <c r="C70" s="40"/>
      <c r="D70" s="40"/>
      <c r="E70" s="40"/>
      <c r="F70" s="40">
        <v>4</v>
      </c>
      <c r="G70" s="40"/>
      <c r="H70" s="142" t="s">
        <v>333</v>
      </c>
      <c r="I70" s="42" t="s">
        <v>324</v>
      </c>
      <c r="J70" s="48" t="s">
        <v>88</v>
      </c>
      <c r="K70" s="42" t="s">
        <v>325</v>
      </c>
      <c r="L70" s="48" t="s">
        <v>88</v>
      </c>
      <c r="M70" s="40" t="s">
        <v>334</v>
      </c>
      <c r="N70" s="40" t="s">
        <v>327</v>
      </c>
      <c r="O70" s="48" t="s">
        <v>88</v>
      </c>
      <c r="P70" s="48" t="s">
        <v>88</v>
      </c>
      <c r="Q70" s="42" t="s">
        <v>164</v>
      </c>
      <c r="R70" s="63" t="s">
        <v>280</v>
      </c>
      <c r="S70" s="55" t="s">
        <v>88</v>
      </c>
      <c r="T70" s="42" t="s">
        <v>324</v>
      </c>
      <c r="U70" s="56" t="s">
        <v>124</v>
      </c>
      <c r="V70" s="56" t="s">
        <v>124</v>
      </c>
      <c r="W70" s="55" t="s">
        <v>88</v>
      </c>
      <c r="X70" s="55" t="s">
        <v>88</v>
      </c>
      <c r="Y70" s="55" t="s">
        <v>88</v>
      </c>
      <c r="Z70" s="55" t="s">
        <v>88</v>
      </c>
      <c r="AA70" s="48" t="s">
        <v>88</v>
      </c>
      <c r="AB70" s="48" t="s">
        <v>88</v>
      </c>
      <c r="AC70" s="51" t="s">
        <v>166</v>
      </c>
      <c r="AD70" s="48" t="s">
        <v>328</v>
      </c>
      <c r="AE70" s="80" t="s">
        <v>335</v>
      </c>
      <c r="AF70" s="81">
        <v>0.83299999999999996</v>
      </c>
      <c r="AG70" s="80" t="s">
        <v>336</v>
      </c>
      <c r="AH70" s="106"/>
      <c r="AI70" s="107">
        <f t="shared" si="59"/>
        <v>0</v>
      </c>
      <c r="AJ70" s="101" t="e">
        <f>VLOOKUP(H70,[26]BOM清单!$H$12:$AE$68,24,0)</f>
        <v>#REF!</v>
      </c>
      <c r="AK70" s="101" t="e">
        <f t="shared" si="1"/>
        <v>#REF!</v>
      </c>
      <c r="AL70" s="110"/>
      <c r="AM70" s="107">
        <f t="shared" si="60"/>
        <v>0</v>
      </c>
      <c r="AN70" s="101" t="e">
        <f>VLOOKUP(H70,[26]BOM清单!$H$12:$AF$68,25,0)</f>
        <v>#REF!</v>
      </c>
      <c r="AO70" s="101" t="e">
        <f t="shared" si="3"/>
        <v>#REF!</v>
      </c>
      <c r="AP70" s="119"/>
      <c r="AQ70" s="107">
        <f t="shared" si="61"/>
        <v>0</v>
      </c>
      <c r="AR70" s="101" t="e">
        <f>VLOOKUP(H70,[26]BOM清单!$H$12:$AG$68,26,0)</f>
        <v>#REF!</v>
      </c>
      <c r="AS70" s="101" t="e">
        <f t="shared" si="5"/>
        <v>#REF!</v>
      </c>
      <c r="AT70" s="119"/>
      <c r="AU70" s="107">
        <f t="shared" si="62"/>
        <v>0</v>
      </c>
      <c r="AV70" s="101" t="e">
        <f>VLOOKUP(H70,[26]BOM清单!$H$12:$AH$68,27,0)</f>
        <v>#REF!</v>
      </c>
      <c r="AW70" s="101" t="e">
        <f t="shared" si="7"/>
        <v>#REF!</v>
      </c>
      <c r="AX70" s="119"/>
      <c r="AY70" s="107">
        <f t="shared" si="63"/>
        <v>0</v>
      </c>
      <c r="AZ70" s="101" t="e">
        <f>VLOOKUP(H70,[26]BOM清单!$H$12:$AI$68,28,0)</f>
        <v>#REF!</v>
      </c>
      <c r="BA70" s="101" t="e">
        <f t="shared" si="9"/>
        <v>#REF!</v>
      </c>
      <c r="BB70" s="110">
        <v>1</v>
      </c>
      <c r="BC70" s="107">
        <f t="shared" si="64"/>
        <v>0.83299999999999996</v>
      </c>
      <c r="BD70" s="101">
        <f>VLOOKUP(H70,[26]BOM清单!$H$12:$AJ$68,29,0)</f>
        <v>1</v>
      </c>
      <c r="BE70" s="101">
        <f t="shared" si="11"/>
        <v>0.83299999999999996</v>
      </c>
      <c r="BF70" s="106"/>
      <c r="BG70" s="107">
        <f t="shared" si="65"/>
        <v>0</v>
      </c>
      <c r="BH70" s="101" t="e">
        <f>VLOOKUP(H70,[26]BOM清单!$H$12:$AK$68,30,0)</f>
        <v>#REF!</v>
      </c>
      <c r="BI70" s="101" t="e">
        <f t="shared" si="13"/>
        <v>#REF!</v>
      </c>
      <c r="BJ70" s="119"/>
      <c r="BK70" s="107">
        <f t="shared" si="66"/>
        <v>0</v>
      </c>
      <c r="BL70" s="101" t="e">
        <f>VLOOKUP(H70,[26]BOM清单!$H$12:$AL$68,31,0)</f>
        <v>#REF!</v>
      </c>
      <c r="BM70" s="198" t="e">
        <f t="shared" si="15"/>
        <v>#REF!</v>
      </c>
      <c r="BN70" s="119"/>
      <c r="BO70" s="107">
        <f t="shared" si="67"/>
        <v>0</v>
      </c>
      <c r="BP70" s="101" t="e">
        <f>VLOOKUP(H70,[26]BOM清单!$H$12:$AM$68,32,0)</f>
        <v>#REF!</v>
      </c>
      <c r="BQ70" s="101" t="e">
        <f t="shared" si="17"/>
        <v>#REF!</v>
      </c>
      <c r="BR70" s="119"/>
      <c r="BS70" s="107">
        <f t="shared" si="68"/>
        <v>0</v>
      </c>
      <c r="BT70" s="101" t="e">
        <f>VLOOKUP(H70,[26]BOM清单!$H$12:$AN$68,33,0)</f>
        <v>#REF!</v>
      </c>
      <c r="BU70" s="101" t="e">
        <f t="shared" si="19"/>
        <v>#REF!</v>
      </c>
      <c r="BV70" s="119"/>
      <c r="BW70" s="107">
        <f t="shared" si="69"/>
        <v>0</v>
      </c>
      <c r="BX70" s="101" t="e">
        <f>VLOOKUP(H70,[26]BOM清单!$H$12:$AO$68,34,0)</f>
        <v>#REF!</v>
      </c>
      <c r="BY70" s="101" t="e">
        <f t="shared" si="21"/>
        <v>#REF!</v>
      </c>
      <c r="BZ70" s="119"/>
      <c r="CA70" s="107">
        <f t="shared" si="70"/>
        <v>0</v>
      </c>
      <c r="CB70" s="101" t="e">
        <f>VLOOKUP(H70,[26]BOM清单!$H$12:$AP$68,35,0)</f>
        <v>#REF!</v>
      </c>
      <c r="CC70" s="101" t="e">
        <f t="shared" si="23"/>
        <v>#REF!</v>
      </c>
      <c r="CD70" s="119"/>
      <c r="CE70" s="107">
        <f t="shared" si="71"/>
        <v>0</v>
      </c>
      <c r="CF70" s="101" t="e">
        <f>VLOOKUP(H70,[26]BOM清单!$H$12:$AQ$68,36,0)</f>
        <v>#REF!</v>
      </c>
      <c r="CG70" s="101" t="e">
        <f t="shared" si="25"/>
        <v>#REF!</v>
      </c>
      <c r="CH70" s="119"/>
      <c r="CI70" s="107">
        <f t="shared" si="72"/>
        <v>0</v>
      </c>
      <c r="CJ70" s="101" t="e">
        <f>VLOOKUP(H70,[26]BOM清单!$H$12:$AR$68,37,0)</f>
        <v>#REF!</v>
      </c>
      <c r="CK70" s="101" t="e">
        <f t="shared" si="27"/>
        <v>#REF!</v>
      </c>
      <c r="CL70" s="119"/>
      <c r="CM70" s="107">
        <f t="shared" si="73"/>
        <v>0</v>
      </c>
      <c r="CN70" s="101" t="e">
        <f>VLOOKUP(H70,[26]BOM清单!$H$12:$AS$68,38,0)</f>
        <v>#REF!</v>
      </c>
      <c r="CO70" s="101" t="e">
        <f t="shared" si="29"/>
        <v>#REF!</v>
      </c>
      <c r="CP70" s="119"/>
      <c r="CQ70" s="107">
        <f t="shared" si="74"/>
        <v>0</v>
      </c>
      <c r="CR70" s="101" t="e">
        <f>VLOOKUP(H70,[26]BOM清单!$H$12:$AT$68,39,0)</f>
        <v>#REF!</v>
      </c>
      <c r="CS70" s="101" t="e">
        <f t="shared" si="31"/>
        <v>#REF!</v>
      </c>
      <c r="CT70" s="119"/>
      <c r="CU70" s="107">
        <f t="shared" si="75"/>
        <v>0</v>
      </c>
      <c r="CV70" s="101" t="e">
        <f>VLOOKUP(H70,[26]BOM清单!$H$12:$AU$68,40,0)</f>
        <v>#REF!</v>
      </c>
      <c r="CW70" s="101" t="e">
        <f t="shared" si="33"/>
        <v>#REF!</v>
      </c>
      <c r="CX70" s="119"/>
      <c r="CY70" s="107">
        <f t="shared" si="76"/>
        <v>0</v>
      </c>
      <c r="CZ70" s="101" t="e">
        <f>VLOOKUP(H70,[26]BOM清单!$H$12:$AV$68,41,0)</f>
        <v>#REF!</v>
      </c>
      <c r="DA70" s="101" t="e">
        <f t="shared" si="35"/>
        <v>#REF!</v>
      </c>
      <c r="DB70" s="119"/>
      <c r="DC70" s="107">
        <f t="shared" si="77"/>
        <v>0</v>
      </c>
      <c r="DD70" s="101" t="e">
        <f>VLOOKUP(H70,[26]BOM清单!$H$12:$AW$68,42,0)</f>
        <v>#REF!</v>
      </c>
      <c r="DE70" s="101" t="e">
        <f t="shared" si="37"/>
        <v>#REF!</v>
      </c>
      <c r="DF70" s="119"/>
      <c r="DG70" s="107">
        <f t="shared" si="78"/>
        <v>0</v>
      </c>
      <c r="DH70" s="101" t="e">
        <f>VLOOKUP(H70,[26]BOM清单!$H$12:$AX$68,43,0)</f>
        <v>#REF!</v>
      </c>
      <c r="DI70" s="101" t="e">
        <f t="shared" si="39"/>
        <v>#REF!</v>
      </c>
      <c r="DJ70" s="119"/>
      <c r="DK70" s="107">
        <f t="shared" si="79"/>
        <v>0</v>
      </c>
      <c r="DL70" s="101" t="e">
        <f>VLOOKUP(H70,[26]BOM清单!$H$12:$AY$68,44,0)</f>
        <v>#REF!</v>
      </c>
      <c r="DM70" s="101" t="e">
        <f t="shared" si="41"/>
        <v>#REF!</v>
      </c>
      <c r="DN70" s="119"/>
      <c r="DO70" s="107">
        <f t="shared" si="80"/>
        <v>0</v>
      </c>
      <c r="DP70" s="101" t="e">
        <f>VLOOKUP(H70,[26]BOM清单!$H$12:$AZ$68,45,0)</f>
        <v>#REF!</v>
      </c>
      <c r="DQ70" s="101" t="e">
        <f t="shared" si="43"/>
        <v>#REF!</v>
      </c>
      <c r="DR70" s="119"/>
      <c r="DS70" s="107">
        <f t="shared" si="81"/>
        <v>0</v>
      </c>
      <c r="DT70" s="101" t="e">
        <f>VLOOKUP(H70,[26]BOM清单!$H$12:$BA$68,46,0)</f>
        <v>#REF!</v>
      </c>
      <c r="DU70" s="101" t="e">
        <f t="shared" si="45"/>
        <v>#REF!</v>
      </c>
      <c r="DV70" s="119"/>
      <c r="DW70" s="107">
        <f t="shared" si="82"/>
        <v>0</v>
      </c>
      <c r="DX70" s="101" t="e">
        <f>VLOOKUP(H70,[26]BOM清单!$H$12:$BB$68,47,0)</f>
        <v>#REF!</v>
      </c>
      <c r="DY70" s="101" t="e">
        <f t="shared" si="47"/>
        <v>#REF!</v>
      </c>
      <c r="DZ70" s="119"/>
      <c r="EA70" s="107">
        <f t="shared" si="83"/>
        <v>0</v>
      </c>
      <c r="EB70" s="101" t="e">
        <f>VLOOKUP(H70,[26]BOM清单!$H$12:$BC$68,48,0)</f>
        <v>#REF!</v>
      </c>
      <c r="EC70" s="101" t="e">
        <f t="shared" si="49"/>
        <v>#REF!</v>
      </c>
      <c r="ED70" s="119"/>
      <c r="EE70" s="107">
        <f t="shared" si="84"/>
        <v>0</v>
      </c>
      <c r="EF70" s="101" t="e">
        <f>VLOOKUP(H70,[26]BOM清单!$H$12:$BD$68,49,0)</f>
        <v>#REF!</v>
      </c>
      <c r="EG70" s="101" t="e">
        <f t="shared" si="51"/>
        <v>#REF!</v>
      </c>
      <c r="EH70" s="119"/>
      <c r="EI70" s="107">
        <f t="shared" si="85"/>
        <v>0</v>
      </c>
      <c r="EJ70" s="101" t="e">
        <f>VLOOKUP(H70,[26]BOM清单!$H$12:$BE$68,50,0)</f>
        <v>#REF!</v>
      </c>
      <c r="EK70" s="101" t="e">
        <f t="shared" si="53"/>
        <v>#REF!</v>
      </c>
      <c r="EL70" s="119"/>
      <c r="EM70" s="107">
        <f t="shared" si="86"/>
        <v>0</v>
      </c>
      <c r="EN70" s="101" t="e">
        <f>VLOOKUP(H70,[26]BOM清单!$H$12:$BF$68,51,0)</f>
        <v>#REF!</v>
      </c>
      <c r="EO70" s="101" t="e">
        <f t="shared" si="55"/>
        <v>#REF!</v>
      </c>
      <c r="EP70" s="119"/>
      <c r="EQ70" s="106">
        <f t="shared" si="87"/>
        <v>0</v>
      </c>
      <c r="ER70" s="140" t="e">
        <f>VLOOKUP(H70,[26]BOM清单!$H$12:$BG$68,52,0)</f>
        <v>#REF!</v>
      </c>
      <c r="ES70" s="140" t="e">
        <f t="shared" si="57"/>
        <v>#REF!</v>
      </c>
    </row>
    <row r="71" spans="1:149" s="27" customFormat="1" ht="34.049999999999997" customHeight="1">
      <c r="A71" s="143"/>
      <c r="B71" s="144"/>
      <c r="C71" s="144"/>
      <c r="D71" s="144"/>
      <c r="E71" s="144"/>
      <c r="F71" s="144"/>
      <c r="G71" s="145"/>
      <c r="H71" s="263" t="s">
        <v>337</v>
      </c>
      <c r="I71" s="263"/>
      <c r="J71" s="263"/>
      <c r="K71" s="263"/>
      <c r="L71" s="263"/>
      <c r="M71" s="263"/>
      <c r="N71" s="263"/>
      <c r="O71" s="263"/>
      <c r="P71" s="263"/>
      <c r="Q71" s="263"/>
      <c r="R71" s="263"/>
      <c r="S71" s="154"/>
      <c r="T71" s="155"/>
      <c r="U71" s="156"/>
      <c r="V71" s="156"/>
      <c r="W71" s="154"/>
      <c r="X71" s="154"/>
      <c r="Y71" s="154"/>
      <c r="Z71" s="154"/>
      <c r="AA71" s="158"/>
      <c r="AB71" s="158"/>
      <c r="AC71" s="264"/>
      <c r="AD71" s="265"/>
      <c r="AE71" s="159"/>
      <c r="AF71" s="159"/>
      <c r="AG71" s="159"/>
      <c r="AH71" s="166"/>
      <c r="AI71" s="167">
        <f t="shared" ref="AI71:AQ71" si="88">SUM(AI14:AI70)</f>
        <v>78.952618070999989</v>
      </c>
      <c r="AJ71" s="167"/>
      <c r="AK71" s="167" t="e">
        <f>SUM(AK14:AK70)</f>
        <v>#REF!</v>
      </c>
      <c r="AL71" s="168"/>
      <c r="AM71" s="167">
        <f t="shared" si="88"/>
        <v>40.823625259999993</v>
      </c>
      <c r="AN71" s="169"/>
      <c r="AO71" s="167" t="e">
        <f>SUM(AO14:AO70)</f>
        <v>#REF!</v>
      </c>
      <c r="AP71" s="194"/>
      <c r="AQ71" s="167">
        <f t="shared" si="88"/>
        <v>77.592898070999993</v>
      </c>
      <c r="AR71" s="194"/>
      <c r="AS71" s="167" t="e">
        <f>SUM(AS14:AS70)</f>
        <v>#REF!</v>
      </c>
      <c r="AT71" s="194"/>
      <c r="AU71" s="167">
        <f t="shared" ref="AU71:BC71" si="89">SUM(AU14:AU70)</f>
        <v>81.769698070999993</v>
      </c>
      <c r="AV71" s="194"/>
      <c r="AW71" s="167" t="e">
        <f>SUM(AW14:AW70)</f>
        <v>#REF!</v>
      </c>
      <c r="AX71" s="194"/>
      <c r="AY71" s="167">
        <f t="shared" si="89"/>
        <v>79.055398070999985</v>
      </c>
      <c r="AZ71" s="194"/>
      <c r="BA71" s="167" t="e">
        <f>SUM(BA14:BA70)</f>
        <v>#REF!</v>
      </c>
      <c r="BB71" s="168"/>
      <c r="BC71" s="167">
        <f t="shared" si="89"/>
        <v>45.868958159999991</v>
      </c>
      <c r="BD71" s="168"/>
      <c r="BE71" s="167" t="e">
        <f>SUM(BE14:BE70)</f>
        <v>#REF!</v>
      </c>
      <c r="BF71" s="197"/>
      <c r="BG71" s="167">
        <f t="shared" ref="BG71:BO71" si="90">SUM(BG14:BG70)</f>
        <v>10.757023604</v>
      </c>
      <c r="BH71" s="197"/>
      <c r="BI71" s="167" t="e">
        <f>SUM(BI14:BI70)</f>
        <v>#REF!</v>
      </c>
      <c r="BJ71" s="194"/>
      <c r="BK71" s="167">
        <f t="shared" si="90"/>
        <v>56.823246018000006</v>
      </c>
      <c r="BL71" s="194"/>
      <c r="BM71" s="167" t="e">
        <f>SUM(BM14:BM70)</f>
        <v>#REF!</v>
      </c>
      <c r="BN71" s="194"/>
      <c r="BO71" s="167">
        <f t="shared" si="90"/>
        <v>40.222983669000001</v>
      </c>
      <c r="BP71" s="194"/>
      <c r="BQ71" s="167" t="e">
        <f>SUM(BQ14:BQ70)</f>
        <v>#REF!</v>
      </c>
      <c r="BR71" s="194"/>
      <c r="BS71" s="167">
        <f t="shared" ref="BS71:CA71" si="91">SUM(BS14:BS70)</f>
        <v>56.823246018000006</v>
      </c>
      <c r="BT71" s="194"/>
      <c r="BU71" s="167" t="e">
        <f>SUM(BU14:BU70)</f>
        <v>#REF!</v>
      </c>
      <c r="BV71" s="194"/>
      <c r="BW71" s="167">
        <f t="shared" si="91"/>
        <v>40.282983669000004</v>
      </c>
      <c r="BX71" s="194"/>
      <c r="BY71" s="167" t="e">
        <f>SUM(BY14:BY70)</f>
        <v>#REF!</v>
      </c>
      <c r="BZ71" s="194"/>
      <c r="CA71" s="167">
        <f t="shared" si="91"/>
        <v>5.1186236040000006</v>
      </c>
      <c r="CB71" s="194"/>
      <c r="CC71" s="167" t="e">
        <f>SUM(CC14:CC70)</f>
        <v>#REF!</v>
      </c>
      <c r="CD71" s="194"/>
      <c r="CE71" s="167">
        <f t="shared" ref="CE71:CM71" si="92">SUM(CE14:CE70)</f>
        <v>21.546746018</v>
      </c>
      <c r="CF71" s="194"/>
      <c r="CG71" s="167" t="e">
        <f>SUM(CG14:CG70)</f>
        <v>#REF!</v>
      </c>
      <c r="CH71" s="194"/>
      <c r="CI71" s="167">
        <f t="shared" si="92"/>
        <v>14.110783668999998</v>
      </c>
      <c r="CJ71" s="194"/>
      <c r="CK71" s="167" t="e">
        <f>SUM(CK14:CK70)</f>
        <v>#REF!</v>
      </c>
      <c r="CL71" s="194"/>
      <c r="CM71" s="167">
        <f t="shared" si="92"/>
        <v>21.546746018</v>
      </c>
      <c r="CN71" s="194"/>
      <c r="CO71" s="167" t="e">
        <f>SUM(CO14:CO70)</f>
        <v>#REF!</v>
      </c>
      <c r="CP71" s="194"/>
      <c r="CQ71" s="167">
        <f t="shared" ref="CQ71:CY71" si="93">SUM(CQ14:CQ70)</f>
        <v>14.170783668999999</v>
      </c>
      <c r="CR71" s="194"/>
      <c r="CS71" s="167" t="e">
        <f>SUM(CS14:CS70)</f>
        <v>#REF!</v>
      </c>
      <c r="CT71" s="194"/>
      <c r="CU71" s="167">
        <f t="shared" si="93"/>
        <v>4.5315236040000002</v>
      </c>
      <c r="CV71" s="194"/>
      <c r="CW71" s="167" t="e">
        <f>SUM(CW14:CW70)</f>
        <v>#REF!</v>
      </c>
      <c r="CX71" s="194"/>
      <c r="CY71" s="167">
        <f t="shared" si="93"/>
        <v>18.975146018</v>
      </c>
      <c r="CZ71" s="194"/>
      <c r="DA71" s="167" t="e">
        <f>SUM(DA14:DA70)</f>
        <v>#REF!</v>
      </c>
      <c r="DB71" s="194"/>
      <c r="DC71" s="167">
        <f t="shared" ref="DC71:DK71" si="94">SUM(DC14:DC70)</f>
        <v>12.245313281999998</v>
      </c>
      <c r="DD71" s="194"/>
      <c r="DE71" s="167" t="e">
        <f>SUM(DE14:DE70)</f>
        <v>#REF!</v>
      </c>
      <c r="DF71" s="194"/>
      <c r="DG71" s="167">
        <f t="shared" si="94"/>
        <v>18.975146018</v>
      </c>
      <c r="DH71" s="194"/>
      <c r="DI71" s="167" t="e">
        <f>SUM(DI14:DI70)</f>
        <v>#REF!</v>
      </c>
      <c r="DJ71" s="194"/>
      <c r="DK71" s="167">
        <f t="shared" si="94"/>
        <v>12.305313281999998</v>
      </c>
      <c r="DL71" s="194"/>
      <c r="DM71" s="167" t="e">
        <f>SUM(DM14:DM70)</f>
        <v>#REF!</v>
      </c>
      <c r="DN71" s="194"/>
      <c r="DO71" s="167">
        <f t="shared" ref="DO71:DW71" si="95">SUM(DO14:DO70)</f>
        <v>31.955798070999993</v>
      </c>
      <c r="DP71" s="194"/>
      <c r="DQ71" s="167" t="e">
        <f>SUM(DQ14:DQ70)</f>
        <v>#REF!</v>
      </c>
      <c r="DR71" s="194"/>
      <c r="DS71" s="167">
        <f t="shared" si="95"/>
        <v>14.021597837999998</v>
      </c>
      <c r="DT71" s="194"/>
      <c r="DU71" s="167" t="e">
        <f>SUM(DU14:DU70)</f>
        <v>#REF!</v>
      </c>
      <c r="DV71" s="194"/>
      <c r="DW71" s="167">
        <f t="shared" si="95"/>
        <v>31.955798070999993</v>
      </c>
      <c r="DX71" s="194"/>
      <c r="DY71" s="167" t="e">
        <f>SUM(DY14:DY70)</f>
        <v>#REF!</v>
      </c>
      <c r="DZ71" s="194"/>
      <c r="EA71" s="167">
        <f t="shared" ref="EA71:EI71" si="96">SUM(EA14:EA70)</f>
        <v>14.081597837999999</v>
      </c>
      <c r="EB71" s="194"/>
      <c r="EC71" s="167" t="e">
        <f>SUM(EC14:EC70)</f>
        <v>#REF!</v>
      </c>
      <c r="ED71" s="194"/>
      <c r="EE71" s="167">
        <f t="shared" si="96"/>
        <v>28.160198070999993</v>
      </c>
      <c r="EF71" s="194"/>
      <c r="EG71" s="167" t="e">
        <f>SUM(EG14:EG70)</f>
        <v>#REF!</v>
      </c>
      <c r="EH71" s="194"/>
      <c r="EI71" s="167">
        <f t="shared" si="96"/>
        <v>12.314997837999998</v>
      </c>
      <c r="EJ71" s="194"/>
      <c r="EK71" s="167" t="e">
        <f>SUM(EK14:EK70)</f>
        <v>#REF!</v>
      </c>
      <c r="EL71" s="194"/>
      <c r="EM71" s="167">
        <f>SUM(EM14:EM70)</f>
        <v>28.160198070999993</v>
      </c>
      <c r="EN71" s="194"/>
      <c r="EO71" s="167" t="e">
        <f>SUM(EO14:EO70)</f>
        <v>#REF!</v>
      </c>
      <c r="EP71" s="194"/>
      <c r="EQ71" s="194">
        <f>SUM(EQ14:EQ70)</f>
        <v>12.374997837999999</v>
      </c>
      <c r="ER71" s="194"/>
      <c r="ES71" s="194" t="e">
        <f>SUM(ES14:ES70)</f>
        <v>#REF!</v>
      </c>
    </row>
    <row r="72" spans="1:149" s="26" customFormat="1" ht="34.049999999999997" customHeight="1">
      <c r="A72" s="146">
        <v>1</v>
      </c>
      <c r="B72" s="128"/>
      <c r="C72" s="128"/>
      <c r="D72" s="128"/>
      <c r="E72" s="128"/>
      <c r="F72" s="128"/>
      <c r="G72" s="147">
        <v>1</v>
      </c>
      <c r="H72" s="266" t="s">
        <v>125</v>
      </c>
      <c r="I72" s="266"/>
      <c r="J72" s="266"/>
      <c r="K72" s="266"/>
      <c r="L72" s="266"/>
      <c r="M72" s="266"/>
      <c r="N72" s="266"/>
      <c r="O72" s="266"/>
      <c r="P72" s="266"/>
      <c r="Q72" s="266"/>
      <c r="R72" s="266"/>
      <c r="S72" s="146"/>
      <c r="T72" s="146"/>
      <c r="U72" s="146"/>
      <c r="V72" s="146"/>
      <c r="W72" s="146"/>
      <c r="X72" s="146"/>
      <c r="Y72" s="146"/>
      <c r="Z72" s="146"/>
      <c r="AA72" s="146"/>
      <c r="AB72" s="146"/>
      <c r="AC72" s="267"/>
      <c r="AD72" s="268"/>
      <c r="AE72" s="128">
        <v>15</v>
      </c>
      <c r="AF72" s="160">
        <v>15</v>
      </c>
      <c r="AG72" s="170"/>
      <c r="AH72" s="171">
        <v>6</v>
      </c>
      <c r="AI72" s="171">
        <v>1.5</v>
      </c>
      <c r="AJ72" s="172">
        <v>6</v>
      </c>
      <c r="AK72" s="172">
        <f>AJ72/60*AF72</f>
        <v>1.5</v>
      </c>
      <c r="AL72" s="171">
        <v>4</v>
      </c>
      <c r="AM72" s="171">
        <f>AL72/60*AE72</f>
        <v>1</v>
      </c>
      <c r="AN72" s="172">
        <v>4</v>
      </c>
      <c r="AO72" s="172">
        <f>AN72/60*AF72</f>
        <v>1</v>
      </c>
      <c r="AP72" s="171">
        <v>6</v>
      </c>
      <c r="AQ72" s="171">
        <v>1.5</v>
      </c>
      <c r="AR72" s="172">
        <v>6</v>
      </c>
      <c r="AS72" s="172">
        <f>AR72/60*AF72</f>
        <v>1.5</v>
      </c>
      <c r="AT72" s="171">
        <v>6</v>
      </c>
      <c r="AU72" s="171">
        <v>1.5</v>
      </c>
      <c r="AV72" s="172">
        <v>6</v>
      </c>
      <c r="AW72" s="172">
        <f>AV72/60*AF72</f>
        <v>1.5</v>
      </c>
      <c r="AX72" s="171">
        <v>6</v>
      </c>
      <c r="AY72" s="171">
        <v>1.5</v>
      </c>
      <c r="AZ72" s="172">
        <v>6</v>
      </c>
      <c r="BA72" s="172">
        <f>AZ72/60*AF72</f>
        <v>1.5</v>
      </c>
      <c r="BB72" s="171">
        <v>4</v>
      </c>
      <c r="BC72" s="171">
        <v>1</v>
      </c>
      <c r="BD72" s="172">
        <v>4</v>
      </c>
      <c r="BE72" s="172">
        <f>BD72/60*AF72</f>
        <v>1</v>
      </c>
      <c r="BF72" s="147">
        <v>2</v>
      </c>
      <c r="BG72" s="171">
        <f>BF72/60*AE72</f>
        <v>0.5</v>
      </c>
      <c r="BH72" s="79">
        <v>2</v>
      </c>
      <c r="BI72" s="172">
        <f>BH72/60*AF72</f>
        <v>0.5</v>
      </c>
      <c r="BJ72" s="171">
        <v>6</v>
      </c>
      <c r="BK72" s="171">
        <v>1.5</v>
      </c>
      <c r="BL72" s="172">
        <v>6</v>
      </c>
      <c r="BM72" s="172">
        <f>BL72/60*AF72</f>
        <v>1.5</v>
      </c>
      <c r="BN72" s="171">
        <v>4</v>
      </c>
      <c r="BO72" s="171">
        <v>1</v>
      </c>
      <c r="BP72" s="172">
        <v>4</v>
      </c>
      <c r="BQ72" s="172">
        <f>BP72/60*AF72</f>
        <v>1</v>
      </c>
      <c r="BR72" s="171">
        <v>6</v>
      </c>
      <c r="BS72" s="171">
        <v>1.5</v>
      </c>
      <c r="BT72" s="172">
        <v>6</v>
      </c>
      <c r="BU72" s="172">
        <f>BT72/60*AF72</f>
        <v>1.5</v>
      </c>
      <c r="BV72" s="171">
        <v>4</v>
      </c>
      <c r="BW72" s="171">
        <v>1</v>
      </c>
      <c r="BX72" s="172">
        <v>4</v>
      </c>
      <c r="BY72" s="172">
        <f>BX72/60*AF72</f>
        <v>1</v>
      </c>
      <c r="BZ72" s="171">
        <v>1.5</v>
      </c>
      <c r="CA72" s="171">
        <f>BZ72/60*15</f>
        <v>0.375</v>
      </c>
      <c r="CB72" s="172">
        <v>1.5</v>
      </c>
      <c r="CC72" s="172">
        <f>CB72/60*AF72</f>
        <v>0.375</v>
      </c>
      <c r="CD72" s="171">
        <v>4</v>
      </c>
      <c r="CE72" s="171">
        <f>CD72/60*15</f>
        <v>1</v>
      </c>
      <c r="CF72" s="172">
        <v>4</v>
      </c>
      <c r="CG72" s="172">
        <f>CF72/60*AF72</f>
        <v>1</v>
      </c>
      <c r="CH72" s="171">
        <v>3</v>
      </c>
      <c r="CI72" s="171">
        <f>CH72/60*15</f>
        <v>0.75</v>
      </c>
      <c r="CJ72" s="172">
        <v>3</v>
      </c>
      <c r="CK72" s="172">
        <f>CJ72/60*AF72</f>
        <v>0.75</v>
      </c>
      <c r="CL72" s="171">
        <f>CD72</f>
        <v>4</v>
      </c>
      <c r="CM72" s="171">
        <f>CE72</f>
        <v>1</v>
      </c>
      <c r="CN72" s="172">
        <v>4</v>
      </c>
      <c r="CO72" s="172">
        <f>CN72/60*AF72</f>
        <v>1</v>
      </c>
      <c r="CP72" s="171">
        <f>CH72</f>
        <v>3</v>
      </c>
      <c r="CQ72" s="171">
        <f>CI72</f>
        <v>0.75</v>
      </c>
      <c r="CR72" s="172">
        <v>3</v>
      </c>
      <c r="CS72" s="172">
        <f>CR72/60*AF72</f>
        <v>0.75</v>
      </c>
      <c r="CT72" s="171">
        <f>BZ72</f>
        <v>1.5</v>
      </c>
      <c r="CU72" s="171">
        <f>CA72</f>
        <v>0.375</v>
      </c>
      <c r="CV72" s="172">
        <v>1.5</v>
      </c>
      <c r="CW72" s="172">
        <f>CV72/60*AF72</f>
        <v>0.375</v>
      </c>
      <c r="CX72" s="171">
        <f>CD72</f>
        <v>4</v>
      </c>
      <c r="CY72" s="171">
        <f>CE72</f>
        <v>1</v>
      </c>
      <c r="CZ72" s="172">
        <v>4</v>
      </c>
      <c r="DA72" s="172">
        <f>CZ72/60*AF72</f>
        <v>1</v>
      </c>
      <c r="DB72" s="171">
        <f>CH72</f>
        <v>3</v>
      </c>
      <c r="DC72" s="171">
        <f>CI72</f>
        <v>0.75</v>
      </c>
      <c r="DD72" s="172">
        <v>3</v>
      </c>
      <c r="DE72" s="172">
        <f>DD72/60*AF72</f>
        <v>0.75</v>
      </c>
      <c r="DF72" s="171">
        <f>CL72</f>
        <v>4</v>
      </c>
      <c r="DG72" s="171">
        <f>CM72</f>
        <v>1</v>
      </c>
      <c r="DH72" s="172">
        <v>4</v>
      </c>
      <c r="DI72" s="172">
        <f>DH72/60*AF72</f>
        <v>1</v>
      </c>
      <c r="DJ72" s="171">
        <f>CP72</f>
        <v>3</v>
      </c>
      <c r="DK72" s="171">
        <f>CQ72</f>
        <v>0.75</v>
      </c>
      <c r="DL72" s="172">
        <v>3</v>
      </c>
      <c r="DM72" s="172">
        <f>DL72/60*AF72</f>
        <v>0.75</v>
      </c>
      <c r="DN72" s="171">
        <v>4</v>
      </c>
      <c r="DO72" s="171">
        <v>1</v>
      </c>
      <c r="DP72" s="172">
        <v>4</v>
      </c>
      <c r="DQ72" s="172">
        <f>DP72/60*AF72</f>
        <v>1</v>
      </c>
      <c r="DR72" s="171">
        <v>3</v>
      </c>
      <c r="DS72" s="171">
        <v>0.75</v>
      </c>
      <c r="DT72" s="172">
        <v>3</v>
      </c>
      <c r="DU72" s="172">
        <f>DT72/60*AF72</f>
        <v>0.75</v>
      </c>
      <c r="DV72" s="171">
        <v>4</v>
      </c>
      <c r="DW72" s="171">
        <v>1</v>
      </c>
      <c r="DX72" s="172">
        <v>4</v>
      </c>
      <c r="DY72" s="172">
        <f>DX72/60*AF72</f>
        <v>1</v>
      </c>
      <c r="DZ72" s="171">
        <v>3</v>
      </c>
      <c r="EA72" s="171">
        <v>0.75</v>
      </c>
      <c r="EB72" s="172">
        <v>3</v>
      </c>
      <c r="EC72" s="172">
        <f>EB72/60*AF72</f>
        <v>0.75</v>
      </c>
      <c r="ED72" s="171">
        <v>4</v>
      </c>
      <c r="EE72" s="171">
        <v>1</v>
      </c>
      <c r="EF72" s="172">
        <v>4</v>
      </c>
      <c r="EG72" s="172">
        <f>EF72/60*AF72</f>
        <v>1</v>
      </c>
      <c r="EH72" s="171">
        <v>3</v>
      </c>
      <c r="EI72" s="171">
        <v>0.75</v>
      </c>
      <c r="EJ72" s="172">
        <v>3</v>
      </c>
      <c r="EK72" s="172">
        <f>EJ72/60*AF72</f>
        <v>0.75</v>
      </c>
      <c r="EL72" s="171">
        <v>4</v>
      </c>
      <c r="EM72" s="171">
        <v>1</v>
      </c>
      <c r="EN72" s="172">
        <v>4</v>
      </c>
      <c r="EO72" s="172">
        <f>EN72/60*AF72</f>
        <v>1</v>
      </c>
      <c r="EP72" s="171">
        <v>3</v>
      </c>
      <c r="EQ72" s="171">
        <v>0.75</v>
      </c>
      <c r="ER72" s="172">
        <v>3</v>
      </c>
      <c r="ES72" s="172">
        <f>ER72/60*AF72</f>
        <v>0.75</v>
      </c>
    </row>
    <row r="73" spans="1:149" ht="53.1" customHeight="1">
      <c r="A73" s="146">
        <v>2</v>
      </c>
      <c r="B73" s="148"/>
      <c r="C73" s="148"/>
      <c r="D73" s="148"/>
      <c r="E73" s="148"/>
      <c r="F73" s="148"/>
      <c r="G73" s="147">
        <v>2</v>
      </c>
      <c r="H73" s="266" t="s">
        <v>338</v>
      </c>
      <c r="I73" s="266"/>
      <c r="J73" s="266"/>
      <c r="K73" s="266"/>
      <c r="L73" s="266"/>
      <c r="M73" s="266"/>
      <c r="N73" s="266"/>
      <c r="O73" s="266"/>
      <c r="P73" s="266"/>
      <c r="Q73" s="266"/>
      <c r="R73" s="266"/>
      <c r="S73" s="146"/>
      <c r="T73" s="146"/>
      <c r="U73" s="146"/>
      <c r="V73" s="146"/>
      <c r="W73" s="146"/>
      <c r="X73" s="146"/>
      <c r="Y73" s="146"/>
      <c r="Z73" s="146"/>
      <c r="AA73" s="146"/>
      <c r="AB73" s="146"/>
      <c r="AC73" s="267"/>
      <c r="AD73" s="268"/>
      <c r="AE73" s="148">
        <v>15</v>
      </c>
      <c r="AF73" s="161">
        <v>15</v>
      </c>
      <c r="AG73" s="173"/>
      <c r="AH73" s="174">
        <v>31.5</v>
      </c>
      <c r="AI73" s="175">
        <v>7.875</v>
      </c>
      <c r="AJ73" s="176">
        <v>31.5</v>
      </c>
      <c r="AK73" s="176">
        <f>AF73/60*AJ73</f>
        <v>7.875</v>
      </c>
      <c r="AL73" s="174">
        <v>16.8</v>
      </c>
      <c r="AM73" s="171">
        <f>AL73/60*AE73</f>
        <v>4.2</v>
      </c>
      <c r="AN73" s="177">
        <v>16.8</v>
      </c>
      <c r="AO73" s="172">
        <f>AN73/60*AF73</f>
        <v>4.2</v>
      </c>
      <c r="AP73" s="174">
        <v>31.5</v>
      </c>
      <c r="AQ73" s="195">
        <v>7.875</v>
      </c>
      <c r="AR73" s="177">
        <v>31.5</v>
      </c>
      <c r="AS73" s="172">
        <f>AR73/60*AF73</f>
        <v>7.875</v>
      </c>
      <c r="AT73" s="174">
        <v>31.5</v>
      </c>
      <c r="AU73" s="175">
        <v>7.875</v>
      </c>
      <c r="AV73" s="177">
        <v>31.5</v>
      </c>
      <c r="AW73" s="172">
        <f>AV73/60*AF73</f>
        <v>7.875</v>
      </c>
      <c r="AX73" s="174">
        <v>31.5</v>
      </c>
      <c r="AY73" s="171">
        <v>7.875</v>
      </c>
      <c r="AZ73" s="177">
        <v>31.5</v>
      </c>
      <c r="BA73" s="172">
        <f>AZ73/60*AF73</f>
        <v>7.875</v>
      </c>
      <c r="BB73" s="174">
        <v>21.8</v>
      </c>
      <c r="BC73" s="171">
        <f>BB73/60*AE73</f>
        <v>5.45</v>
      </c>
      <c r="BD73" s="177">
        <v>21.8</v>
      </c>
      <c r="BE73" s="172">
        <f>BD73/60*AF73</f>
        <v>5.45</v>
      </c>
      <c r="BF73" s="104">
        <v>8</v>
      </c>
      <c r="BG73" s="171">
        <f>BF73/60*AE73</f>
        <v>2</v>
      </c>
      <c r="BH73" s="74">
        <v>8</v>
      </c>
      <c r="BI73" s="172">
        <f>BH73/60*AF73</f>
        <v>2</v>
      </c>
      <c r="BJ73" s="174">
        <v>25</v>
      </c>
      <c r="BK73" s="171">
        <f>BJ73/60*15</f>
        <v>6.25</v>
      </c>
      <c r="BL73" s="177">
        <v>25</v>
      </c>
      <c r="BM73" s="172">
        <f>BL73/60*AF73</f>
        <v>6.25</v>
      </c>
      <c r="BN73" s="174">
        <v>16.8</v>
      </c>
      <c r="BO73" s="171">
        <f>BN73/60*15</f>
        <v>4.2</v>
      </c>
      <c r="BP73" s="177">
        <v>16.8</v>
      </c>
      <c r="BQ73" s="172">
        <f>BP73/60*AF73</f>
        <v>4.2</v>
      </c>
      <c r="BR73" s="174">
        <v>25</v>
      </c>
      <c r="BS73" s="171">
        <v>6.25</v>
      </c>
      <c r="BT73" s="177">
        <v>25</v>
      </c>
      <c r="BU73" s="172">
        <f>BT73/60*AF73</f>
        <v>6.25</v>
      </c>
      <c r="BV73" s="174">
        <v>16.8</v>
      </c>
      <c r="BW73" s="171">
        <f>BV73/60*15</f>
        <v>4.2</v>
      </c>
      <c r="BX73" s="177">
        <v>16.8</v>
      </c>
      <c r="BY73" s="172">
        <f>BX73/60*AF73</f>
        <v>4.2</v>
      </c>
      <c r="BZ73" s="174">
        <v>7.2</v>
      </c>
      <c r="CA73" s="171">
        <f>BZ73/60*15</f>
        <v>1.8</v>
      </c>
      <c r="CB73" s="177">
        <v>7.2</v>
      </c>
      <c r="CC73" s="172">
        <f>CB73/60*AF73</f>
        <v>1.8</v>
      </c>
      <c r="CD73" s="174">
        <v>20</v>
      </c>
      <c r="CE73" s="171">
        <f>CD73/60*15</f>
        <v>5</v>
      </c>
      <c r="CF73" s="177">
        <v>20</v>
      </c>
      <c r="CG73" s="172">
        <f>CF73/60*AF73</f>
        <v>5</v>
      </c>
      <c r="CH73" s="174">
        <v>13</v>
      </c>
      <c r="CI73" s="171">
        <f>CH73/60*15</f>
        <v>3.25</v>
      </c>
      <c r="CJ73" s="177">
        <v>13</v>
      </c>
      <c r="CK73" s="172">
        <f>CJ73/60*AF73</f>
        <v>3.25</v>
      </c>
      <c r="CL73" s="171">
        <f>CD73</f>
        <v>20</v>
      </c>
      <c r="CM73" s="171">
        <f t="shared" ref="CM73:CM79" si="97">CE73</f>
        <v>5</v>
      </c>
      <c r="CN73" s="172">
        <v>20</v>
      </c>
      <c r="CO73" s="172">
        <f>CN73/60*AF73</f>
        <v>5</v>
      </c>
      <c r="CP73" s="171">
        <f>CH73</f>
        <v>13</v>
      </c>
      <c r="CQ73" s="171">
        <f t="shared" ref="CQ73:CQ79" si="98">CI73</f>
        <v>3.25</v>
      </c>
      <c r="CR73" s="172">
        <v>13</v>
      </c>
      <c r="CS73" s="172">
        <f>CR73/60*AF73</f>
        <v>3.25</v>
      </c>
      <c r="CT73" s="171">
        <f t="shared" ref="CT73:CT75" si="99">BZ73</f>
        <v>7.2</v>
      </c>
      <c r="CU73" s="171">
        <f t="shared" ref="CU73:CU79" si="100">CA73</f>
        <v>1.8</v>
      </c>
      <c r="CV73" s="172">
        <v>7.2</v>
      </c>
      <c r="CW73" s="172">
        <f>CV73/60*AF73</f>
        <v>1.8</v>
      </c>
      <c r="CX73" s="171">
        <f>CD73</f>
        <v>20</v>
      </c>
      <c r="CY73" s="171">
        <f t="shared" ref="CY73:CY79" si="101">CE73</f>
        <v>5</v>
      </c>
      <c r="CZ73" s="172">
        <v>20</v>
      </c>
      <c r="DA73" s="172">
        <f>CZ73/60*AF73</f>
        <v>5</v>
      </c>
      <c r="DB73" s="171">
        <f>CH73</f>
        <v>13</v>
      </c>
      <c r="DC73" s="171">
        <f t="shared" ref="DC73:DC79" si="102">CI73</f>
        <v>3.25</v>
      </c>
      <c r="DD73" s="172">
        <v>13</v>
      </c>
      <c r="DE73" s="172">
        <f>DD73/60*AF73</f>
        <v>3.25</v>
      </c>
      <c r="DF73" s="171">
        <f>CL73</f>
        <v>20</v>
      </c>
      <c r="DG73" s="171">
        <f t="shared" ref="DG73:DG79" si="103">CM73</f>
        <v>5</v>
      </c>
      <c r="DH73" s="172">
        <v>20</v>
      </c>
      <c r="DI73" s="172">
        <f>DH73/60*AF73</f>
        <v>5</v>
      </c>
      <c r="DJ73" s="171">
        <f>CP73</f>
        <v>13</v>
      </c>
      <c r="DK73" s="171">
        <f t="shared" ref="DK73:DK79" si="104">CQ73</f>
        <v>3.25</v>
      </c>
      <c r="DL73" s="172">
        <v>13</v>
      </c>
      <c r="DM73" s="172">
        <f>DL73/60*AF73</f>
        <v>3.25</v>
      </c>
      <c r="DN73" s="174">
        <v>20</v>
      </c>
      <c r="DO73" s="171">
        <v>5</v>
      </c>
      <c r="DP73" s="177">
        <v>20</v>
      </c>
      <c r="DQ73" s="172">
        <f>DP73/60*AF73</f>
        <v>5</v>
      </c>
      <c r="DR73" s="174">
        <v>13</v>
      </c>
      <c r="DS73" s="171">
        <v>3.25</v>
      </c>
      <c r="DT73" s="177">
        <v>13</v>
      </c>
      <c r="DU73" s="172">
        <f>DT73/60*AF73</f>
        <v>3.25</v>
      </c>
      <c r="DV73" s="174">
        <v>20</v>
      </c>
      <c r="DW73" s="171">
        <v>5</v>
      </c>
      <c r="DX73" s="177">
        <v>20</v>
      </c>
      <c r="DY73" s="172">
        <f>DX73/60*AF73</f>
        <v>5</v>
      </c>
      <c r="DZ73" s="174">
        <v>13</v>
      </c>
      <c r="EA73" s="171">
        <v>3.25</v>
      </c>
      <c r="EB73" s="177">
        <v>13</v>
      </c>
      <c r="EC73" s="172">
        <f>EB73/60*AF73</f>
        <v>3.25</v>
      </c>
      <c r="ED73" s="174">
        <v>20</v>
      </c>
      <c r="EE73" s="171">
        <v>5</v>
      </c>
      <c r="EF73" s="177">
        <v>20</v>
      </c>
      <c r="EG73" s="172">
        <f>EF73/60*AF73</f>
        <v>5</v>
      </c>
      <c r="EH73" s="174">
        <v>13</v>
      </c>
      <c r="EI73" s="171">
        <v>3.25</v>
      </c>
      <c r="EJ73" s="177">
        <v>13</v>
      </c>
      <c r="EK73" s="172">
        <f>EJ73/60*AF73</f>
        <v>3.25</v>
      </c>
      <c r="EL73" s="174">
        <v>20</v>
      </c>
      <c r="EM73" s="171">
        <v>5</v>
      </c>
      <c r="EN73" s="177">
        <v>20</v>
      </c>
      <c r="EO73" s="172">
        <f>EN73/60*AF73</f>
        <v>5</v>
      </c>
      <c r="EP73" s="174">
        <v>13</v>
      </c>
      <c r="EQ73" s="171">
        <v>3.25</v>
      </c>
      <c r="ER73" s="177">
        <v>13</v>
      </c>
      <c r="ES73" s="172">
        <f>ER73/60*AF73</f>
        <v>3.25</v>
      </c>
    </row>
    <row r="74" spans="1:149" ht="53.4" customHeight="1">
      <c r="A74" s="146">
        <v>3</v>
      </c>
      <c r="B74" s="148"/>
      <c r="C74" s="148"/>
      <c r="D74" s="148"/>
      <c r="E74" s="148"/>
      <c r="F74" s="148"/>
      <c r="G74" s="147">
        <v>3</v>
      </c>
      <c r="H74" s="266" t="s">
        <v>339</v>
      </c>
      <c r="I74" s="266"/>
      <c r="J74" s="266"/>
      <c r="K74" s="266"/>
      <c r="L74" s="266"/>
      <c r="M74" s="266"/>
      <c r="N74" s="266"/>
      <c r="O74" s="266"/>
      <c r="P74" s="266"/>
      <c r="Q74" s="266"/>
      <c r="R74" s="266"/>
      <c r="S74" s="146"/>
      <c r="T74" s="146"/>
      <c r="U74" s="146"/>
      <c r="V74" s="146"/>
      <c r="W74" s="146"/>
      <c r="X74" s="146"/>
      <c r="Y74" s="146"/>
      <c r="Z74" s="146"/>
      <c r="AA74" s="146"/>
      <c r="AB74" s="146"/>
      <c r="AC74" s="269" t="s">
        <v>340</v>
      </c>
      <c r="AD74" s="270"/>
      <c r="AE74" s="148">
        <v>16.63</v>
      </c>
      <c r="AF74" s="162">
        <v>16.63</v>
      </c>
      <c r="AG74" s="178" t="s">
        <v>341</v>
      </c>
      <c r="AH74" s="179">
        <v>3.3333333333333298E-2</v>
      </c>
      <c r="AI74" s="179">
        <v>0.55433333333333301</v>
      </c>
      <c r="AJ74" s="180">
        <v>3.3333333333333298E-2</v>
      </c>
      <c r="AK74" s="180">
        <f>AF74*AJ74</f>
        <v>0.55433333333333268</v>
      </c>
      <c r="AL74" s="179">
        <f>1/60</f>
        <v>1.6666666666666666E-2</v>
      </c>
      <c r="AM74" s="179">
        <f>AL74*AE74</f>
        <v>0.27716666666666667</v>
      </c>
      <c r="AN74" s="180">
        <f>1/60</f>
        <v>1.6666666666666666E-2</v>
      </c>
      <c r="AO74" s="180">
        <f>AF74*AN74</f>
        <v>0.27716666666666667</v>
      </c>
      <c r="AP74" s="179">
        <v>3.3333333333333298E-2</v>
      </c>
      <c r="AQ74" s="179">
        <f>AP74*AE74</f>
        <v>0.55433333333333268</v>
      </c>
      <c r="AR74" s="180">
        <v>3.3333333333333298E-2</v>
      </c>
      <c r="AS74" s="180">
        <f>AF74*AR74</f>
        <v>0.55433333333333268</v>
      </c>
      <c r="AT74" s="179">
        <v>3.3333333333333298E-2</v>
      </c>
      <c r="AU74" s="179">
        <f>AT74*AE74</f>
        <v>0.55433333333333268</v>
      </c>
      <c r="AV74" s="180">
        <v>3.3333333333333298E-2</v>
      </c>
      <c r="AW74" s="180">
        <f>AV74*AF74</f>
        <v>0.55433333333333268</v>
      </c>
      <c r="AX74" s="179">
        <v>3.3333333333333298E-2</v>
      </c>
      <c r="AY74" s="179">
        <f>AX74*16.63</f>
        <v>0.55433333333333268</v>
      </c>
      <c r="AZ74" s="180">
        <v>3.3333333333333298E-2</v>
      </c>
      <c r="BA74" s="180">
        <f>AZ74*AF74</f>
        <v>0.55433333333333268</v>
      </c>
      <c r="BB74" s="179">
        <v>1.6666666666666701E-2</v>
      </c>
      <c r="BC74" s="179">
        <f>BB74*16.63</f>
        <v>0.27716666666666723</v>
      </c>
      <c r="BD74" s="180">
        <v>1.6666666666666701E-2</v>
      </c>
      <c r="BE74" s="180">
        <f>BD74*AF74</f>
        <v>0.27716666666666723</v>
      </c>
      <c r="BF74" s="179">
        <f>1/200</f>
        <v>5.0000000000000001E-3</v>
      </c>
      <c r="BG74" s="179">
        <f>BF74*16.63</f>
        <v>8.3150000000000002E-2</v>
      </c>
      <c r="BH74" s="180">
        <v>5.0000000000000001E-3</v>
      </c>
      <c r="BI74" s="180">
        <f>BH74*AF74</f>
        <v>8.3150000000000002E-2</v>
      </c>
      <c r="BJ74" s="179">
        <v>3.3333333333333298E-2</v>
      </c>
      <c r="BK74" s="179">
        <f>BJ74*16.63</f>
        <v>0.55433333333333268</v>
      </c>
      <c r="BL74" s="180">
        <v>3.3333333333333298E-2</v>
      </c>
      <c r="BM74" s="180">
        <f>BL74*AF74</f>
        <v>0.55433333333333268</v>
      </c>
      <c r="BN74" s="179">
        <v>1.6666666666666701E-2</v>
      </c>
      <c r="BO74" s="179">
        <f>BN74*16.63</f>
        <v>0.27716666666666723</v>
      </c>
      <c r="BP74" s="180">
        <v>1.6666666666666701E-2</v>
      </c>
      <c r="BQ74" s="180">
        <f>BP74*AF74</f>
        <v>0.27716666666666723</v>
      </c>
      <c r="BR74" s="179">
        <v>3.3333333333333298E-2</v>
      </c>
      <c r="BS74" s="179">
        <f>BR74*16.63</f>
        <v>0.55433333333333268</v>
      </c>
      <c r="BT74" s="180">
        <v>3.3333333333333298E-2</v>
      </c>
      <c r="BU74" s="180">
        <f>BT74*AF74</f>
        <v>0.55433333333333268</v>
      </c>
      <c r="BV74" s="179">
        <v>1.6666666666666701E-2</v>
      </c>
      <c r="BW74" s="179">
        <f>BV74*16.63</f>
        <v>0.27716666666666723</v>
      </c>
      <c r="BX74" s="180">
        <v>1.6666666666666701E-2</v>
      </c>
      <c r="BY74" s="180">
        <f>BX74*AF74</f>
        <v>0.27716666666666723</v>
      </c>
      <c r="BZ74" s="179">
        <f>1/200</f>
        <v>5.0000000000000001E-3</v>
      </c>
      <c r="CA74" s="179">
        <f>BZ74*AE74</f>
        <v>8.3150000000000002E-2</v>
      </c>
      <c r="CB74" s="180">
        <v>5.0000000000000001E-3</v>
      </c>
      <c r="CC74" s="180">
        <f>CB74*AF74</f>
        <v>8.3150000000000002E-2</v>
      </c>
      <c r="CD74" s="179">
        <v>3.3333333333333298E-2</v>
      </c>
      <c r="CE74" s="179">
        <f>CD74*16.63</f>
        <v>0.55433333333333268</v>
      </c>
      <c r="CF74" s="180">
        <v>3.3333333333333298E-2</v>
      </c>
      <c r="CG74" s="180">
        <f>CF74*AF74</f>
        <v>0.55433333333333268</v>
      </c>
      <c r="CH74" s="179">
        <v>1.6666666666666701E-2</v>
      </c>
      <c r="CI74" s="179">
        <f>CH74*16.63</f>
        <v>0.27716666666666723</v>
      </c>
      <c r="CJ74" s="180">
        <v>1.6666666666666701E-2</v>
      </c>
      <c r="CK74" s="180">
        <f>CJ74*AF74</f>
        <v>0.27716666666666723</v>
      </c>
      <c r="CL74" s="171">
        <f>CD74</f>
        <v>3.3333333333333298E-2</v>
      </c>
      <c r="CM74" s="171">
        <f t="shared" si="97"/>
        <v>0.55433333333333268</v>
      </c>
      <c r="CN74" s="172">
        <v>3.3333333333333298E-2</v>
      </c>
      <c r="CO74" s="180">
        <f>CN74*AF74</f>
        <v>0.55433333333333268</v>
      </c>
      <c r="CP74" s="171">
        <f>CH74</f>
        <v>1.6666666666666701E-2</v>
      </c>
      <c r="CQ74" s="171">
        <f t="shared" si="98"/>
        <v>0.27716666666666723</v>
      </c>
      <c r="CR74" s="172">
        <v>1.6666666666666701E-2</v>
      </c>
      <c r="CS74" s="180">
        <f>CR74*AF74</f>
        <v>0.27716666666666723</v>
      </c>
      <c r="CT74" s="171">
        <f t="shared" si="99"/>
        <v>5.0000000000000001E-3</v>
      </c>
      <c r="CU74" s="171">
        <f>CT74*16.63</f>
        <v>8.3150000000000002E-2</v>
      </c>
      <c r="CV74" s="172">
        <v>5.0000000000000001E-3</v>
      </c>
      <c r="CW74" s="180">
        <f>CV74*AF74</f>
        <v>8.3150000000000002E-2</v>
      </c>
      <c r="CX74" s="171">
        <f>CD74</f>
        <v>3.3333333333333298E-2</v>
      </c>
      <c r="CY74" s="171">
        <f t="shared" si="101"/>
        <v>0.55433333333333268</v>
      </c>
      <c r="CZ74" s="172">
        <v>3.3333333333333298E-2</v>
      </c>
      <c r="DA74" s="180">
        <f>CZ74*AF74</f>
        <v>0.55433333333333268</v>
      </c>
      <c r="DB74" s="171">
        <f>CH74</f>
        <v>1.6666666666666701E-2</v>
      </c>
      <c r="DC74" s="171">
        <f t="shared" si="102"/>
        <v>0.27716666666666723</v>
      </c>
      <c r="DD74" s="172">
        <v>1.6666666666666701E-2</v>
      </c>
      <c r="DE74" s="180">
        <f>DD74*AF74</f>
        <v>0.27716666666666723</v>
      </c>
      <c r="DF74" s="171">
        <f>CL74</f>
        <v>3.3333333333333298E-2</v>
      </c>
      <c r="DG74" s="171">
        <f t="shared" si="103"/>
        <v>0.55433333333333268</v>
      </c>
      <c r="DH74" s="172">
        <v>3.3333333333333298E-2</v>
      </c>
      <c r="DI74" s="180">
        <f>DH74*AF74</f>
        <v>0.55433333333333268</v>
      </c>
      <c r="DJ74" s="171">
        <f>CP74</f>
        <v>1.6666666666666701E-2</v>
      </c>
      <c r="DK74" s="171">
        <f t="shared" si="104"/>
        <v>0.27716666666666723</v>
      </c>
      <c r="DL74" s="172">
        <v>1.6666666666666701E-2</v>
      </c>
      <c r="DM74" s="180">
        <f>DL74*AF74</f>
        <v>0.27716666666666723</v>
      </c>
      <c r="DN74" s="179">
        <v>3.3333333333333298E-2</v>
      </c>
      <c r="DO74" s="179">
        <f>DN74*16.63</f>
        <v>0.55433333333333268</v>
      </c>
      <c r="DP74" s="180">
        <v>3.3333333333333298E-2</v>
      </c>
      <c r="DQ74" s="180">
        <f>DP74*AF74</f>
        <v>0.55433333333333268</v>
      </c>
      <c r="DR74" s="179">
        <v>1.6666666666666701E-2</v>
      </c>
      <c r="DS74" s="179">
        <f>DR74*16.63</f>
        <v>0.27716666666666723</v>
      </c>
      <c r="DT74" s="180">
        <v>1.6666666666666701E-2</v>
      </c>
      <c r="DU74" s="180">
        <f>DT74*AF74</f>
        <v>0.27716666666666723</v>
      </c>
      <c r="DV74" s="179">
        <v>3.3333333333333298E-2</v>
      </c>
      <c r="DW74" s="179">
        <f>DV74*16.63</f>
        <v>0.55433333333333268</v>
      </c>
      <c r="DX74" s="180">
        <v>3.3333333333333298E-2</v>
      </c>
      <c r="DY74" s="180">
        <f>DX74*AF74</f>
        <v>0.55433333333333268</v>
      </c>
      <c r="DZ74" s="179">
        <v>1.6666666666666701E-2</v>
      </c>
      <c r="EA74" s="179">
        <f>DZ74*16.63</f>
        <v>0.27716666666666723</v>
      </c>
      <c r="EB74" s="180">
        <v>1.6666666666666701E-2</v>
      </c>
      <c r="EC74" s="180">
        <f>EB74*AF74</f>
        <v>0.27716666666666723</v>
      </c>
      <c r="ED74" s="179">
        <v>3.3333333333333298E-2</v>
      </c>
      <c r="EE74" s="179">
        <f>ED74*16.63</f>
        <v>0.55433333333333268</v>
      </c>
      <c r="EF74" s="180">
        <v>3.3333333333333298E-2</v>
      </c>
      <c r="EG74" s="180">
        <f>EF74*AF74</f>
        <v>0.55433333333333268</v>
      </c>
      <c r="EH74" s="179">
        <v>1.6666666666666701E-2</v>
      </c>
      <c r="EI74" s="179">
        <f>EH74*16.63</f>
        <v>0.27716666666666723</v>
      </c>
      <c r="EJ74" s="180">
        <v>1.6666666666666701E-2</v>
      </c>
      <c r="EK74" s="180">
        <f>EJ74*AF74</f>
        <v>0.27716666666666723</v>
      </c>
      <c r="EL74" s="179">
        <v>3.3333333333333298E-2</v>
      </c>
      <c r="EM74" s="179">
        <f>EL74*16.63</f>
        <v>0.55433333333333268</v>
      </c>
      <c r="EN74" s="180">
        <v>3.3333333333333298E-2</v>
      </c>
      <c r="EO74" s="180">
        <f>EN74*AF74</f>
        <v>0.55433333333333268</v>
      </c>
      <c r="EP74" s="179">
        <v>1.6666666666666701E-2</v>
      </c>
      <c r="EQ74" s="179">
        <f>EP74*16.63</f>
        <v>0.27716666666666723</v>
      </c>
      <c r="ER74" s="180">
        <v>1.6666666666666701E-2</v>
      </c>
      <c r="ES74" s="180">
        <f>ER74*AF74</f>
        <v>0.27716666666666723</v>
      </c>
    </row>
    <row r="75" spans="1:149" ht="31.95" customHeight="1">
      <c r="A75" s="146">
        <v>4</v>
      </c>
      <c r="B75" s="148"/>
      <c r="C75" s="148"/>
      <c r="D75" s="148"/>
      <c r="E75" s="148"/>
      <c r="F75" s="148"/>
      <c r="G75" s="147">
        <v>4</v>
      </c>
      <c r="H75" s="266" t="s">
        <v>342</v>
      </c>
      <c r="I75" s="266"/>
      <c r="J75" s="266"/>
      <c r="K75" s="266"/>
      <c r="L75" s="266"/>
      <c r="M75" s="266"/>
      <c r="N75" s="266"/>
      <c r="O75" s="266"/>
      <c r="P75" s="266"/>
      <c r="Q75" s="266"/>
      <c r="R75" s="266"/>
      <c r="S75" s="146"/>
      <c r="T75" s="146"/>
      <c r="U75" s="146"/>
      <c r="V75" s="146"/>
      <c r="W75" s="146"/>
      <c r="X75" s="146"/>
      <c r="Y75" s="146"/>
      <c r="Z75" s="146"/>
      <c r="AA75" s="146"/>
      <c r="AB75" s="146"/>
      <c r="AC75" s="269" t="s">
        <v>343</v>
      </c>
      <c r="AD75" s="270"/>
      <c r="AE75" s="148">
        <v>7000</v>
      </c>
      <c r="AF75" s="163">
        <v>7000</v>
      </c>
      <c r="AG75" s="178" t="s">
        <v>344</v>
      </c>
      <c r="AH75" s="181">
        <v>3.1250000000000001E-4</v>
      </c>
      <c r="AI75" s="179">
        <v>2.1875</v>
      </c>
      <c r="AJ75" s="182">
        <f>1/3200</f>
        <v>3.1250000000000001E-4</v>
      </c>
      <c r="AK75" s="180">
        <f>AJ75*AF75</f>
        <v>2.1875</v>
      </c>
      <c r="AL75" s="183">
        <f>1/6400</f>
        <v>1.5625E-4</v>
      </c>
      <c r="AM75" s="179">
        <f>AL75*AE75</f>
        <v>1.09375</v>
      </c>
      <c r="AN75" s="184">
        <f>1/6400</f>
        <v>1.5625E-4</v>
      </c>
      <c r="AO75" s="180">
        <f>AF75*AN75</f>
        <v>1.09375</v>
      </c>
      <c r="AP75" s="181">
        <v>3.1250000000000001E-4</v>
      </c>
      <c r="AQ75" s="179">
        <v>2.1875</v>
      </c>
      <c r="AR75" s="182">
        <v>3.1250000000000001E-4</v>
      </c>
      <c r="AS75" s="180">
        <f>AF75*AR75</f>
        <v>2.1875</v>
      </c>
      <c r="AT75" s="183">
        <v>3.1250000000000001E-4</v>
      </c>
      <c r="AU75" s="179">
        <v>2.1875</v>
      </c>
      <c r="AV75" s="184">
        <v>3.1250000000000001E-4</v>
      </c>
      <c r="AW75" s="180">
        <f>AF75*AV75</f>
        <v>2.1875</v>
      </c>
      <c r="AX75" s="181">
        <v>3.1250000000000001E-4</v>
      </c>
      <c r="AY75" s="179">
        <v>2.1875</v>
      </c>
      <c r="AZ75" s="182">
        <v>3.1250000000000001E-4</v>
      </c>
      <c r="BA75" s="180">
        <f>AZ75*AF75</f>
        <v>2.1875</v>
      </c>
      <c r="BB75" s="183">
        <v>1.5625E-4</v>
      </c>
      <c r="BC75" s="179">
        <v>1.09375</v>
      </c>
      <c r="BD75" s="184">
        <v>1.5625E-4</v>
      </c>
      <c r="BE75" s="180">
        <f>BD75*AF75</f>
        <v>1.09375</v>
      </c>
      <c r="BF75" s="183">
        <f>1/15000</f>
        <v>6.666666666666667E-5</v>
      </c>
      <c r="BG75" s="179">
        <f>BF75*7000</f>
        <v>0.46666666666666667</v>
      </c>
      <c r="BH75" s="184">
        <v>6.6666666666666697E-5</v>
      </c>
      <c r="BI75" s="180">
        <f>BH75*7000</f>
        <v>0.4666666666666669</v>
      </c>
      <c r="BJ75" s="179">
        <v>3.1250000000000001E-4</v>
      </c>
      <c r="BK75" s="179">
        <v>2.1875</v>
      </c>
      <c r="BL75" s="180">
        <v>3.1250000000000001E-4</v>
      </c>
      <c r="BM75" s="180">
        <f>BL75*AF75</f>
        <v>2.1875</v>
      </c>
      <c r="BN75" s="179">
        <v>1.5625E-4</v>
      </c>
      <c r="BO75" s="179">
        <v>1.09375</v>
      </c>
      <c r="BP75" s="180">
        <v>1.5625E-4</v>
      </c>
      <c r="BQ75" s="180">
        <f>BP75*AF75</f>
        <v>1.09375</v>
      </c>
      <c r="BR75" s="179">
        <v>3.1250000000000001E-4</v>
      </c>
      <c r="BS75" s="179">
        <v>2.1875</v>
      </c>
      <c r="BT75" s="180">
        <v>3.1250000000000001E-4</v>
      </c>
      <c r="BU75" s="180">
        <f>BT75*AF75</f>
        <v>2.1875</v>
      </c>
      <c r="BV75" s="179">
        <v>1.5625E-4</v>
      </c>
      <c r="BW75" s="179">
        <v>1.09375</v>
      </c>
      <c r="BX75" s="180">
        <v>1.5625E-4</v>
      </c>
      <c r="BY75" s="180">
        <f>BX75*AF75</f>
        <v>1.09375</v>
      </c>
      <c r="BZ75" s="181">
        <f>1/20000</f>
        <v>5.0000000000000002E-5</v>
      </c>
      <c r="CA75" s="179">
        <f>BZ75*7000</f>
        <v>0.35000000000000003</v>
      </c>
      <c r="CB75" s="182">
        <v>5.0000000000000002E-5</v>
      </c>
      <c r="CC75" s="199">
        <f>CB75*7000</f>
        <v>0.35000000000000003</v>
      </c>
      <c r="CD75" s="181">
        <f>1/4000</f>
        <v>2.5000000000000001E-4</v>
      </c>
      <c r="CE75" s="179">
        <f>CD75*7000</f>
        <v>1.75</v>
      </c>
      <c r="CF75" s="182">
        <v>2.5000000000000001E-4</v>
      </c>
      <c r="CG75" s="199">
        <f>CF75*AF75</f>
        <v>1.75</v>
      </c>
      <c r="CH75" s="183">
        <f>1/8000</f>
        <v>1.25E-4</v>
      </c>
      <c r="CI75" s="179">
        <f>CH75*AE75</f>
        <v>0.875</v>
      </c>
      <c r="CJ75" s="184">
        <v>1.25E-4</v>
      </c>
      <c r="CK75" s="199">
        <f>CJ75*AF75</f>
        <v>0.875</v>
      </c>
      <c r="CL75" s="171">
        <f>CD75</f>
        <v>2.5000000000000001E-4</v>
      </c>
      <c r="CM75" s="171">
        <f t="shared" si="97"/>
        <v>1.75</v>
      </c>
      <c r="CN75" s="172">
        <v>2.5000000000000001E-4</v>
      </c>
      <c r="CO75" s="199">
        <f>CN75*AF75</f>
        <v>1.75</v>
      </c>
      <c r="CP75" s="171">
        <f>CH75</f>
        <v>1.25E-4</v>
      </c>
      <c r="CQ75" s="171">
        <f t="shared" si="98"/>
        <v>0.875</v>
      </c>
      <c r="CR75" s="172">
        <v>1.25E-4</v>
      </c>
      <c r="CS75" s="199">
        <f>CR75*AF75</f>
        <v>0.875</v>
      </c>
      <c r="CT75" s="171">
        <f t="shared" si="99"/>
        <v>5.0000000000000002E-5</v>
      </c>
      <c r="CU75" s="171">
        <f t="shared" si="100"/>
        <v>0.35000000000000003</v>
      </c>
      <c r="CV75" s="172">
        <v>5.0000000000000002E-5</v>
      </c>
      <c r="CW75" s="199">
        <f>CV75*7000</f>
        <v>0.35000000000000003</v>
      </c>
      <c r="CX75" s="171">
        <f>CD75</f>
        <v>2.5000000000000001E-4</v>
      </c>
      <c r="CY75" s="171">
        <f t="shared" si="101"/>
        <v>1.75</v>
      </c>
      <c r="CZ75" s="172">
        <v>2.5000000000000001E-4</v>
      </c>
      <c r="DA75" s="199">
        <f>CZ75*AF75</f>
        <v>1.75</v>
      </c>
      <c r="DB75" s="171">
        <f>CH75</f>
        <v>1.25E-4</v>
      </c>
      <c r="DC75" s="171">
        <f t="shared" si="102"/>
        <v>0.875</v>
      </c>
      <c r="DD75" s="172">
        <v>1.25E-4</v>
      </c>
      <c r="DE75" s="199">
        <f>DD75*AF75</f>
        <v>0.875</v>
      </c>
      <c r="DF75" s="171">
        <f>CL75</f>
        <v>2.5000000000000001E-4</v>
      </c>
      <c r="DG75" s="171">
        <f t="shared" si="103"/>
        <v>1.75</v>
      </c>
      <c r="DH75" s="172">
        <v>2.5000000000000001E-4</v>
      </c>
      <c r="DI75" s="199">
        <f>DH75*AF75</f>
        <v>1.75</v>
      </c>
      <c r="DJ75" s="171">
        <f>CP75</f>
        <v>1.25E-4</v>
      </c>
      <c r="DK75" s="171">
        <f t="shared" si="104"/>
        <v>0.875</v>
      </c>
      <c r="DL75" s="172">
        <v>1.25E-4</v>
      </c>
      <c r="DM75" s="199">
        <f>DL75*AF75</f>
        <v>0.875</v>
      </c>
      <c r="DN75" s="183">
        <v>2.5000000000000001E-4</v>
      </c>
      <c r="DO75" s="179">
        <f>DN75*AE75</f>
        <v>1.75</v>
      </c>
      <c r="DP75" s="184">
        <v>2.5000000000000001E-4</v>
      </c>
      <c r="DQ75" s="199">
        <f>DP75*AF75</f>
        <v>1.75</v>
      </c>
      <c r="DR75" s="183">
        <v>1.25E-4</v>
      </c>
      <c r="DS75" s="179">
        <f>DR75*AE75</f>
        <v>0.875</v>
      </c>
      <c r="DT75" s="184">
        <v>1.25E-4</v>
      </c>
      <c r="DU75" s="199">
        <f>DT75*AF75</f>
        <v>0.875</v>
      </c>
      <c r="DV75" s="183">
        <v>2.5000000000000001E-4</v>
      </c>
      <c r="DW75" s="179">
        <f>DV75*AE75</f>
        <v>1.75</v>
      </c>
      <c r="DX75" s="184">
        <v>2.5000000000000001E-4</v>
      </c>
      <c r="DY75" s="199">
        <f>DX75*AF75</f>
        <v>1.75</v>
      </c>
      <c r="DZ75" s="183">
        <v>1.25E-4</v>
      </c>
      <c r="EA75" s="179">
        <f>DZ75*AE75</f>
        <v>0.875</v>
      </c>
      <c r="EB75" s="184">
        <v>1.25E-4</v>
      </c>
      <c r="EC75" s="199">
        <f>EB75*AF75</f>
        <v>0.875</v>
      </c>
      <c r="ED75" s="183">
        <v>2.5000000000000001E-4</v>
      </c>
      <c r="EE75" s="179">
        <f>ED75*AE75</f>
        <v>1.75</v>
      </c>
      <c r="EF75" s="184">
        <v>2.5000000000000001E-4</v>
      </c>
      <c r="EG75" s="199">
        <f>EF75*AF75</f>
        <v>1.75</v>
      </c>
      <c r="EH75" s="183">
        <v>1.25E-4</v>
      </c>
      <c r="EI75" s="179">
        <f>EH75*AE75</f>
        <v>0.875</v>
      </c>
      <c r="EJ75" s="184">
        <v>1.25E-4</v>
      </c>
      <c r="EK75" s="199">
        <f>EJ75*AF75</f>
        <v>0.875</v>
      </c>
      <c r="EL75" s="183">
        <v>2.5000000000000001E-4</v>
      </c>
      <c r="EM75" s="179">
        <f>EL75*AF75</f>
        <v>1.75</v>
      </c>
      <c r="EN75" s="184">
        <v>2.5000000000000001E-4</v>
      </c>
      <c r="EO75" s="199">
        <f>EN75*AF75</f>
        <v>1.75</v>
      </c>
      <c r="EP75" s="183">
        <v>1.25E-4</v>
      </c>
      <c r="EQ75" s="179">
        <f>EP75*AE75</f>
        <v>0.875</v>
      </c>
      <c r="ER75" s="184">
        <v>1.25E-4</v>
      </c>
      <c r="ES75" s="199">
        <f>ER75*AF75</f>
        <v>0.875</v>
      </c>
    </row>
    <row r="76" spans="1:149" ht="16.8">
      <c r="A76" s="146">
        <v>5</v>
      </c>
      <c r="B76" s="148"/>
      <c r="C76" s="148"/>
      <c r="D76" s="148"/>
      <c r="E76" s="148"/>
      <c r="F76" s="148"/>
      <c r="G76" s="147">
        <v>5</v>
      </c>
      <c r="H76" s="266" t="s">
        <v>345</v>
      </c>
      <c r="I76" s="266"/>
      <c r="J76" s="266"/>
      <c r="K76" s="266"/>
      <c r="L76" s="266"/>
      <c r="M76" s="266"/>
      <c r="N76" s="266"/>
      <c r="O76" s="266"/>
      <c r="P76" s="266"/>
      <c r="Q76" s="266"/>
      <c r="R76" s="266"/>
      <c r="S76" s="146"/>
      <c r="T76" s="146"/>
      <c r="U76" s="146"/>
      <c r="V76" s="146"/>
      <c r="W76" s="146"/>
      <c r="X76" s="146"/>
      <c r="Y76" s="146"/>
      <c r="Z76" s="146"/>
      <c r="AA76" s="146"/>
      <c r="AB76" s="146"/>
      <c r="AC76" s="267"/>
      <c r="AD76" s="268"/>
      <c r="AE76" s="148"/>
      <c r="AF76" s="162"/>
      <c r="AG76" s="178" t="s">
        <v>346</v>
      </c>
      <c r="AH76" s="179"/>
      <c r="AI76" s="179">
        <v>0.8</v>
      </c>
      <c r="AJ76" s="180"/>
      <c r="AK76" s="180">
        <v>0.8</v>
      </c>
      <c r="AL76" s="179"/>
      <c r="AM76" s="179">
        <v>0.6</v>
      </c>
      <c r="AN76" s="180"/>
      <c r="AO76" s="180">
        <v>0.6</v>
      </c>
      <c r="AP76" s="179"/>
      <c r="AQ76" s="179">
        <v>0.8</v>
      </c>
      <c r="AR76" s="180"/>
      <c r="AS76" s="180">
        <v>0.8</v>
      </c>
      <c r="AT76" s="179"/>
      <c r="AU76" s="179">
        <v>0.8</v>
      </c>
      <c r="AV76" s="180"/>
      <c r="AW76" s="180">
        <v>0.8</v>
      </c>
      <c r="AX76" s="179"/>
      <c r="AY76" s="179">
        <v>0.8</v>
      </c>
      <c r="AZ76" s="180"/>
      <c r="BA76" s="180">
        <v>0.8</v>
      </c>
      <c r="BB76" s="179"/>
      <c r="BC76" s="179">
        <v>0.6</v>
      </c>
      <c r="BD76" s="180"/>
      <c r="BE76" s="180">
        <v>0.6</v>
      </c>
      <c r="BF76" s="179"/>
      <c r="BG76" s="179">
        <v>0.15</v>
      </c>
      <c r="BH76" s="180"/>
      <c r="BI76" s="180">
        <v>0.15</v>
      </c>
      <c r="BJ76" s="179"/>
      <c r="BK76" s="179">
        <v>0.8</v>
      </c>
      <c r="BL76" s="180"/>
      <c r="BM76" s="180">
        <v>0.8</v>
      </c>
      <c r="BN76" s="179"/>
      <c r="BO76" s="179">
        <v>0.6</v>
      </c>
      <c r="BP76" s="180"/>
      <c r="BQ76" s="180">
        <v>0.6</v>
      </c>
      <c r="BR76" s="179"/>
      <c r="BS76" s="179">
        <v>0.8</v>
      </c>
      <c r="BT76" s="180"/>
      <c r="BU76" s="180">
        <v>0.8</v>
      </c>
      <c r="BV76" s="179"/>
      <c r="BW76" s="179">
        <v>0.6</v>
      </c>
      <c r="BX76" s="180"/>
      <c r="BY76" s="180">
        <v>0.6</v>
      </c>
      <c r="BZ76" s="179"/>
      <c r="CA76" s="179">
        <v>0.08</v>
      </c>
      <c r="CB76" s="180"/>
      <c r="CC76" s="180">
        <v>0.08</v>
      </c>
      <c r="CD76" s="179"/>
      <c r="CE76" s="179">
        <v>0.5</v>
      </c>
      <c r="CF76" s="180"/>
      <c r="CG76" s="180">
        <v>0.5</v>
      </c>
      <c r="CH76" s="179"/>
      <c r="CI76" s="179">
        <v>0.3</v>
      </c>
      <c r="CJ76" s="180"/>
      <c r="CK76" s="180">
        <v>0.3</v>
      </c>
      <c r="CL76" s="179"/>
      <c r="CM76" s="171">
        <f t="shared" si="97"/>
        <v>0.5</v>
      </c>
      <c r="CN76" s="180"/>
      <c r="CO76" s="180">
        <v>0.5</v>
      </c>
      <c r="CP76" s="179"/>
      <c r="CQ76" s="171">
        <f t="shared" si="98"/>
        <v>0.3</v>
      </c>
      <c r="CR76" s="180"/>
      <c r="CS76" s="180">
        <v>0.3</v>
      </c>
      <c r="CT76" s="171"/>
      <c r="CU76" s="171">
        <f t="shared" si="100"/>
        <v>0.08</v>
      </c>
      <c r="CV76" s="172"/>
      <c r="CW76" s="180">
        <v>0.08</v>
      </c>
      <c r="CX76" s="171"/>
      <c r="CY76" s="171">
        <f t="shared" si="101"/>
        <v>0.5</v>
      </c>
      <c r="CZ76" s="172"/>
      <c r="DA76" s="180">
        <v>0.5</v>
      </c>
      <c r="DB76" s="179"/>
      <c r="DC76" s="171">
        <f t="shared" si="102"/>
        <v>0.3</v>
      </c>
      <c r="DD76" s="180"/>
      <c r="DE76" s="180">
        <v>0.3</v>
      </c>
      <c r="DF76" s="179"/>
      <c r="DG76" s="171">
        <f t="shared" si="103"/>
        <v>0.5</v>
      </c>
      <c r="DH76" s="180"/>
      <c r="DI76" s="180">
        <v>0.5</v>
      </c>
      <c r="DJ76" s="179"/>
      <c r="DK76" s="171">
        <f t="shared" si="104"/>
        <v>0.3</v>
      </c>
      <c r="DL76" s="180"/>
      <c r="DM76" s="180">
        <v>0.3</v>
      </c>
      <c r="DN76" s="179"/>
      <c r="DO76" s="179">
        <v>0.5</v>
      </c>
      <c r="DP76" s="180"/>
      <c r="DQ76" s="180">
        <v>0.5</v>
      </c>
      <c r="DR76" s="179"/>
      <c r="DS76" s="179">
        <v>0.3</v>
      </c>
      <c r="DT76" s="180"/>
      <c r="DU76" s="180">
        <v>0.3</v>
      </c>
      <c r="DV76" s="179"/>
      <c r="DW76" s="179">
        <v>0.5</v>
      </c>
      <c r="DX76" s="180"/>
      <c r="DY76" s="180">
        <v>0.5</v>
      </c>
      <c r="DZ76" s="179"/>
      <c r="EA76" s="179">
        <v>0.3</v>
      </c>
      <c r="EB76" s="180"/>
      <c r="EC76" s="180">
        <v>0.3</v>
      </c>
      <c r="ED76" s="179"/>
      <c r="EE76" s="179">
        <v>0.5</v>
      </c>
      <c r="EF76" s="180"/>
      <c r="EG76" s="180">
        <v>0.5</v>
      </c>
      <c r="EH76" s="179"/>
      <c r="EI76" s="179">
        <v>0.3</v>
      </c>
      <c r="EJ76" s="180"/>
      <c r="EK76" s="180">
        <v>0.3</v>
      </c>
      <c r="EL76" s="179"/>
      <c r="EM76" s="179">
        <v>0.5</v>
      </c>
      <c r="EN76" s="180"/>
      <c r="EO76" s="180">
        <v>0.5</v>
      </c>
      <c r="EP76" s="179"/>
      <c r="EQ76" s="179">
        <v>0.3</v>
      </c>
      <c r="ER76" s="180"/>
      <c r="ES76" s="180">
        <v>0.3</v>
      </c>
    </row>
    <row r="77" spans="1:149" ht="16.8">
      <c r="A77" s="146">
        <v>6</v>
      </c>
      <c r="B77" s="148"/>
      <c r="C77" s="148"/>
      <c r="D77" s="148"/>
      <c r="E77" s="148"/>
      <c r="F77" s="148"/>
      <c r="G77" s="147">
        <v>6</v>
      </c>
      <c r="H77" s="266" t="s">
        <v>347</v>
      </c>
      <c r="I77" s="266"/>
      <c r="J77" s="266"/>
      <c r="K77" s="266"/>
      <c r="L77" s="266"/>
      <c r="M77" s="266"/>
      <c r="N77" s="266"/>
      <c r="O77" s="266"/>
      <c r="P77" s="266"/>
      <c r="Q77" s="266"/>
      <c r="R77" s="266"/>
      <c r="S77" s="146"/>
      <c r="T77" s="146"/>
      <c r="U77" s="146"/>
      <c r="V77" s="146"/>
      <c r="W77" s="146"/>
      <c r="X77" s="146"/>
      <c r="Y77" s="146"/>
      <c r="Z77" s="146"/>
      <c r="AA77" s="146"/>
      <c r="AB77" s="146"/>
      <c r="AC77" s="267"/>
      <c r="AD77" s="268"/>
      <c r="AE77" s="148"/>
      <c r="AF77" s="162"/>
      <c r="AG77" s="148"/>
      <c r="AH77" s="179"/>
      <c r="AI77" s="179">
        <v>2.1</v>
      </c>
      <c r="AJ77" s="180"/>
      <c r="AK77" s="180">
        <v>2.1</v>
      </c>
      <c r="AL77" s="179"/>
      <c r="AM77" s="179">
        <v>1.2</v>
      </c>
      <c r="AN77" s="180"/>
      <c r="AO77" s="180">
        <v>1.2</v>
      </c>
      <c r="AP77" s="179"/>
      <c r="AQ77" s="179">
        <v>2.1</v>
      </c>
      <c r="AR77" s="180"/>
      <c r="AS77" s="180">
        <v>2.1</v>
      </c>
      <c r="AT77" s="179"/>
      <c r="AU77" s="179">
        <v>2.1</v>
      </c>
      <c r="AV77" s="180"/>
      <c r="AW77" s="180">
        <v>2.1</v>
      </c>
      <c r="AX77" s="179"/>
      <c r="AY77" s="179">
        <v>2.1</v>
      </c>
      <c r="AZ77" s="180"/>
      <c r="BA77" s="180">
        <v>2.1</v>
      </c>
      <c r="BB77" s="179"/>
      <c r="BC77" s="179">
        <v>1.2</v>
      </c>
      <c r="BD77" s="180"/>
      <c r="BE77" s="180">
        <v>1.2</v>
      </c>
      <c r="BF77" s="179"/>
      <c r="BG77" s="179">
        <v>0.15</v>
      </c>
      <c r="BH77" s="180"/>
      <c r="BI77" s="180">
        <v>0.15</v>
      </c>
      <c r="BJ77" s="179"/>
      <c r="BK77" s="179">
        <v>2.1</v>
      </c>
      <c r="BL77" s="180"/>
      <c r="BM77" s="180">
        <v>2.1</v>
      </c>
      <c r="BN77" s="179"/>
      <c r="BO77" s="179">
        <v>1.2</v>
      </c>
      <c r="BP77" s="180"/>
      <c r="BQ77" s="180">
        <v>1.2</v>
      </c>
      <c r="BR77" s="179"/>
      <c r="BS77" s="179">
        <v>2.1</v>
      </c>
      <c r="BT77" s="180"/>
      <c r="BU77" s="180">
        <v>2.1</v>
      </c>
      <c r="BV77" s="179"/>
      <c r="BW77" s="179">
        <v>1.2</v>
      </c>
      <c r="BX77" s="180"/>
      <c r="BY77" s="180">
        <v>1.2</v>
      </c>
      <c r="BZ77" s="179"/>
      <c r="CA77" s="179">
        <v>0.09</v>
      </c>
      <c r="CB77" s="180"/>
      <c r="CC77" s="180">
        <v>0.09</v>
      </c>
      <c r="CD77" s="179"/>
      <c r="CE77" s="179">
        <v>1.1000000000000001</v>
      </c>
      <c r="CF77" s="180"/>
      <c r="CG77" s="180">
        <v>1.1000000000000001</v>
      </c>
      <c r="CH77" s="179"/>
      <c r="CI77" s="179">
        <v>0.8</v>
      </c>
      <c r="CJ77" s="180"/>
      <c r="CK77" s="180">
        <v>0.8</v>
      </c>
      <c r="CL77" s="179"/>
      <c r="CM77" s="171">
        <f t="shared" si="97"/>
        <v>1.1000000000000001</v>
      </c>
      <c r="CN77" s="180"/>
      <c r="CO77" s="180">
        <v>1.1000000000000001</v>
      </c>
      <c r="CP77" s="179"/>
      <c r="CQ77" s="171">
        <f t="shared" si="98"/>
        <v>0.8</v>
      </c>
      <c r="CR77" s="180"/>
      <c r="CS77" s="180">
        <v>0.8</v>
      </c>
      <c r="CT77" s="171"/>
      <c r="CU77" s="171">
        <f t="shared" si="100"/>
        <v>0.09</v>
      </c>
      <c r="CV77" s="172"/>
      <c r="CW77" s="180">
        <v>0.09</v>
      </c>
      <c r="CX77" s="171"/>
      <c r="CY77" s="171">
        <f t="shared" si="101"/>
        <v>1.1000000000000001</v>
      </c>
      <c r="CZ77" s="172"/>
      <c r="DA77" s="180">
        <v>1.1000000000000001</v>
      </c>
      <c r="DB77" s="179"/>
      <c r="DC77" s="171">
        <f t="shared" si="102"/>
        <v>0.8</v>
      </c>
      <c r="DD77" s="180"/>
      <c r="DE77" s="180">
        <v>0.8</v>
      </c>
      <c r="DF77" s="179"/>
      <c r="DG77" s="171">
        <f t="shared" si="103"/>
        <v>1.1000000000000001</v>
      </c>
      <c r="DH77" s="180"/>
      <c r="DI77" s="180">
        <v>1.1000000000000001</v>
      </c>
      <c r="DJ77" s="179"/>
      <c r="DK77" s="171">
        <f t="shared" si="104"/>
        <v>0.8</v>
      </c>
      <c r="DL77" s="180"/>
      <c r="DM77" s="180">
        <v>0.8</v>
      </c>
      <c r="DN77" s="179"/>
      <c r="DO77" s="179">
        <v>1.1000000000000001</v>
      </c>
      <c r="DP77" s="180"/>
      <c r="DQ77" s="180">
        <v>1.1000000000000001</v>
      </c>
      <c r="DR77" s="179"/>
      <c r="DS77" s="179">
        <v>0.8</v>
      </c>
      <c r="DT77" s="180"/>
      <c r="DU77" s="180">
        <v>0.8</v>
      </c>
      <c r="DV77" s="179"/>
      <c r="DW77" s="179">
        <v>1.1000000000000001</v>
      </c>
      <c r="DX77" s="180"/>
      <c r="DY77" s="180">
        <v>1.1000000000000001</v>
      </c>
      <c r="DZ77" s="179"/>
      <c r="EA77" s="179">
        <v>0.8</v>
      </c>
      <c r="EB77" s="180"/>
      <c r="EC77" s="180">
        <v>0.8</v>
      </c>
      <c r="ED77" s="179"/>
      <c r="EE77" s="179">
        <v>1.1000000000000001</v>
      </c>
      <c r="EF77" s="180"/>
      <c r="EG77" s="180">
        <v>1.1000000000000001</v>
      </c>
      <c r="EH77" s="179"/>
      <c r="EI77" s="179">
        <v>0.8</v>
      </c>
      <c r="EJ77" s="180"/>
      <c r="EK77" s="180">
        <v>0.8</v>
      </c>
      <c r="EL77" s="179"/>
      <c r="EM77" s="179">
        <v>1.1000000000000001</v>
      </c>
      <c r="EN77" s="180"/>
      <c r="EO77" s="180">
        <v>1.1000000000000001</v>
      </c>
      <c r="EP77" s="179"/>
      <c r="EQ77" s="179">
        <v>0.8</v>
      </c>
      <c r="ER77" s="180"/>
      <c r="ES77" s="180">
        <v>0.8</v>
      </c>
    </row>
    <row r="78" spans="1:149" ht="16.8">
      <c r="A78" s="146">
        <v>7</v>
      </c>
      <c r="B78" s="148"/>
      <c r="C78" s="148"/>
      <c r="D78" s="148"/>
      <c r="E78" s="148"/>
      <c r="F78" s="148"/>
      <c r="G78" s="147">
        <v>6</v>
      </c>
      <c r="H78" s="266" t="s">
        <v>348</v>
      </c>
      <c r="I78" s="266"/>
      <c r="J78" s="266"/>
      <c r="K78" s="266"/>
      <c r="L78" s="266"/>
      <c r="M78" s="266"/>
      <c r="N78" s="266"/>
      <c r="O78" s="266"/>
      <c r="P78" s="266"/>
      <c r="Q78" s="266"/>
      <c r="R78" s="266"/>
      <c r="S78" s="146"/>
      <c r="T78" s="146"/>
      <c r="U78" s="146"/>
      <c r="V78" s="146"/>
      <c r="W78" s="146"/>
      <c r="X78" s="146"/>
      <c r="Y78" s="146"/>
      <c r="Z78" s="146"/>
      <c r="AA78" s="146"/>
      <c r="AB78" s="146"/>
      <c r="AC78" s="267"/>
      <c r="AD78" s="268"/>
      <c r="AE78" s="148"/>
      <c r="AF78" s="162"/>
      <c r="AG78" s="148"/>
      <c r="AH78" s="179"/>
      <c r="AI78" s="179">
        <v>1.2</v>
      </c>
      <c r="AJ78" s="180"/>
      <c r="AK78" s="180">
        <v>1.2</v>
      </c>
      <c r="AL78" s="179"/>
      <c r="AM78" s="179">
        <v>0.95</v>
      </c>
      <c r="AN78" s="180"/>
      <c r="AO78" s="180">
        <v>0.95</v>
      </c>
      <c r="AP78" s="179"/>
      <c r="AQ78" s="179">
        <v>1.2</v>
      </c>
      <c r="AR78" s="180"/>
      <c r="AS78" s="180">
        <v>1.2</v>
      </c>
      <c r="AT78" s="179"/>
      <c r="AU78" s="179">
        <v>1.2</v>
      </c>
      <c r="AV78" s="180"/>
      <c r="AW78" s="180">
        <v>1.2</v>
      </c>
      <c r="AX78" s="179"/>
      <c r="AY78" s="179">
        <v>1.2</v>
      </c>
      <c r="AZ78" s="180"/>
      <c r="BA78" s="180">
        <v>1.2</v>
      </c>
      <c r="BB78" s="179"/>
      <c r="BC78" s="179">
        <v>0.95</v>
      </c>
      <c r="BD78" s="180"/>
      <c r="BE78" s="180">
        <v>0.95</v>
      </c>
      <c r="BF78" s="179"/>
      <c r="BG78" s="179">
        <v>0.15</v>
      </c>
      <c r="BH78" s="180"/>
      <c r="BI78" s="180">
        <v>0.15</v>
      </c>
      <c r="BJ78" s="179"/>
      <c r="BK78" s="179">
        <v>1.2</v>
      </c>
      <c r="BL78" s="180"/>
      <c r="BM78" s="180">
        <v>1.2</v>
      </c>
      <c r="BN78" s="179"/>
      <c r="BO78" s="179">
        <v>0.95</v>
      </c>
      <c r="BP78" s="180"/>
      <c r="BQ78" s="180">
        <v>0.95</v>
      </c>
      <c r="BR78" s="179"/>
      <c r="BS78" s="179">
        <v>1.2</v>
      </c>
      <c r="BT78" s="180"/>
      <c r="BU78" s="180">
        <v>1.2</v>
      </c>
      <c r="BV78" s="179"/>
      <c r="BW78" s="179">
        <v>0.95</v>
      </c>
      <c r="BX78" s="180"/>
      <c r="BY78" s="180">
        <v>0.95</v>
      </c>
      <c r="BZ78" s="179"/>
      <c r="CA78" s="179">
        <v>0.09</v>
      </c>
      <c r="CB78" s="180"/>
      <c r="CC78" s="180">
        <v>0.09</v>
      </c>
      <c r="CD78" s="179"/>
      <c r="CE78" s="179">
        <v>1</v>
      </c>
      <c r="CF78" s="180"/>
      <c r="CG78" s="180">
        <v>1</v>
      </c>
      <c r="CH78" s="179"/>
      <c r="CI78" s="179">
        <v>0.8</v>
      </c>
      <c r="CJ78" s="180"/>
      <c r="CK78" s="180">
        <v>0.8</v>
      </c>
      <c r="CL78" s="179"/>
      <c r="CM78" s="171">
        <f t="shared" si="97"/>
        <v>1</v>
      </c>
      <c r="CN78" s="180"/>
      <c r="CO78" s="180">
        <v>1</v>
      </c>
      <c r="CP78" s="179"/>
      <c r="CQ78" s="171">
        <f t="shared" si="98"/>
        <v>0.8</v>
      </c>
      <c r="CR78" s="180"/>
      <c r="CS78" s="180">
        <v>0.8</v>
      </c>
      <c r="CT78" s="171"/>
      <c r="CU78" s="171">
        <f t="shared" si="100"/>
        <v>0.09</v>
      </c>
      <c r="CV78" s="172"/>
      <c r="CW78" s="180">
        <v>0.09</v>
      </c>
      <c r="CX78" s="171"/>
      <c r="CY78" s="171">
        <f t="shared" si="101"/>
        <v>1</v>
      </c>
      <c r="CZ78" s="172"/>
      <c r="DA78" s="180">
        <v>1</v>
      </c>
      <c r="DB78" s="179"/>
      <c r="DC78" s="171">
        <f t="shared" si="102"/>
        <v>0.8</v>
      </c>
      <c r="DD78" s="180"/>
      <c r="DE78" s="180">
        <v>0.8</v>
      </c>
      <c r="DF78" s="179"/>
      <c r="DG78" s="171">
        <f t="shared" si="103"/>
        <v>1</v>
      </c>
      <c r="DH78" s="180"/>
      <c r="DI78" s="180">
        <v>1</v>
      </c>
      <c r="DJ78" s="179"/>
      <c r="DK78" s="171">
        <f t="shared" si="104"/>
        <v>0.8</v>
      </c>
      <c r="DL78" s="180"/>
      <c r="DM78" s="180">
        <v>0.8</v>
      </c>
      <c r="DN78" s="179"/>
      <c r="DO78" s="179">
        <v>1</v>
      </c>
      <c r="DP78" s="180"/>
      <c r="DQ78" s="180">
        <v>1</v>
      </c>
      <c r="DR78" s="179"/>
      <c r="DS78" s="179">
        <v>0.8</v>
      </c>
      <c r="DT78" s="180"/>
      <c r="DU78" s="180">
        <v>0.8</v>
      </c>
      <c r="DV78" s="179"/>
      <c r="DW78" s="179">
        <v>1</v>
      </c>
      <c r="DX78" s="180"/>
      <c r="DY78" s="180">
        <v>1</v>
      </c>
      <c r="DZ78" s="179"/>
      <c r="EA78" s="179">
        <v>0.8</v>
      </c>
      <c r="EB78" s="180"/>
      <c r="EC78" s="180">
        <v>0.8</v>
      </c>
      <c r="ED78" s="179"/>
      <c r="EE78" s="179">
        <v>1</v>
      </c>
      <c r="EF78" s="180"/>
      <c r="EG78" s="180">
        <v>1</v>
      </c>
      <c r="EH78" s="179"/>
      <c r="EI78" s="179">
        <v>0.8</v>
      </c>
      <c r="EJ78" s="180"/>
      <c r="EK78" s="180">
        <v>0.8</v>
      </c>
      <c r="EL78" s="179"/>
      <c r="EM78" s="179">
        <v>1</v>
      </c>
      <c r="EN78" s="180"/>
      <c r="EO78" s="180">
        <v>1</v>
      </c>
      <c r="EP78" s="179"/>
      <c r="EQ78" s="179">
        <v>0.8</v>
      </c>
      <c r="ER78" s="180"/>
      <c r="ES78" s="180">
        <v>0.8</v>
      </c>
    </row>
    <row r="79" spans="1:149" ht="16.8">
      <c r="A79" s="146">
        <v>8</v>
      </c>
      <c r="B79" s="148"/>
      <c r="C79" s="148"/>
      <c r="D79" s="148"/>
      <c r="E79" s="148"/>
      <c r="F79" s="148"/>
      <c r="G79" s="147">
        <v>6</v>
      </c>
      <c r="H79" s="266" t="s">
        <v>349</v>
      </c>
      <c r="I79" s="266"/>
      <c r="J79" s="266"/>
      <c r="K79" s="266"/>
      <c r="L79" s="266"/>
      <c r="M79" s="266"/>
      <c r="N79" s="266"/>
      <c r="O79" s="266"/>
      <c r="P79" s="266"/>
      <c r="Q79" s="266"/>
      <c r="R79" s="266"/>
      <c r="S79" s="146"/>
      <c r="T79" s="146"/>
      <c r="U79" s="146"/>
      <c r="V79" s="146"/>
      <c r="W79" s="146"/>
      <c r="X79" s="146"/>
      <c r="Y79" s="146"/>
      <c r="Z79" s="146"/>
      <c r="AA79" s="146"/>
      <c r="AB79" s="146"/>
      <c r="AC79" s="267"/>
      <c r="AD79" s="268"/>
      <c r="AE79" s="148"/>
      <c r="AF79" s="162"/>
      <c r="AG79" s="148"/>
      <c r="AH79" s="179"/>
      <c r="AI79" s="179">
        <v>1.7</v>
      </c>
      <c r="AJ79" s="180"/>
      <c r="AK79" s="180">
        <v>1.7</v>
      </c>
      <c r="AL79" s="179"/>
      <c r="AM79" s="179">
        <v>1.2</v>
      </c>
      <c r="AN79" s="180"/>
      <c r="AO79" s="180">
        <v>1.2</v>
      </c>
      <c r="AP79" s="179"/>
      <c r="AQ79" s="179">
        <v>1.7</v>
      </c>
      <c r="AR79" s="180"/>
      <c r="AS79" s="180">
        <v>1.7</v>
      </c>
      <c r="AT79" s="179"/>
      <c r="AU79" s="179">
        <v>1.7</v>
      </c>
      <c r="AV79" s="180"/>
      <c r="AW79" s="180">
        <v>1.7</v>
      </c>
      <c r="AX79" s="179"/>
      <c r="AY79" s="179">
        <v>1.7</v>
      </c>
      <c r="AZ79" s="180"/>
      <c r="BA79" s="180">
        <v>1.7</v>
      </c>
      <c r="BB79" s="179"/>
      <c r="BC79" s="179">
        <v>1.2</v>
      </c>
      <c r="BD79" s="180"/>
      <c r="BE79" s="180">
        <v>1.2</v>
      </c>
      <c r="BF79" s="179"/>
      <c r="BG79" s="179">
        <v>0.15</v>
      </c>
      <c r="BH79" s="180"/>
      <c r="BI79" s="180">
        <v>0.15</v>
      </c>
      <c r="BJ79" s="179"/>
      <c r="BK79" s="179">
        <v>1.7</v>
      </c>
      <c r="BL79" s="180"/>
      <c r="BM79" s="180">
        <v>1.7</v>
      </c>
      <c r="BN79" s="179"/>
      <c r="BO79" s="179">
        <v>1.2</v>
      </c>
      <c r="BP79" s="180"/>
      <c r="BQ79" s="180">
        <v>1.2</v>
      </c>
      <c r="BR79" s="179"/>
      <c r="BS79" s="179">
        <v>1.7</v>
      </c>
      <c r="BT79" s="180"/>
      <c r="BU79" s="180">
        <v>1.7</v>
      </c>
      <c r="BV79" s="179"/>
      <c r="BW79" s="179">
        <v>1.2</v>
      </c>
      <c r="BX79" s="180"/>
      <c r="BY79" s="180">
        <v>1.2</v>
      </c>
      <c r="BZ79" s="179"/>
      <c r="CA79" s="179">
        <v>0.08</v>
      </c>
      <c r="CB79" s="180"/>
      <c r="CC79" s="180">
        <v>0.08</v>
      </c>
      <c r="CD79" s="179"/>
      <c r="CE79" s="179">
        <v>0.85</v>
      </c>
      <c r="CF79" s="180"/>
      <c r="CG79" s="180">
        <v>0.85</v>
      </c>
      <c r="CH79" s="179"/>
      <c r="CI79" s="179">
        <v>0.7</v>
      </c>
      <c r="CJ79" s="180"/>
      <c r="CK79" s="180">
        <v>0.7</v>
      </c>
      <c r="CL79" s="179"/>
      <c r="CM79" s="171">
        <f t="shared" si="97"/>
        <v>0.85</v>
      </c>
      <c r="CN79" s="180"/>
      <c r="CO79" s="180">
        <v>0.85</v>
      </c>
      <c r="CP79" s="179"/>
      <c r="CQ79" s="171">
        <f t="shared" si="98"/>
        <v>0.7</v>
      </c>
      <c r="CR79" s="180"/>
      <c r="CS79" s="180">
        <v>0.7</v>
      </c>
      <c r="CT79" s="171"/>
      <c r="CU79" s="171">
        <f t="shared" si="100"/>
        <v>0.08</v>
      </c>
      <c r="CV79" s="172"/>
      <c r="CW79" s="180">
        <v>0.08</v>
      </c>
      <c r="CX79" s="171"/>
      <c r="CY79" s="171">
        <f t="shared" si="101"/>
        <v>0.85</v>
      </c>
      <c r="CZ79" s="172"/>
      <c r="DA79" s="180">
        <v>0.85</v>
      </c>
      <c r="DB79" s="179"/>
      <c r="DC79" s="171">
        <f t="shared" si="102"/>
        <v>0.7</v>
      </c>
      <c r="DD79" s="180"/>
      <c r="DE79" s="180">
        <v>0.7</v>
      </c>
      <c r="DF79" s="179"/>
      <c r="DG79" s="171">
        <f t="shared" si="103"/>
        <v>0.85</v>
      </c>
      <c r="DH79" s="180"/>
      <c r="DI79" s="180">
        <v>0.85</v>
      </c>
      <c r="DJ79" s="179"/>
      <c r="DK79" s="171">
        <f t="shared" si="104"/>
        <v>0.7</v>
      </c>
      <c r="DL79" s="180"/>
      <c r="DM79" s="180">
        <v>0.7</v>
      </c>
      <c r="DN79" s="179"/>
      <c r="DO79" s="179">
        <v>0.85</v>
      </c>
      <c r="DP79" s="180"/>
      <c r="DQ79" s="180">
        <v>0.85</v>
      </c>
      <c r="DR79" s="179"/>
      <c r="DS79" s="179">
        <v>0.7</v>
      </c>
      <c r="DT79" s="180"/>
      <c r="DU79" s="180">
        <v>0.7</v>
      </c>
      <c r="DV79" s="179"/>
      <c r="DW79" s="179">
        <v>0.85</v>
      </c>
      <c r="DX79" s="180"/>
      <c r="DY79" s="180">
        <v>0.85</v>
      </c>
      <c r="DZ79" s="179"/>
      <c r="EA79" s="179">
        <v>0.7</v>
      </c>
      <c r="EB79" s="180"/>
      <c r="EC79" s="180">
        <v>0.7</v>
      </c>
      <c r="ED79" s="179"/>
      <c r="EE79" s="179">
        <v>0.85</v>
      </c>
      <c r="EF79" s="180"/>
      <c r="EG79" s="180">
        <v>0.85</v>
      </c>
      <c r="EH79" s="179"/>
      <c r="EI79" s="179">
        <v>0.7</v>
      </c>
      <c r="EJ79" s="180"/>
      <c r="EK79" s="180">
        <v>0.7</v>
      </c>
      <c r="EL79" s="179"/>
      <c r="EM79" s="179">
        <v>0.85</v>
      </c>
      <c r="EN79" s="180"/>
      <c r="EO79" s="180">
        <v>0.85</v>
      </c>
      <c r="EP79" s="179"/>
      <c r="EQ79" s="179">
        <v>0.7</v>
      </c>
      <c r="ER79" s="180"/>
      <c r="ES79" s="180">
        <v>0.7</v>
      </c>
    </row>
    <row r="80" spans="1:149" s="29" customFormat="1" ht="16.8">
      <c r="A80" s="149"/>
      <c r="B80" s="150"/>
      <c r="C80" s="150"/>
      <c r="D80" s="150"/>
      <c r="E80" s="150"/>
      <c r="F80" s="150"/>
      <c r="G80" s="151"/>
      <c r="H80" s="271" t="s">
        <v>350</v>
      </c>
      <c r="I80" s="271"/>
      <c r="J80" s="271"/>
      <c r="K80" s="271"/>
      <c r="L80" s="271"/>
      <c r="M80" s="271"/>
      <c r="N80" s="271"/>
      <c r="O80" s="271"/>
      <c r="P80" s="271"/>
      <c r="Q80" s="271"/>
      <c r="R80" s="271"/>
      <c r="S80" s="149"/>
      <c r="T80" s="149"/>
      <c r="U80" s="149"/>
      <c r="V80" s="149"/>
      <c r="W80" s="149"/>
      <c r="X80" s="149"/>
      <c r="Y80" s="149"/>
      <c r="Z80" s="149"/>
      <c r="AA80" s="149"/>
      <c r="AB80" s="149"/>
      <c r="AC80" s="272"/>
      <c r="AD80" s="273"/>
      <c r="AE80" s="150"/>
      <c r="AF80" s="150"/>
      <c r="AG80" s="150"/>
      <c r="AH80" s="185"/>
      <c r="AI80" s="185">
        <f>SUM(AI72:AI79)</f>
        <v>17.916833333333333</v>
      </c>
      <c r="AJ80" s="185"/>
      <c r="AK80" s="185">
        <f>SUM(AK72:AK79)</f>
        <v>17.916833333333333</v>
      </c>
      <c r="AL80" s="185"/>
      <c r="AM80" s="185">
        <f t="shared" ref="AM80:AQ80" si="105">SUM(AM72:AM79)</f>
        <v>10.520916666666665</v>
      </c>
      <c r="AN80" s="185"/>
      <c r="AO80" s="185">
        <f>SUM(AO72:AO79)</f>
        <v>10.520916666666665</v>
      </c>
      <c r="AP80" s="185"/>
      <c r="AQ80" s="185">
        <f t="shared" si="105"/>
        <v>17.916833333333333</v>
      </c>
      <c r="AR80" s="185"/>
      <c r="AS80" s="185">
        <f>SUM(AS72:AS79)</f>
        <v>17.916833333333333</v>
      </c>
      <c r="AT80" s="185"/>
      <c r="AU80" s="185">
        <f t="shared" ref="AU80:BC80" si="106">SUM(AU72:AU79)</f>
        <v>17.916833333333333</v>
      </c>
      <c r="AV80" s="185"/>
      <c r="AW80" s="185">
        <f>SUM(AW72:AW79)</f>
        <v>17.916833333333333</v>
      </c>
      <c r="AX80" s="185"/>
      <c r="AY80" s="185">
        <f t="shared" si="106"/>
        <v>17.916833333333333</v>
      </c>
      <c r="AZ80" s="185"/>
      <c r="BA80" s="185">
        <f>SUM(BA72:BA79)</f>
        <v>17.916833333333333</v>
      </c>
      <c r="BB80" s="185"/>
      <c r="BC80" s="185">
        <f t="shared" si="106"/>
        <v>11.770916666666665</v>
      </c>
      <c r="BD80" s="185"/>
      <c r="BE80" s="185">
        <f>SUM(BE72:BE79)</f>
        <v>11.770916666666665</v>
      </c>
      <c r="BF80" s="185"/>
      <c r="BG80" s="185">
        <f t="shared" ref="BG80:BO80" si="107">SUM(BG72:BG79)</f>
        <v>3.6498166666666663</v>
      </c>
      <c r="BH80" s="185"/>
      <c r="BI80" s="185">
        <f>SUM(BI72:BI79)</f>
        <v>3.6498166666666663</v>
      </c>
      <c r="BJ80" s="185"/>
      <c r="BK80" s="185">
        <f t="shared" si="107"/>
        <v>16.291833333333333</v>
      </c>
      <c r="BL80" s="185"/>
      <c r="BM80" s="185">
        <f>SUM(BM72:BM79)</f>
        <v>16.291833333333333</v>
      </c>
      <c r="BN80" s="185"/>
      <c r="BO80" s="185">
        <f t="shared" si="107"/>
        <v>10.520916666666665</v>
      </c>
      <c r="BP80" s="185"/>
      <c r="BQ80" s="185">
        <f>SUM(BQ72:BQ79)</f>
        <v>10.520916666666665</v>
      </c>
      <c r="BR80" s="185"/>
      <c r="BS80" s="185">
        <f t="shared" ref="BS80:CA80" si="108">SUM(BS72:BS79)</f>
        <v>16.291833333333333</v>
      </c>
      <c r="BT80" s="185"/>
      <c r="BU80" s="185">
        <f>SUM(BU72:BU79)</f>
        <v>16.291833333333333</v>
      </c>
      <c r="BV80" s="185"/>
      <c r="BW80" s="185">
        <f t="shared" si="108"/>
        <v>10.520916666666665</v>
      </c>
      <c r="BX80" s="185"/>
      <c r="BY80" s="185">
        <f>SUM(BY72:BY79)</f>
        <v>10.520916666666665</v>
      </c>
      <c r="BZ80" s="185"/>
      <c r="CA80" s="185">
        <f t="shared" si="108"/>
        <v>2.9481499999999996</v>
      </c>
      <c r="CB80" s="185"/>
      <c r="CC80" s="185">
        <f>SUM(CC72:CC79)</f>
        <v>2.9481499999999996</v>
      </c>
      <c r="CD80" s="185"/>
      <c r="CE80" s="185">
        <f t="shared" ref="CE80:CM80" si="109">SUM(CE72:CE79)</f>
        <v>11.754333333333332</v>
      </c>
      <c r="CF80" s="185"/>
      <c r="CG80" s="185">
        <f>SUM(CG72:CG79)</f>
        <v>11.754333333333332</v>
      </c>
      <c r="CH80" s="185"/>
      <c r="CI80" s="185">
        <f t="shared" si="109"/>
        <v>7.7521666666666667</v>
      </c>
      <c r="CJ80" s="185"/>
      <c r="CK80" s="185">
        <f>SUM(CK72:CK79)</f>
        <v>7.7521666666666667</v>
      </c>
      <c r="CL80" s="185"/>
      <c r="CM80" s="185">
        <f t="shared" si="109"/>
        <v>11.754333333333332</v>
      </c>
      <c r="CN80" s="185"/>
      <c r="CO80" s="185">
        <f>SUM(CO72:CO79)</f>
        <v>11.754333333333332</v>
      </c>
      <c r="CP80" s="185"/>
      <c r="CQ80" s="185">
        <f t="shared" ref="CQ80:CY80" si="110">SUM(CQ72:CQ79)</f>
        <v>7.7521666666666667</v>
      </c>
      <c r="CR80" s="185"/>
      <c r="CS80" s="185">
        <f>SUM(CS72:CS79)</f>
        <v>7.7521666666666667</v>
      </c>
      <c r="CT80" s="185"/>
      <c r="CU80" s="185">
        <f t="shared" si="110"/>
        <v>2.9481499999999996</v>
      </c>
      <c r="CV80" s="185"/>
      <c r="CW80" s="185">
        <f>SUM(CW72:CW79)</f>
        <v>2.9481499999999996</v>
      </c>
      <c r="CX80" s="185"/>
      <c r="CY80" s="185">
        <f t="shared" si="110"/>
        <v>11.754333333333332</v>
      </c>
      <c r="CZ80" s="185"/>
      <c r="DA80" s="185">
        <f>SUM(DA72:DA79)</f>
        <v>11.754333333333332</v>
      </c>
      <c r="DB80" s="185"/>
      <c r="DC80" s="185">
        <f t="shared" ref="DC80:DK80" si="111">SUM(DC72:DC79)</f>
        <v>7.7521666666666667</v>
      </c>
      <c r="DD80" s="185"/>
      <c r="DE80" s="185">
        <f>SUM(DE72:DE79)</f>
        <v>7.7521666666666667</v>
      </c>
      <c r="DF80" s="185"/>
      <c r="DG80" s="185">
        <f t="shared" si="111"/>
        <v>11.754333333333332</v>
      </c>
      <c r="DH80" s="185"/>
      <c r="DI80" s="185">
        <f>SUM(DI72:DI79)</f>
        <v>11.754333333333332</v>
      </c>
      <c r="DJ80" s="185"/>
      <c r="DK80" s="185">
        <f t="shared" si="111"/>
        <v>7.7521666666666667</v>
      </c>
      <c r="DL80" s="185"/>
      <c r="DM80" s="185">
        <f>SUM(DM72:DM79)</f>
        <v>7.7521666666666667</v>
      </c>
      <c r="DN80" s="185"/>
      <c r="DO80" s="185">
        <f t="shared" ref="DO80:DW80" si="112">SUM(DO72:DO79)</f>
        <v>11.754333333333332</v>
      </c>
      <c r="DP80" s="185"/>
      <c r="DQ80" s="185">
        <f>SUM(DQ72:DQ79)</f>
        <v>11.754333333333332</v>
      </c>
      <c r="DR80" s="185"/>
      <c r="DS80" s="185">
        <f t="shared" si="112"/>
        <v>7.7521666666666667</v>
      </c>
      <c r="DT80" s="185"/>
      <c r="DU80" s="185">
        <f>SUM(DU72:DU79)</f>
        <v>7.7521666666666667</v>
      </c>
      <c r="DV80" s="185"/>
      <c r="DW80" s="185">
        <f t="shared" si="112"/>
        <v>11.754333333333332</v>
      </c>
      <c r="DX80" s="185"/>
      <c r="DY80" s="185">
        <f>SUM(DY72:DY79)</f>
        <v>11.754333333333332</v>
      </c>
      <c r="DZ80" s="185"/>
      <c r="EA80" s="185">
        <f t="shared" ref="EA80:EI80" si="113">SUM(EA72:EA79)</f>
        <v>7.7521666666666667</v>
      </c>
      <c r="EB80" s="185"/>
      <c r="EC80" s="185">
        <f>SUM(EC72:EC79)</f>
        <v>7.7521666666666667</v>
      </c>
      <c r="ED80" s="185"/>
      <c r="EE80" s="185">
        <f t="shared" si="113"/>
        <v>11.754333333333332</v>
      </c>
      <c r="EF80" s="185"/>
      <c r="EG80" s="185">
        <f>SUM(EG72:EG79)</f>
        <v>11.754333333333332</v>
      </c>
      <c r="EH80" s="185"/>
      <c r="EI80" s="185">
        <f t="shared" si="113"/>
        <v>7.7521666666666667</v>
      </c>
      <c r="EJ80" s="185"/>
      <c r="EK80" s="185">
        <f>SUM(EK72:EK79)</f>
        <v>7.7521666666666667</v>
      </c>
      <c r="EL80" s="185"/>
      <c r="EM80" s="185">
        <f>SUM(EM72:EM79)</f>
        <v>11.754333333333332</v>
      </c>
      <c r="EN80" s="185"/>
      <c r="EO80" s="185">
        <f>SUM(EO72:EO79)</f>
        <v>11.754333333333332</v>
      </c>
      <c r="EP80" s="185"/>
      <c r="EQ80" s="185">
        <f>SUM(EQ72:EQ79)</f>
        <v>7.7521666666666667</v>
      </c>
      <c r="ER80" s="185"/>
      <c r="ES80" s="185">
        <f>SUM(ES72:ES79)</f>
        <v>7.7521666666666667</v>
      </c>
    </row>
    <row r="81" spans="1:151" ht="16.8">
      <c r="A81" s="146"/>
      <c r="B81" s="148"/>
      <c r="C81" s="148"/>
      <c r="D81" s="148"/>
      <c r="E81" s="148"/>
      <c r="F81" s="148"/>
      <c r="G81" s="105"/>
      <c r="H81" s="274" t="s">
        <v>351</v>
      </c>
      <c r="I81" s="274"/>
      <c r="J81" s="274"/>
      <c r="K81" s="274"/>
      <c r="L81" s="274"/>
      <c r="M81" s="274"/>
      <c r="N81" s="274"/>
      <c r="O81" s="274"/>
      <c r="P81" s="274"/>
      <c r="Q81" s="274"/>
      <c r="R81" s="274"/>
      <c r="S81" s="146"/>
      <c r="T81" s="146"/>
      <c r="U81" s="146"/>
      <c r="V81" s="146"/>
      <c r="W81" s="146"/>
      <c r="X81" s="146"/>
      <c r="Y81" s="146"/>
      <c r="Z81" s="146"/>
      <c r="AA81" s="146"/>
      <c r="AB81" s="146"/>
      <c r="AC81" s="267"/>
      <c r="AD81" s="268"/>
      <c r="AE81" s="148"/>
      <c r="AF81" s="162"/>
      <c r="AG81" s="148"/>
      <c r="AH81" s="179"/>
      <c r="AI81" s="186">
        <f t="shared" ref="AI81:AQ81" si="114">AI80+AI71</f>
        <v>96.869451404333319</v>
      </c>
      <c r="AJ81" s="187"/>
      <c r="AK81" s="187" t="e">
        <f>AK71+AK80</f>
        <v>#REF!</v>
      </c>
      <c r="AL81" s="186"/>
      <c r="AM81" s="186">
        <f t="shared" si="114"/>
        <v>51.344541926666658</v>
      </c>
      <c r="AN81" s="187"/>
      <c r="AO81" s="187" t="e">
        <f>AO71+AO80</f>
        <v>#REF!</v>
      </c>
      <c r="AP81" s="186"/>
      <c r="AQ81" s="186">
        <f t="shared" si="114"/>
        <v>95.509731404333323</v>
      </c>
      <c r="AR81" s="187"/>
      <c r="AS81" s="187" t="e">
        <f>AS71+AS80</f>
        <v>#REF!</v>
      </c>
      <c r="AT81" s="186"/>
      <c r="AU81" s="186">
        <f t="shared" ref="AU81:BC81" si="115">AU80+AU71</f>
        <v>99.686531404333323</v>
      </c>
      <c r="AV81" s="187"/>
      <c r="AW81" s="187" t="e">
        <f>AW71+AW80</f>
        <v>#REF!</v>
      </c>
      <c r="AX81" s="186"/>
      <c r="AY81" s="186">
        <f t="shared" si="115"/>
        <v>96.972231404333314</v>
      </c>
      <c r="AZ81" s="187"/>
      <c r="BA81" s="187" t="e">
        <f>BA71+BA80</f>
        <v>#REF!</v>
      </c>
      <c r="BB81" s="186"/>
      <c r="BC81" s="186">
        <f t="shared" si="115"/>
        <v>57.639874826666656</v>
      </c>
      <c r="BD81" s="187"/>
      <c r="BE81" s="187" t="e">
        <f>BE71+BE80</f>
        <v>#REF!</v>
      </c>
      <c r="BF81" s="186"/>
      <c r="BG81" s="186">
        <f t="shared" ref="BG81:BO81" si="116">BG80+BG71</f>
        <v>14.406840270666667</v>
      </c>
      <c r="BH81" s="187"/>
      <c r="BI81" s="187" t="e">
        <f>BI71+BI80</f>
        <v>#REF!</v>
      </c>
      <c r="BJ81" s="186"/>
      <c r="BK81" s="186">
        <f t="shared" si="116"/>
        <v>73.115079351333335</v>
      </c>
      <c r="BL81" s="187"/>
      <c r="BM81" s="187" t="e">
        <f>BM71+BM80</f>
        <v>#REF!</v>
      </c>
      <c r="BN81" s="186"/>
      <c r="BO81" s="186">
        <f t="shared" si="116"/>
        <v>50.743900335666666</v>
      </c>
      <c r="BP81" s="187"/>
      <c r="BQ81" s="187" t="e">
        <f>BQ71+BQ80</f>
        <v>#REF!</v>
      </c>
      <c r="BR81" s="186"/>
      <c r="BS81" s="186">
        <f t="shared" ref="BS81:CA81" si="117">BS80+BS71</f>
        <v>73.115079351333335</v>
      </c>
      <c r="BT81" s="187"/>
      <c r="BU81" s="187" t="e">
        <f>BU71+BU80</f>
        <v>#REF!</v>
      </c>
      <c r="BV81" s="186"/>
      <c r="BW81" s="186">
        <f t="shared" si="117"/>
        <v>50.803900335666668</v>
      </c>
      <c r="BX81" s="187"/>
      <c r="BY81" s="187" t="e">
        <f>BY71+BY80</f>
        <v>#REF!</v>
      </c>
      <c r="BZ81" s="186"/>
      <c r="CA81" s="186">
        <f t="shared" si="117"/>
        <v>8.0667736039999998</v>
      </c>
      <c r="CB81" s="187"/>
      <c r="CC81" s="187" t="e">
        <f>CC71+CC80</f>
        <v>#REF!</v>
      </c>
      <c r="CD81" s="186"/>
      <c r="CE81" s="186">
        <f t="shared" ref="CE81:CM81" si="118">CE80+CE71</f>
        <v>33.301079351333328</v>
      </c>
      <c r="CF81" s="187"/>
      <c r="CG81" s="187" t="e">
        <f>CG71+CG80</f>
        <v>#REF!</v>
      </c>
      <c r="CH81" s="186"/>
      <c r="CI81" s="186">
        <f t="shared" si="118"/>
        <v>21.862950335666664</v>
      </c>
      <c r="CJ81" s="187"/>
      <c r="CK81" s="187" t="e">
        <f>CK71+CK80</f>
        <v>#REF!</v>
      </c>
      <c r="CL81" s="186"/>
      <c r="CM81" s="186">
        <f t="shared" si="118"/>
        <v>33.301079351333328</v>
      </c>
      <c r="CN81" s="187"/>
      <c r="CO81" s="187" t="e">
        <f>CO71+CO80</f>
        <v>#REF!</v>
      </c>
      <c r="CP81" s="186"/>
      <c r="CQ81" s="186">
        <f t="shared" ref="CQ81:CY81" si="119">CQ80+CQ71</f>
        <v>21.922950335666666</v>
      </c>
      <c r="CR81" s="187"/>
      <c r="CS81" s="187" t="e">
        <f>CS71+CS80</f>
        <v>#REF!</v>
      </c>
      <c r="CT81" s="186"/>
      <c r="CU81" s="186">
        <f t="shared" si="119"/>
        <v>7.4796736040000003</v>
      </c>
      <c r="CV81" s="187"/>
      <c r="CW81" s="187" t="e">
        <f>CW71+CW80</f>
        <v>#REF!</v>
      </c>
      <c r="CX81" s="186"/>
      <c r="CY81" s="186">
        <f t="shared" si="119"/>
        <v>30.729479351333332</v>
      </c>
      <c r="CZ81" s="187"/>
      <c r="DA81" s="187" t="e">
        <f>DA71+DA80</f>
        <v>#REF!</v>
      </c>
      <c r="DB81" s="186"/>
      <c r="DC81" s="186">
        <f t="shared" ref="DC81:DK81" si="120">DC80+DC71</f>
        <v>19.997479948666665</v>
      </c>
      <c r="DD81" s="187"/>
      <c r="DE81" s="187" t="e">
        <f>DE71+DE80</f>
        <v>#REF!</v>
      </c>
      <c r="DF81" s="186"/>
      <c r="DG81" s="186">
        <f t="shared" si="120"/>
        <v>30.729479351333332</v>
      </c>
      <c r="DH81" s="187"/>
      <c r="DI81" s="187" t="e">
        <f>DI71+DI80</f>
        <v>#REF!</v>
      </c>
      <c r="DJ81" s="186"/>
      <c r="DK81" s="186">
        <f t="shared" si="120"/>
        <v>20.057479948666664</v>
      </c>
      <c r="DL81" s="187"/>
      <c r="DM81" s="187" t="e">
        <f>DM71+DM80</f>
        <v>#REF!</v>
      </c>
      <c r="DN81" s="186"/>
      <c r="DO81" s="186">
        <f t="shared" ref="DO81:DW81" si="121">DO80+DO71</f>
        <v>43.710131404333325</v>
      </c>
      <c r="DP81" s="187"/>
      <c r="DQ81" s="187" t="e">
        <f>DQ71+DQ80</f>
        <v>#REF!</v>
      </c>
      <c r="DR81" s="186"/>
      <c r="DS81" s="186">
        <f t="shared" si="121"/>
        <v>21.773764504666666</v>
      </c>
      <c r="DT81" s="187"/>
      <c r="DU81" s="187" t="e">
        <f>DU71+DU80</f>
        <v>#REF!</v>
      </c>
      <c r="DV81" s="186"/>
      <c r="DW81" s="186">
        <f t="shared" si="121"/>
        <v>43.710131404333325</v>
      </c>
      <c r="DX81" s="187"/>
      <c r="DY81" s="187" t="e">
        <f>DY71+DY80</f>
        <v>#REF!</v>
      </c>
      <c r="DZ81" s="186"/>
      <c r="EA81" s="186">
        <f t="shared" ref="EA81:EI81" si="122">EA80+EA71</f>
        <v>21.833764504666664</v>
      </c>
      <c r="EB81" s="187"/>
      <c r="EC81" s="187" t="e">
        <f>EC71+EC80</f>
        <v>#REF!</v>
      </c>
      <c r="ED81" s="186"/>
      <c r="EE81" s="186">
        <f t="shared" si="122"/>
        <v>39.914531404333324</v>
      </c>
      <c r="EF81" s="187"/>
      <c r="EG81" s="187" t="e">
        <f>EG71+EG80</f>
        <v>#REF!</v>
      </c>
      <c r="EH81" s="186"/>
      <c r="EI81" s="186">
        <f t="shared" si="122"/>
        <v>20.067164504666664</v>
      </c>
      <c r="EJ81" s="187"/>
      <c r="EK81" s="187" t="e">
        <f>EK71+EK80</f>
        <v>#REF!</v>
      </c>
      <c r="EL81" s="186"/>
      <c r="EM81" s="186">
        <f>EM80+EM71</f>
        <v>39.914531404333324</v>
      </c>
      <c r="EN81" s="187"/>
      <c r="EO81" s="187" t="e">
        <f>EO71+EO80</f>
        <v>#REF!</v>
      </c>
      <c r="EP81" s="186"/>
      <c r="EQ81" s="186">
        <f>EQ80+EQ71</f>
        <v>20.127164504666666</v>
      </c>
      <c r="ER81" s="187"/>
      <c r="ES81" s="187" t="e">
        <f>ES71+ES80</f>
        <v>#REF!</v>
      </c>
    </row>
    <row r="82" spans="1:151" ht="16.8">
      <c r="A82" s="146"/>
      <c r="B82" s="148"/>
      <c r="C82" s="148"/>
      <c r="D82" s="148"/>
      <c r="E82" s="148"/>
      <c r="F82" s="148"/>
      <c r="G82" s="105"/>
      <c r="H82" s="274" t="s">
        <v>352</v>
      </c>
      <c r="I82" s="274"/>
      <c r="J82" s="274"/>
      <c r="K82" s="274"/>
      <c r="L82" s="274"/>
      <c r="M82" s="274"/>
      <c r="N82" s="274"/>
      <c r="O82" s="274"/>
      <c r="P82" s="274"/>
      <c r="Q82" s="274"/>
      <c r="R82" s="274"/>
      <c r="S82" s="146"/>
      <c r="T82" s="146"/>
      <c r="U82" s="146"/>
      <c r="V82" s="146"/>
      <c r="W82" s="146"/>
      <c r="X82" s="146"/>
      <c r="Y82" s="146"/>
      <c r="Z82" s="146"/>
      <c r="AA82" s="146"/>
      <c r="AB82" s="146"/>
      <c r="AC82" s="267"/>
      <c r="AD82" s="268"/>
      <c r="AE82" s="148"/>
      <c r="AF82" s="162"/>
      <c r="AG82" s="148"/>
      <c r="AH82" s="179"/>
      <c r="AI82" s="186">
        <f t="shared" ref="AI82:AQ82" si="123">AI81*1.13</f>
        <v>109.46248008689663</v>
      </c>
      <c r="AJ82" s="187"/>
      <c r="AK82" s="187" t="e">
        <f>AK81*1.13</f>
        <v>#REF!</v>
      </c>
      <c r="AL82" s="186"/>
      <c r="AM82" s="186">
        <f t="shared" si="123"/>
        <v>58.019332377133317</v>
      </c>
      <c r="AN82" s="187"/>
      <c r="AO82" s="187" t="e">
        <f>AO81*1.13</f>
        <v>#REF!</v>
      </c>
      <c r="AP82" s="186"/>
      <c r="AQ82" s="186">
        <f t="shared" si="123"/>
        <v>107.92599648689665</v>
      </c>
      <c r="AR82" s="187"/>
      <c r="AS82" s="187" t="e">
        <f>AS81*1.13</f>
        <v>#REF!</v>
      </c>
      <c r="AT82" s="186"/>
      <c r="AU82" s="186">
        <f t="shared" ref="AU82:BC82" si="124">AU81*1.13</f>
        <v>112.64578048689664</v>
      </c>
      <c r="AV82" s="187"/>
      <c r="AW82" s="187" t="e">
        <f>AW81*1.13</f>
        <v>#REF!</v>
      </c>
      <c r="AX82" s="186"/>
      <c r="AY82" s="186">
        <f t="shared" si="124"/>
        <v>109.57862148689664</v>
      </c>
      <c r="AZ82" s="187"/>
      <c r="BA82" s="187" t="e">
        <f>BA81*1.13</f>
        <v>#REF!</v>
      </c>
      <c r="BB82" s="186"/>
      <c r="BC82" s="186">
        <f t="shared" si="124"/>
        <v>65.133058554133314</v>
      </c>
      <c r="BD82" s="187"/>
      <c r="BE82" s="187" t="e">
        <f>BE81*1.13</f>
        <v>#REF!</v>
      </c>
      <c r="BF82" s="186"/>
      <c r="BG82" s="186">
        <f t="shared" ref="BG82:BO82" si="125">BG81*1.13</f>
        <v>16.279729505853332</v>
      </c>
      <c r="BH82" s="187"/>
      <c r="BI82" s="187" t="e">
        <f>BI81*1.13</f>
        <v>#REF!</v>
      </c>
      <c r="BJ82" s="186"/>
      <c r="BK82" s="186">
        <f t="shared" si="125"/>
        <v>82.620039667006665</v>
      </c>
      <c r="BL82" s="187"/>
      <c r="BM82" s="187" t="e">
        <f>BM81*1.13</f>
        <v>#REF!</v>
      </c>
      <c r="BN82" s="186"/>
      <c r="BO82" s="186">
        <f t="shared" si="125"/>
        <v>57.340607379303329</v>
      </c>
      <c r="BP82" s="187"/>
      <c r="BQ82" s="187" t="e">
        <f>BQ81*1.13</f>
        <v>#REF!</v>
      </c>
      <c r="BR82" s="186"/>
      <c r="BS82" s="186">
        <f t="shared" ref="BS82:CA82" si="126">BS81*1.13</f>
        <v>82.620039667006665</v>
      </c>
      <c r="BT82" s="187"/>
      <c r="BU82" s="187" t="e">
        <f>BU81*1.13</f>
        <v>#REF!</v>
      </c>
      <c r="BV82" s="186"/>
      <c r="BW82" s="186">
        <f t="shared" si="126"/>
        <v>57.408407379303327</v>
      </c>
      <c r="BX82" s="187"/>
      <c r="BY82" s="187" t="e">
        <f>BY81*1.13</f>
        <v>#REF!</v>
      </c>
      <c r="BZ82" s="186"/>
      <c r="CA82" s="186">
        <f t="shared" si="126"/>
        <v>9.115454172519998</v>
      </c>
      <c r="CB82" s="187"/>
      <c r="CC82" s="187" t="e">
        <f>CC81*1.13</f>
        <v>#REF!</v>
      </c>
      <c r="CD82" s="186"/>
      <c r="CE82" s="186">
        <f t="shared" ref="CE82:CM82" si="127">CE81*1.13</f>
        <v>37.630219667006656</v>
      </c>
      <c r="CF82" s="187"/>
      <c r="CG82" s="187" t="e">
        <f>CG81*1.13</f>
        <v>#REF!</v>
      </c>
      <c r="CH82" s="186"/>
      <c r="CI82" s="186">
        <f t="shared" si="127"/>
        <v>24.705133879303329</v>
      </c>
      <c r="CJ82" s="187"/>
      <c r="CK82" s="187" t="e">
        <f>CK81*1.13</f>
        <v>#REF!</v>
      </c>
      <c r="CL82" s="186"/>
      <c r="CM82" s="186">
        <f t="shared" si="127"/>
        <v>37.630219667006656</v>
      </c>
      <c r="CN82" s="187"/>
      <c r="CO82" s="187" t="e">
        <f>CO81*1.13</f>
        <v>#REF!</v>
      </c>
      <c r="CP82" s="186"/>
      <c r="CQ82" s="186">
        <f t="shared" ref="CQ82:CY82" si="128">CQ81*1.13</f>
        <v>24.772933879303331</v>
      </c>
      <c r="CR82" s="187"/>
      <c r="CS82" s="187" t="e">
        <f>CS81*1.13</f>
        <v>#REF!</v>
      </c>
      <c r="CT82" s="186"/>
      <c r="CU82" s="186">
        <f t="shared" si="128"/>
        <v>8.4520311725199999</v>
      </c>
      <c r="CV82" s="187"/>
      <c r="CW82" s="187" t="e">
        <f>CW81*1.13</f>
        <v>#REF!</v>
      </c>
      <c r="CX82" s="186"/>
      <c r="CY82" s="186">
        <f t="shared" si="128"/>
        <v>34.72431166700666</v>
      </c>
      <c r="CZ82" s="187"/>
      <c r="DA82" s="187" t="e">
        <f>DA81*1.13</f>
        <v>#REF!</v>
      </c>
      <c r="DB82" s="186"/>
      <c r="DC82" s="186">
        <f t="shared" ref="DC82:DK82" si="129">DC81*1.13</f>
        <v>22.597152341993329</v>
      </c>
      <c r="DD82" s="187"/>
      <c r="DE82" s="187" t="e">
        <f>DE81*1.13</f>
        <v>#REF!</v>
      </c>
      <c r="DF82" s="186"/>
      <c r="DG82" s="186">
        <f t="shared" si="129"/>
        <v>34.72431166700666</v>
      </c>
      <c r="DH82" s="187"/>
      <c r="DI82" s="187" t="e">
        <f>DI81*1.13</f>
        <v>#REF!</v>
      </c>
      <c r="DJ82" s="186"/>
      <c r="DK82" s="186">
        <f t="shared" si="129"/>
        <v>22.664952341993327</v>
      </c>
      <c r="DL82" s="187"/>
      <c r="DM82" s="187" t="e">
        <f>DM81*1.13</f>
        <v>#REF!</v>
      </c>
      <c r="DN82" s="186"/>
      <c r="DO82" s="186">
        <f t="shared" ref="DO82:DW82" si="130">DO81*1.13</f>
        <v>49.392448486896654</v>
      </c>
      <c r="DP82" s="187"/>
      <c r="DQ82" s="187" t="e">
        <f>DQ81*1.13</f>
        <v>#REF!</v>
      </c>
      <c r="DR82" s="186"/>
      <c r="DS82" s="186">
        <f t="shared" si="130"/>
        <v>24.60435389027333</v>
      </c>
      <c r="DT82" s="187"/>
      <c r="DU82" s="187" t="e">
        <f>DU81*1.13</f>
        <v>#REF!</v>
      </c>
      <c r="DV82" s="186"/>
      <c r="DW82" s="186">
        <f t="shared" si="130"/>
        <v>49.392448486896654</v>
      </c>
      <c r="DX82" s="187"/>
      <c r="DY82" s="187" t="e">
        <f>DY81*1.13</f>
        <v>#REF!</v>
      </c>
      <c r="DZ82" s="186"/>
      <c r="EA82" s="186">
        <f t="shared" ref="EA82:EI82" si="131">EA81*1.13</f>
        <v>24.672153890273329</v>
      </c>
      <c r="EB82" s="187"/>
      <c r="EC82" s="187" t="e">
        <f>EC81*1.13</f>
        <v>#REF!</v>
      </c>
      <c r="ED82" s="186"/>
      <c r="EE82" s="186">
        <f t="shared" si="131"/>
        <v>45.103420486896653</v>
      </c>
      <c r="EF82" s="187"/>
      <c r="EG82" s="187" t="e">
        <f>EG81*1.13</f>
        <v>#REF!</v>
      </c>
      <c r="EH82" s="186"/>
      <c r="EI82" s="186">
        <f t="shared" si="131"/>
        <v>22.675895890273328</v>
      </c>
      <c r="EJ82" s="187"/>
      <c r="EK82" s="187" t="e">
        <f>EK81*1.13</f>
        <v>#REF!</v>
      </c>
      <c r="EL82" s="186"/>
      <c r="EM82" s="186">
        <f>EM81*1.13</f>
        <v>45.103420486896653</v>
      </c>
      <c r="EN82" s="187"/>
      <c r="EO82" s="187" t="e">
        <f>EO81*1.13</f>
        <v>#REF!</v>
      </c>
      <c r="EP82" s="186"/>
      <c r="EQ82" s="186">
        <f>EQ81*1.13</f>
        <v>22.743695890273329</v>
      </c>
      <c r="ER82" s="187"/>
      <c r="ES82" s="187" t="e">
        <f>ES81*1.13</f>
        <v>#REF!</v>
      </c>
    </row>
    <row r="83" spans="1:151">
      <c r="H83" s="28"/>
      <c r="I83" s="28"/>
      <c r="K83" s="28"/>
      <c r="N83" s="28"/>
      <c r="T83" s="28"/>
      <c r="U83" s="28"/>
      <c r="V83" s="28"/>
      <c r="W83" s="28"/>
      <c r="X83" s="28"/>
      <c r="Y83" s="28"/>
      <c r="Z83" s="28"/>
      <c r="AB83" s="28"/>
    </row>
    <row r="84" spans="1:151" s="30" customFormat="1">
      <c r="L84" s="152"/>
      <c r="AF84" s="164"/>
      <c r="AJ84" s="164"/>
      <c r="AK84" s="164"/>
      <c r="AN84" s="164"/>
      <c r="AO84" s="164"/>
      <c r="AR84" s="164"/>
      <c r="AS84" s="164"/>
      <c r="AV84" s="164"/>
      <c r="AW84" s="164"/>
      <c r="AZ84" s="164"/>
      <c r="BA84" s="164"/>
      <c r="BD84" s="164"/>
      <c r="BE84" s="164"/>
      <c r="BH84" s="164"/>
      <c r="BI84" s="164"/>
      <c r="BL84" s="164"/>
      <c r="BM84" s="164"/>
      <c r="BP84" s="164"/>
      <c r="BQ84" s="164"/>
      <c r="BT84" s="164"/>
      <c r="BU84" s="164"/>
      <c r="BX84" s="164"/>
      <c r="BY84" s="164"/>
      <c r="CB84" s="164"/>
      <c r="CC84" s="164"/>
      <c r="CF84" s="164"/>
      <c r="CG84" s="164"/>
      <c r="CJ84" s="164"/>
      <c r="CK84" s="164"/>
      <c r="CN84" s="164"/>
      <c r="CO84" s="164"/>
      <c r="CR84" s="164"/>
      <c r="CS84" s="164"/>
      <c r="CV84" s="164"/>
      <c r="CW84" s="164"/>
      <c r="CZ84" s="164"/>
      <c r="DA84" s="164"/>
      <c r="DD84" s="164"/>
      <c r="DE84" s="164"/>
      <c r="DH84" s="164"/>
      <c r="DI84" s="164"/>
      <c r="DL84" s="164"/>
      <c r="DM84" s="164"/>
      <c r="DP84" s="164"/>
      <c r="DQ84" s="164"/>
      <c r="DT84" s="164"/>
      <c r="DU84" s="164"/>
      <c r="DX84" s="164"/>
      <c r="DY84" s="164"/>
      <c r="EB84" s="164"/>
      <c r="EC84" s="164"/>
      <c r="EF84" s="164"/>
      <c r="EG84" s="164"/>
      <c r="EJ84" s="164"/>
      <c r="EK84" s="164"/>
      <c r="EN84" s="164"/>
      <c r="EO84" s="164"/>
      <c r="ER84" s="164"/>
      <c r="ES84" s="164"/>
    </row>
    <row r="85" spans="1:151" s="30" customFormat="1" ht="14.4">
      <c r="L85" s="152"/>
      <c r="AF85" s="164"/>
      <c r="AH85" s="188"/>
      <c r="AI85" s="30">
        <f t="shared" ref="AI85:AQ85" si="132">SUM(AI20:AI70)</f>
        <v>3.9020180709999996</v>
      </c>
      <c r="AJ85" s="164"/>
      <c r="AK85" s="164"/>
      <c r="AM85" s="30">
        <f t="shared" si="132"/>
        <v>2.4798252600000001</v>
      </c>
      <c r="AN85" s="164"/>
      <c r="AO85" s="164" t="e">
        <f t="shared" ref="AO85" si="133">SUM(AO20:AO70)</f>
        <v>#REF!</v>
      </c>
      <c r="AQ85" s="30">
        <f t="shared" si="132"/>
        <v>3.8292980710000002</v>
      </c>
      <c r="AR85" s="164"/>
      <c r="AS85" s="164" t="e">
        <f t="shared" ref="AS85" si="134">SUM(AS20:AS70)</f>
        <v>#REF!</v>
      </c>
      <c r="AU85" s="30">
        <f t="shared" ref="AU85:BC85" si="135">SUM(AU20:AU70)</f>
        <v>3.8292980710000002</v>
      </c>
      <c r="AV85" s="164"/>
      <c r="AW85" s="164"/>
      <c r="AY85" s="30">
        <f t="shared" si="135"/>
        <v>4.0047980710000006</v>
      </c>
      <c r="AZ85" s="164"/>
      <c r="BA85" s="164" t="e">
        <f t="shared" ref="BA85" si="136">SUM(BA20:BA70)</f>
        <v>#REF!</v>
      </c>
      <c r="BC85" s="30">
        <f t="shared" si="135"/>
        <v>3.6641581600000004</v>
      </c>
      <c r="BD85" s="164"/>
      <c r="BE85" s="164" t="e">
        <f t="shared" ref="BE85" si="137">SUM(BE20:BE70)</f>
        <v>#REF!</v>
      </c>
      <c r="BG85" s="30">
        <f t="shared" ref="BG85:BO85" si="138">SUM(BG20:BG70)</f>
        <v>0.45602360399999997</v>
      </c>
      <c r="BH85" s="164"/>
      <c r="BI85" s="164" t="e">
        <f t="shared" ref="BI85" si="139">SUM(BI20:BI70)</f>
        <v>#REF!</v>
      </c>
      <c r="BK85" s="30">
        <f t="shared" si="138"/>
        <v>2.5471460180000003</v>
      </c>
      <c r="BL85" s="164"/>
      <c r="BM85" s="164" t="e">
        <f t="shared" ref="BM85" si="140">SUM(BM20:BM70)</f>
        <v>#REF!</v>
      </c>
      <c r="BO85" s="30">
        <f t="shared" si="138"/>
        <v>2.376183669</v>
      </c>
      <c r="BP85" s="164"/>
      <c r="BQ85" s="164" t="e">
        <f t="shared" ref="BQ85" si="141">SUM(BQ20:BQ70)</f>
        <v>#REF!</v>
      </c>
      <c r="BS85" s="30">
        <f t="shared" ref="BS85:CA85" si="142">SUM(BS20:BS70)</f>
        <v>2.5471460180000003</v>
      </c>
      <c r="BT85" s="164"/>
      <c r="BU85" s="164" t="e">
        <f t="shared" ref="BU85" si="143">SUM(BU20:BU70)</f>
        <v>#REF!</v>
      </c>
      <c r="BW85" s="30">
        <f t="shared" si="142"/>
        <v>2.4361836689999996</v>
      </c>
      <c r="BX85" s="164"/>
      <c r="BY85" s="164" t="e">
        <f t="shared" ref="BY85" si="144">SUM(BY20:BY70)</f>
        <v>#REF!</v>
      </c>
      <c r="CA85" s="30">
        <f t="shared" si="142"/>
        <v>0.45602360399999997</v>
      </c>
      <c r="CB85" s="164"/>
      <c r="CC85" s="164" t="e">
        <f t="shared" ref="CC85" si="145">SUM(CC20:CC70)</f>
        <v>#REF!</v>
      </c>
      <c r="CE85" s="30">
        <f t="shared" ref="CE85:CM85" si="146">SUM(CE20:CE70)</f>
        <v>2.5471460180000003</v>
      </c>
      <c r="CF85" s="164"/>
      <c r="CG85" s="164" t="e">
        <f t="shared" ref="CG85" si="147">SUM(CG20:CG70)</f>
        <v>#REF!</v>
      </c>
      <c r="CI85" s="30">
        <f t="shared" si="146"/>
        <v>2.376183669</v>
      </c>
      <c r="CJ85" s="164"/>
      <c r="CK85" s="164" t="e">
        <f t="shared" ref="CK85" si="148">SUM(CK20:CK70)</f>
        <v>#REF!</v>
      </c>
      <c r="CM85" s="30">
        <f t="shared" si="146"/>
        <v>2.5471460180000003</v>
      </c>
      <c r="CN85" s="164"/>
      <c r="CO85" s="164" t="e">
        <f t="shared" ref="CO85" si="149">SUM(CO20:CO70)</f>
        <v>#REF!</v>
      </c>
      <c r="CQ85" s="30">
        <f t="shared" ref="CQ85:CY85" si="150">SUM(CQ20:CQ70)</f>
        <v>2.4361836689999996</v>
      </c>
      <c r="CR85" s="164"/>
      <c r="CS85" s="164" t="e">
        <f t="shared" ref="CS85" si="151">SUM(CS20:CS70)</f>
        <v>#REF!</v>
      </c>
      <c r="CU85" s="30">
        <f t="shared" si="150"/>
        <v>0.45602360399999997</v>
      </c>
      <c r="CV85" s="164"/>
      <c r="CW85" s="164" t="e">
        <f t="shared" ref="CW85" si="152">SUM(CW20:CW70)</f>
        <v>#REF!</v>
      </c>
      <c r="CY85" s="30">
        <f t="shared" si="150"/>
        <v>2.5471460180000003</v>
      </c>
      <c r="CZ85" s="164"/>
      <c r="DA85" s="164" t="e">
        <f t="shared" ref="DA85" si="153">SUM(DA20:DA70)</f>
        <v>#REF!</v>
      </c>
      <c r="DC85" s="30">
        <f t="shared" ref="DC85:DK85" si="154">SUM(DC20:DC70)</f>
        <v>2.2173132819999997</v>
      </c>
      <c r="DD85" s="164"/>
      <c r="DE85" s="164" t="e">
        <f t="shared" ref="DE85" si="155">SUM(DE20:DE70)</f>
        <v>#REF!</v>
      </c>
      <c r="DG85" s="30">
        <f t="shared" si="154"/>
        <v>2.5471460180000003</v>
      </c>
      <c r="DH85" s="164"/>
      <c r="DI85" s="164" t="e">
        <f t="shared" ref="DI85" si="156">SUM(DI20:DI70)</f>
        <v>#REF!</v>
      </c>
      <c r="DK85" s="30">
        <f t="shared" si="154"/>
        <v>2.2773132820000002</v>
      </c>
      <c r="DL85" s="164"/>
      <c r="DM85" s="164" t="e">
        <f t="shared" ref="DM85" si="157">SUM(DM20:DM70)</f>
        <v>#REF!</v>
      </c>
      <c r="DO85" s="30">
        <f t="shared" ref="DO85:DW85" si="158">SUM(DO20:DO70)</f>
        <v>3.9471980709999999</v>
      </c>
      <c r="DP85" s="164"/>
      <c r="DQ85" s="164" t="e">
        <f t="shared" ref="DQ85" si="159">SUM(DQ20:DQ70)</f>
        <v>#REF!</v>
      </c>
      <c r="DS85" s="30">
        <f t="shared" si="158"/>
        <v>2.286997838</v>
      </c>
      <c r="DT85" s="164"/>
      <c r="DU85" s="164" t="e">
        <f t="shared" ref="DU85" si="160">SUM(DU20:DU70)</f>
        <v>#REF!</v>
      </c>
      <c r="DW85" s="30">
        <f t="shared" si="158"/>
        <v>3.9471980709999999</v>
      </c>
      <c r="DX85" s="164"/>
      <c r="DY85" s="164" t="e">
        <f t="shared" ref="DY85" si="161">SUM(DY20:DY70)</f>
        <v>#REF!</v>
      </c>
      <c r="EA85" s="30">
        <f t="shared" ref="EA85:EI85" si="162">SUM(EA20:EA70)</f>
        <v>2.3469978379999996</v>
      </c>
      <c r="EB85" s="164"/>
      <c r="EC85" s="164" t="e">
        <f t="shared" ref="EC85" si="163">SUM(EC20:EC70)</f>
        <v>#REF!</v>
      </c>
      <c r="EE85" s="30">
        <f t="shared" si="162"/>
        <v>3.9471980709999999</v>
      </c>
      <c r="EF85" s="164"/>
      <c r="EG85" s="164" t="e">
        <f t="shared" ref="EG85" si="164">SUM(EG20:EG70)</f>
        <v>#REF!</v>
      </c>
      <c r="EI85" s="30">
        <f t="shared" si="162"/>
        <v>2.286997838</v>
      </c>
      <c r="EJ85" s="164"/>
      <c r="EK85" s="164" t="e">
        <f t="shared" ref="EK85" si="165">SUM(EK20:EK70)</f>
        <v>#REF!</v>
      </c>
      <c r="EM85" s="30">
        <f>SUM(EM20:EM70)</f>
        <v>3.9471980709999999</v>
      </c>
      <c r="EN85" s="164"/>
      <c r="EO85" s="164" t="e">
        <f>SUM(EO20:EO70)</f>
        <v>#REF!</v>
      </c>
      <c r="EQ85" s="30">
        <f>SUM(EQ20:EQ70)</f>
        <v>2.3469978379999996</v>
      </c>
      <c r="ER85" s="164"/>
      <c r="ES85" s="164" t="e">
        <f>SUM(ES20:ES70)</f>
        <v>#REF!</v>
      </c>
    </row>
    <row r="86" spans="1:151" s="30" customFormat="1" ht="14.4">
      <c r="L86" s="152"/>
      <c r="AF86" s="164"/>
      <c r="AH86" s="189"/>
      <c r="AI86" s="30">
        <f t="shared" ref="AI86:AQ86" si="166">AI85+AI80</f>
        <v>21.818851404333333</v>
      </c>
      <c r="AJ86" s="164"/>
      <c r="AK86" s="164"/>
      <c r="AM86" s="30">
        <f t="shared" si="166"/>
        <v>13.000741926666665</v>
      </c>
      <c r="AN86" s="164"/>
      <c r="AO86" s="164" t="e">
        <f t="shared" ref="AO86" si="167">AO85+AO80</f>
        <v>#REF!</v>
      </c>
      <c r="AQ86" s="30">
        <f t="shared" si="166"/>
        <v>21.746131404333333</v>
      </c>
      <c r="AR86" s="164"/>
      <c r="AS86" s="164" t="e">
        <f t="shared" ref="AS86" si="168">AS85+AS80</f>
        <v>#REF!</v>
      </c>
      <c r="AU86" s="30">
        <f t="shared" ref="AU86:BC86" si="169">AU85+AU80</f>
        <v>21.746131404333333</v>
      </c>
      <c r="AV86" s="164"/>
      <c r="AW86" s="164"/>
      <c r="AY86" s="30">
        <f t="shared" si="169"/>
        <v>21.921631404333333</v>
      </c>
      <c r="AZ86" s="164"/>
      <c r="BA86" s="164" t="e">
        <f t="shared" ref="BA86" si="170">BA85+BA80</f>
        <v>#REF!</v>
      </c>
      <c r="BC86" s="30">
        <f t="shared" si="169"/>
        <v>15.435074826666664</v>
      </c>
      <c r="BD86" s="164"/>
      <c r="BE86" s="164" t="e">
        <f t="shared" ref="BE86" si="171">BE85+BE80</f>
        <v>#REF!</v>
      </c>
      <c r="BG86" s="30">
        <f t="shared" ref="BG86:BO86" si="172">BG85+BG80</f>
        <v>4.1058402706666666</v>
      </c>
      <c r="BH86" s="164"/>
      <c r="BI86" s="164" t="e">
        <f t="shared" ref="BI86" si="173">BI85+BI80</f>
        <v>#REF!</v>
      </c>
      <c r="BK86" s="30">
        <f t="shared" si="172"/>
        <v>18.838979351333332</v>
      </c>
      <c r="BL86" s="164"/>
      <c r="BM86" s="164" t="e">
        <f t="shared" ref="BM86" si="174">BM85+BM80</f>
        <v>#REF!</v>
      </c>
      <c r="BO86" s="30">
        <f t="shared" si="172"/>
        <v>12.897100335666664</v>
      </c>
      <c r="BP86" s="164"/>
      <c r="BQ86" s="164" t="e">
        <f t="shared" ref="BQ86" si="175">BQ85+BQ80</f>
        <v>#REF!</v>
      </c>
      <c r="BS86" s="30">
        <f t="shared" ref="BS86:CA86" si="176">BS85+BS80</f>
        <v>18.838979351333332</v>
      </c>
      <c r="BT86" s="164"/>
      <c r="BU86" s="164" t="e">
        <f t="shared" ref="BU86" si="177">BU85+BU80</f>
        <v>#REF!</v>
      </c>
      <c r="BW86" s="30">
        <f t="shared" si="176"/>
        <v>12.957100335666665</v>
      </c>
      <c r="BX86" s="164"/>
      <c r="BY86" s="164" t="e">
        <f t="shared" ref="BY86" si="178">BY85+BY80</f>
        <v>#REF!</v>
      </c>
      <c r="CA86" s="30">
        <f t="shared" si="176"/>
        <v>3.4041736039999995</v>
      </c>
      <c r="CB86" s="164"/>
      <c r="CC86" s="164" t="e">
        <f t="shared" ref="CC86" si="179">CC85+CC80</f>
        <v>#REF!</v>
      </c>
      <c r="CE86" s="30">
        <f t="shared" ref="CE86:CM86" si="180">CE85+CE80</f>
        <v>14.301479351333331</v>
      </c>
      <c r="CF86" s="164"/>
      <c r="CG86" s="164" t="e">
        <f t="shared" ref="CG86" si="181">CG85+CG80</f>
        <v>#REF!</v>
      </c>
      <c r="CI86" s="30">
        <f t="shared" si="180"/>
        <v>10.128350335666667</v>
      </c>
      <c r="CJ86" s="164"/>
      <c r="CK86" s="164" t="e">
        <f t="shared" ref="CK86" si="182">CK85+CK80</f>
        <v>#REF!</v>
      </c>
      <c r="CM86" s="30">
        <f t="shared" si="180"/>
        <v>14.301479351333331</v>
      </c>
      <c r="CN86" s="164"/>
      <c r="CO86" s="164" t="e">
        <f t="shared" ref="CO86" si="183">CO85+CO80</f>
        <v>#REF!</v>
      </c>
      <c r="CQ86" s="30">
        <f t="shared" ref="CQ86:CY86" si="184">CQ85+CQ80</f>
        <v>10.188350335666666</v>
      </c>
      <c r="CR86" s="164"/>
      <c r="CS86" s="164" t="e">
        <f t="shared" ref="CS86" si="185">CS85+CS80</f>
        <v>#REF!</v>
      </c>
      <c r="CU86" s="30">
        <f t="shared" si="184"/>
        <v>3.4041736039999995</v>
      </c>
      <c r="CV86" s="164"/>
      <c r="CW86" s="164" t="e">
        <f t="shared" ref="CW86" si="186">CW85+CW80</f>
        <v>#REF!</v>
      </c>
      <c r="CY86" s="30">
        <f t="shared" si="184"/>
        <v>14.301479351333331</v>
      </c>
      <c r="CZ86" s="164"/>
      <c r="DA86" s="164" t="e">
        <f t="shared" ref="DA86" si="187">DA85+DA80</f>
        <v>#REF!</v>
      </c>
      <c r="DC86" s="30">
        <f t="shared" ref="DC86:DK86" si="188">DC85+DC80</f>
        <v>9.9694799486666668</v>
      </c>
      <c r="DD86" s="164"/>
      <c r="DE86" s="164" t="e">
        <f t="shared" ref="DE86" si="189">DE85+DE80</f>
        <v>#REF!</v>
      </c>
      <c r="DG86" s="30">
        <f t="shared" si="188"/>
        <v>14.301479351333331</v>
      </c>
      <c r="DH86" s="164"/>
      <c r="DI86" s="164" t="e">
        <f t="shared" ref="DI86" si="190">DI85+DI80</f>
        <v>#REF!</v>
      </c>
      <c r="DK86" s="30">
        <f t="shared" si="188"/>
        <v>10.029479948666667</v>
      </c>
      <c r="DL86" s="164"/>
      <c r="DM86" s="164" t="e">
        <f t="shared" ref="DM86" si="191">DM85+DM80</f>
        <v>#REF!</v>
      </c>
      <c r="DO86" s="30">
        <f t="shared" ref="DO86:DW86" si="192">DO85+DO80</f>
        <v>15.70153140433333</v>
      </c>
      <c r="DP86" s="164"/>
      <c r="DQ86" s="164" t="e">
        <f t="shared" ref="DQ86" si="193">DQ85+DQ80</f>
        <v>#REF!</v>
      </c>
      <c r="DS86" s="30">
        <f t="shared" si="192"/>
        <v>10.039164504666667</v>
      </c>
      <c r="DT86" s="164"/>
      <c r="DU86" s="164" t="e">
        <f t="shared" ref="DU86" si="194">DU85+DU80</f>
        <v>#REF!</v>
      </c>
      <c r="DW86" s="30">
        <f t="shared" si="192"/>
        <v>15.70153140433333</v>
      </c>
      <c r="DX86" s="164"/>
      <c r="DY86" s="164" t="e">
        <f t="shared" ref="DY86" si="195">DY85+DY80</f>
        <v>#REF!</v>
      </c>
      <c r="EA86" s="30">
        <f t="shared" ref="EA86:EI86" si="196">EA85+EA80</f>
        <v>10.099164504666666</v>
      </c>
      <c r="EB86" s="164"/>
      <c r="EC86" s="164" t="e">
        <f t="shared" ref="EC86" si="197">EC85+EC80</f>
        <v>#REF!</v>
      </c>
      <c r="EE86" s="30">
        <f t="shared" si="196"/>
        <v>15.70153140433333</v>
      </c>
      <c r="EF86" s="164"/>
      <c r="EG86" s="164" t="e">
        <f t="shared" ref="EG86" si="198">EG85+EG80</f>
        <v>#REF!</v>
      </c>
      <c r="EI86" s="30">
        <f t="shared" si="196"/>
        <v>10.039164504666667</v>
      </c>
      <c r="EJ86" s="164"/>
      <c r="EK86" s="164" t="e">
        <f t="shared" ref="EK86" si="199">EK85+EK80</f>
        <v>#REF!</v>
      </c>
      <c r="EM86" s="30">
        <f>EM85+EM80</f>
        <v>15.70153140433333</v>
      </c>
      <c r="EN86" s="164"/>
      <c r="EO86" s="164" t="e">
        <f>EO85+EO80</f>
        <v>#REF!</v>
      </c>
      <c r="EQ86" s="30">
        <f>EQ85+EQ80</f>
        <v>10.099164504666666</v>
      </c>
      <c r="ER86" s="164"/>
      <c r="ES86" s="164" t="e">
        <f>ES85+ES80</f>
        <v>#REF!</v>
      </c>
    </row>
    <row r="87" spans="1:151" s="30" customFormat="1">
      <c r="L87" s="152"/>
      <c r="AF87" s="164"/>
      <c r="AJ87" s="164"/>
      <c r="AK87" s="164"/>
      <c r="AN87" s="164"/>
      <c r="AO87" s="164"/>
      <c r="AR87" s="164"/>
      <c r="AS87" s="164"/>
      <c r="AV87" s="164"/>
      <c r="AW87" s="164"/>
      <c r="AZ87" s="164"/>
      <c r="BA87" s="164"/>
      <c r="BD87" s="164"/>
      <c r="BE87" s="164"/>
      <c r="BH87" s="164"/>
      <c r="BI87" s="164"/>
      <c r="BL87" s="164"/>
      <c r="BM87" s="164"/>
      <c r="BP87" s="164"/>
      <c r="BQ87" s="164"/>
      <c r="BT87" s="164"/>
      <c r="BU87" s="164"/>
      <c r="BX87" s="164"/>
      <c r="BY87" s="164"/>
      <c r="CB87" s="164"/>
      <c r="CC87" s="164"/>
      <c r="CF87" s="164"/>
      <c r="CG87" s="164"/>
      <c r="CJ87" s="164"/>
      <c r="CK87" s="164"/>
      <c r="CN87" s="164"/>
      <c r="CO87" s="164"/>
      <c r="CR87" s="164"/>
      <c r="CS87" s="164"/>
      <c r="CV87" s="164"/>
      <c r="CW87" s="164"/>
      <c r="CZ87" s="164"/>
      <c r="DA87" s="164"/>
      <c r="DD87" s="164"/>
      <c r="DE87" s="164"/>
      <c r="DH87" s="164"/>
      <c r="DI87" s="164"/>
      <c r="DL87" s="164"/>
      <c r="DM87" s="164"/>
      <c r="DP87" s="164"/>
      <c r="DQ87" s="164"/>
      <c r="DT87" s="164"/>
      <c r="DU87" s="164"/>
      <c r="DX87" s="164"/>
      <c r="DY87" s="164"/>
      <c r="EB87" s="164"/>
      <c r="EC87" s="164"/>
      <c r="EF87" s="164"/>
      <c r="EG87" s="164"/>
      <c r="EJ87" s="164"/>
      <c r="EK87" s="164"/>
      <c r="EN87" s="164"/>
      <c r="EO87" s="164"/>
      <c r="ER87" s="164"/>
      <c r="ES87" s="164"/>
    </row>
    <row r="88" spans="1:151" s="31" customFormat="1" ht="17.399999999999999">
      <c r="L88" s="153"/>
      <c r="AF88" s="165"/>
      <c r="AJ88" s="182"/>
      <c r="AK88" s="165"/>
      <c r="AN88" s="165"/>
      <c r="AO88" s="165"/>
      <c r="AR88" s="165"/>
      <c r="AS88" s="165"/>
      <c r="AV88" s="165"/>
      <c r="AW88" s="165"/>
      <c r="AZ88" s="165"/>
      <c r="BA88" s="165"/>
      <c r="BD88" s="165"/>
      <c r="BE88" s="165"/>
      <c r="BH88" s="165"/>
      <c r="BI88" s="165"/>
      <c r="BL88" s="165"/>
      <c r="BM88" s="165"/>
      <c r="BP88" s="165"/>
      <c r="BQ88" s="165"/>
      <c r="BT88" s="165"/>
      <c r="BU88" s="165"/>
      <c r="BX88" s="165"/>
      <c r="BY88" s="165"/>
      <c r="CB88" s="165"/>
      <c r="CC88" s="165"/>
      <c r="CF88" s="165"/>
      <c r="CG88" s="165"/>
      <c r="CJ88" s="165"/>
      <c r="CK88" s="165"/>
      <c r="CN88" s="165"/>
      <c r="CO88" s="165"/>
      <c r="CR88" s="165"/>
      <c r="CS88" s="165"/>
      <c r="CV88" s="165"/>
      <c r="CW88" s="165"/>
      <c r="CZ88" s="165"/>
      <c r="DA88" s="165"/>
      <c r="DD88" s="165"/>
      <c r="DE88" s="165"/>
      <c r="DH88" s="165"/>
      <c r="DI88" s="165"/>
      <c r="DL88" s="165"/>
      <c r="DM88" s="165"/>
      <c r="DP88" s="165"/>
      <c r="DQ88" s="165"/>
      <c r="DT88" s="165"/>
      <c r="DU88" s="165"/>
      <c r="DX88" s="165"/>
      <c r="DY88" s="165"/>
      <c r="EB88" s="165"/>
      <c r="EC88" s="165"/>
      <c r="EF88" s="165"/>
      <c r="EG88" s="165"/>
      <c r="EJ88" s="165"/>
      <c r="EK88" s="165"/>
      <c r="EN88" s="165"/>
      <c r="EO88" s="165"/>
      <c r="ER88" s="165"/>
      <c r="ES88" s="165"/>
    </row>
    <row r="89" spans="1:151" s="30" customFormat="1" ht="31.95" customHeight="1">
      <c r="L89" s="152"/>
      <c r="AF89" s="164"/>
      <c r="AH89" s="190" t="s">
        <v>353</v>
      </c>
      <c r="AJ89" s="164"/>
      <c r="AK89" s="164"/>
      <c r="AL89" s="191">
        <f>(AI85+AI86+AM85+AM86)*2</f>
        <v>82.402873323999998</v>
      </c>
      <c r="AM89" s="192"/>
      <c r="AN89" s="193" t="e">
        <f>(AK85+AK86+AO85+AO86)*2</f>
        <v>#REF!</v>
      </c>
      <c r="AO89" s="196"/>
      <c r="AP89" s="192"/>
      <c r="AQ89" s="192"/>
      <c r="AR89" s="196"/>
      <c r="AS89" s="196"/>
      <c r="AT89" s="192"/>
      <c r="AU89" s="192"/>
      <c r="AV89" s="196"/>
      <c r="AW89" s="196"/>
      <c r="AX89" s="192"/>
      <c r="AY89" s="192"/>
      <c r="AZ89" s="196"/>
      <c r="BA89" s="196"/>
      <c r="BB89" s="192"/>
      <c r="BC89" s="192"/>
      <c r="BD89" s="196"/>
      <c r="BE89" s="196"/>
      <c r="BF89" s="192"/>
      <c r="BG89" s="192"/>
      <c r="BH89" s="196"/>
      <c r="BI89" s="196"/>
      <c r="BJ89" s="192"/>
      <c r="BK89" s="192"/>
      <c r="BL89" s="196"/>
      <c r="BM89" s="196"/>
      <c r="BN89" s="191">
        <f>BG85+BG86+BK85+BK86+BO85+BO86+BS85+BS86+BW85+BW86+BG85+BG86</f>
        <v>82.562546497333315</v>
      </c>
      <c r="BO89" s="192"/>
      <c r="BP89" s="193" t="e">
        <f>BI85+BI86+BM85+BM86+BQ85+BQ86+BW85+BW86+CA85+CA86+BI85+BI86</f>
        <v>#REF!</v>
      </c>
      <c r="BQ89" s="196"/>
      <c r="BR89" s="192"/>
      <c r="BS89" s="192"/>
      <c r="BT89" s="196"/>
      <c r="BU89" s="196"/>
      <c r="BV89" s="192"/>
      <c r="BW89" s="192"/>
      <c r="BX89" s="196"/>
      <c r="BY89" s="196"/>
      <c r="BZ89" s="192"/>
      <c r="CA89" s="192"/>
      <c r="CB89" s="196"/>
      <c r="CC89" s="196"/>
      <c r="CD89" s="192"/>
      <c r="CE89" s="192"/>
      <c r="CF89" s="196"/>
      <c r="CG89" s="196"/>
      <c r="CH89" s="191">
        <f>(CA85+CA86)*2+CE85+CE86+CI85+CI86+CM85+CM86+CQ85+CQ86</f>
        <v>66.546713163999996</v>
      </c>
      <c r="CI89" s="192"/>
      <c r="CJ89" s="193" t="e">
        <f>(CC85+CC86)*2+CG85+CG86+CK85+CK86+CQ85+CQ86+CU85+CU86</f>
        <v>#REF!</v>
      </c>
      <c r="CK89" s="196"/>
      <c r="CL89" s="192"/>
      <c r="CM89" s="192"/>
      <c r="CN89" s="196"/>
      <c r="CO89" s="196"/>
      <c r="CP89" s="192"/>
      <c r="CQ89" s="192"/>
      <c r="CR89" s="196"/>
      <c r="CS89" s="196"/>
      <c r="CT89" s="192"/>
      <c r="CU89" s="192"/>
      <c r="CV89" s="196"/>
      <c r="CW89" s="196"/>
      <c r="CX89" s="192"/>
      <c r="CY89" s="192"/>
      <c r="CZ89" s="196"/>
      <c r="DA89" s="196"/>
      <c r="DB89" s="191">
        <f>(CU85+CU86)*2+CY85+CY86+DC85+DC86+DG86+DK85+DK86+DG85</f>
        <v>65.911231616000009</v>
      </c>
      <c r="DC89" s="192"/>
      <c r="DD89" s="193" t="e">
        <f>(CW85+CW86)*2+DA85+DA86+DE85+DE86+DK86+DO85+DO86+DK85</f>
        <v>#REF!</v>
      </c>
      <c r="DE89" s="196"/>
      <c r="DF89" s="192"/>
      <c r="DG89" s="192"/>
      <c r="DH89" s="196"/>
      <c r="DI89" s="196"/>
      <c r="DJ89" s="192"/>
      <c r="DK89" s="192"/>
      <c r="DL89" s="196"/>
      <c r="DM89" s="196"/>
      <c r="DN89" s="192"/>
      <c r="DO89" s="192"/>
      <c r="DP89" s="196"/>
      <c r="DQ89" s="196"/>
      <c r="DR89" s="192"/>
      <c r="DS89" s="191">
        <f>DO85+DO86+DS85+DS86+DW85+DW86+EA85+EA86</f>
        <v>64.069783635999997</v>
      </c>
      <c r="DT89" s="196"/>
      <c r="DU89" s="193" t="e">
        <f>DQ85+DQ86+DU85+DU86+EA85+EA86+EE85+EE86</f>
        <v>#REF!</v>
      </c>
      <c r="DV89" s="192"/>
      <c r="DW89" s="192"/>
      <c r="DX89" s="196"/>
      <c r="DY89" s="196"/>
      <c r="DZ89" s="192"/>
      <c r="EA89" s="192"/>
      <c r="EB89" s="196"/>
      <c r="EC89" s="196"/>
      <c r="ED89" s="192"/>
      <c r="EE89" s="192"/>
      <c r="EF89" s="196"/>
      <c r="EG89" s="196"/>
      <c r="EH89" s="192"/>
      <c r="EI89" s="191">
        <f>EA85+EA86+EE85+EE86+EI85+EI86+EM85+EM86</f>
        <v>64.069783635999983</v>
      </c>
      <c r="EJ89" s="196"/>
      <c r="EK89" s="193" t="e">
        <f>EC85+EC86+EG85+EG86+EK85+EK86+EQ85+EQ86</f>
        <v>#REF!</v>
      </c>
      <c r="EL89" s="192"/>
      <c r="EM89" s="192"/>
      <c r="EN89" s="196"/>
      <c r="EO89" s="196"/>
      <c r="EP89" s="192"/>
      <c r="EQ89" s="192"/>
      <c r="ER89" s="196"/>
      <c r="ES89" s="196"/>
      <c r="ET89" s="192"/>
      <c r="EU89" s="192"/>
    </row>
    <row r="90" spans="1:151">
      <c r="H90" s="28"/>
      <c r="I90" s="28"/>
      <c r="K90" s="28"/>
      <c r="N90" s="28"/>
      <c r="T90" s="28"/>
      <c r="U90" s="28"/>
      <c r="V90" s="28"/>
      <c r="W90" s="28"/>
      <c r="X90" s="28"/>
      <c r="Y90" s="28"/>
      <c r="Z90" s="28"/>
      <c r="AB90" s="28"/>
    </row>
    <row r="91" spans="1:151">
      <c r="H91" s="28"/>
      <c r="I91" s="28"/>
      <c r="K91" s="28"/>
      <c r="N91" s="28"/>
      <c r="T91" s="28"/>
      <c r="U91" s="28"/>
      <c r="V91" s="28"/>
      <c r="W91" s="28"/>
      <c r="X91" s="28"/>
      <c r="Y91" s="28"/>
      <c r="Z91" s="28"/>
      <c r="AB91" s="28"/>
    </row>
    <row r="92" spans="1:151">
      <c r="H92" s="28"/>
      <c r="I92" s="28"/>
      <c r="K92" s="28"/>
      <c r="N92" s="28"/>
      <c r="T92" s="28"/>
      <c r="U92" s="28"/>
      <c r="V92" s="28"/>
      <c r="W92" s="28"/>
      <c r="X92" s="28"/>
      <c r="Y92" s="28"/>
      <c r="Z92" s="28"/>
      <c r="AB92" s="28"/>
    </row>
    <row r="93" spans="1:151">
      <c r="H93" s="28"/>
      <c r="I93" s="28"/>
      <c r="K93" s="28"/>
      <c r="N93" s="28"/>
      <c r="T93" s="28"/>
      <c r="U93" s="28"/>
      <c r="V93" s="28"/>
      <c r="W93" s="28"/>
      <c r="X93" s="28"/>
      <c r="Y93" s="28"/>
      <c r="Z93" s="28"/>
      <c r="AB93" s="28"/>
    </row>
    <row r="94" spans="1:151">
      <c r="H94" s="28"/>
      <c r="I94" s="28"/>
      <c r="K94" s="28"/>
      <c r="N94" s="28"/>
      <c r="T94" s="28"/>
      <c r="U94" s="28"/>
      <c r="V94" s="28"/>
      <c r="W94" s="28"/>
      <c r="X94" s="28"/>
      <c r="Y94" s="28"/>
      <c r="Z94" s="28"/>
      <c r="AB94" s="28"/>
    </row>
    <row r="95" spans="1:151">
      <c r="H95" s="28"/>
      <c r="I95" s="28"/>
      <c r="K95" s="28"/>
      <c r="N95" s="28"/>
      <c r="T95" s="28"/>
      <c r="U95" s="28"/>
      <c r="V95" s="28"/>
      <c r="W95" s="28"/>
      <c r="X95" s="28"/>
      <c r="Y95" s="28"/>
      <c r="Z95" s="28"/>
      <c r="AB95" s="28"/>
    </row>
    <row r="96" spans="1:151">
      <c r="H96" s="28"/>
      <c r="I96" s="28"/>
      <c r="K96" s="28"/>
      <c r="N96" s="28"/>
      <c r="T96" s="28"/>
      <c r="U96" s="28"/>
      <c r="V96" s="28"/>
      <c r="W96" s="28"/>
      <c r="X96" s="28"/>
      <c r="Y96" s="28"/>
      <c r="Z96" s="28"/>
      <c r="AB96" s="28"/>
    </row>
    <row r="97" spans="8:33">
      <c r="H97" s="28"/>
      <c r="I97" s="28"/>
      <c r="K97" s="28"/>
      <c r="N97" s="28"/>
      <c r="T97" s="28"/>
      <c r="U97" s="28"/>
      <c r="V97" s="28"/>
      <c r="W97" s="28"/>
      <c r="X97" s="28"/>
      <c r="Y97" s="28"/>
      <c r="Z97" s="28"/>
      <c r="AB97" s="28"/>
    </row>
    <row r="108" spans="8:33">
      <c r="AG108" s="28">
        <f>0.0008156*1165</f>
        <v>0.95017399999999996</v>
      </c>
    </row>
  </sheetData>
  <mergeCells count="500">
    <mergeCell ref="EL12:EL13"/>
    <mergeCell ref="EM12:EM13"/>
    <mergeCell ref="EN12:EN13"/>
    <mergeCell ref="EO12:EO13"/>
    <mergeCell ref="EP12:EP13"/>
    <mergeCell ref="EQ12:EQ13"/>
    <mergeCell ref="ER12:ER13"/>
    <mergeCell ref="ES12:ES13"/>
    <mergeCell ref="A5:I7"/>
    <mergeCell ref="A10:C11"/>
    <mergeCell ref="D10:I11"/>
    <mergeCell ref="J5:AC11"/>
    <mergeCell ref="EC12:EC13"/>
    <mergeCell ref="ED12:ED13"/>
    <mergeCell ref="EE12:EE13"/>
    <mergeCell ref="EF12:EF13"/>
    <mergeCell ref="EG12:EG13"/>
    <mergeCell ref="EH12:EH13"/>
    <mergeCell ref="EI12:EI13"/>
    <mergeCell ref="EJ12:EJ13"/>
    <mergeCell ref="EK12:EK13"/>
    <mergeCell ref="DT12:DT13"/>
    <mergeCell ref="DU12:DU13"/>
    <mergeCell ref="DV12:DV13"/>
    <mergeCell ref="DW12:DW13"/>
    <mergeCell ref="DX12:DX13"/>
    <mergeCell ref="DY12:DY13"/>
    <mergeCell ref="DZ12:DZ13"/>
    <mergeCell ref="EA12:EA13"/>
    <mergeCell ref="EB12:EB13"/>
    <mergeCell ref="DK12:DK13"/>
    <mergeCell ref="DL12:DL13"/>
    <mergeCell ref="DM12:DM13"/>
    <mergeCell ref="DN12:DN13"/>
    <mergeCell ref="DO12:DO13"/>
    <mergeCell ref="DP12:DP13"/>
    <mergeCell ref="DQ12:DQ13"/>
    <mergeCell ref="DR12:DR13"/>
    <mergeCell ref="DS12:DS13"/>
    <mergeCell ref="DB12:DB13"/>
    <mergeCell ref="DC12:DC13"/>
    <mergeCell ref="DD12:DD13"/>
    <mergeCell ref="DE12:DE13"/>
    <mergeCell ref="DF12:DF13"/>
    <mergeCell ref="DG12:DG13"/>
    <mergeCell ref="DH12:DH13"/>
    <mergeCell ref="DI12:DI13"/>
    <mergeCell ref="DJ12:DJ13"/>
    <mergeCell ref="CS12:CS13"/>
    <mergeCell ref="CT12:CT13"/>
    <mergeCell ref="CU12:CU13"/>
    <mergeCell ref="CV12:CV13"/>
    <mergeCell ref="CW12:CW13"/>
    <mergeCell ref="CX12:CX13"/>
    <mergeCell ref="CY12:CY13"/>
    <mergeCell ref="CZ12:CZ13"/>
    <mergeCell ref="DA12:DA13"/>
    <mergeCell ref="CJ12:CJ13"/>
    <mergeCell ref="CK12:CK13"/>
    <mergeCell ref="CL12:CL13"/>
    <mergeCell ref="CM12:CM13"/>
    <mergeCell ref="CN12:CN13"/>
    <mergeCell ref="CO12:CO13"/>
    <mergeCell ref="CP12:CP13"/>
    <mergeCell ref="CQ12:CQ13"/>
    <mergeCell ref="CR12:CR13"/>
    <mergeCell ref="CA12:CA13"/>
    <mergeCell ref="CB12:CB13"/>
    <mergeCell ref="CC12:CC13"/>
    <mergeCell ref="CD12:CD13"/>
    <mergeCell ref="CE12:CE13"/>
    <mergeCell ref="CF12:CF13"/>
    <mergeCell ref="CG12:CG13"/>
    <mergeCell ref="CH12:CH13"/>
    <mergeCell ref="CI12:CI13"/>
    <mergeCell ref="BR12:BR13"/>
    <mergeCell ref="BS12:BS13"/>
    <mergeCell ref="BT12:BT13"/>
    <mergeCell ref="BU12:BU13"/>
    <mergeCell ref="BV12:BV13"/>
    <mergeCell ref="BW12:BW13"/>
    <mergeCell ref="BX12:BX13"/>
    <mergeCell ref="BY12:BY13"/>
    <mergeCell ref="BZ12:BZ13"/>
    <mergeCell ref="BI12:BI13"/>
    <mergeCell ref="BJ12:BJ13"/>
    <mergeCell ref="BK12:BK13"/>
    <mergeCell ref="BL12:BL13"/>
    <mergeCell ref="BM12:BM13"/>
    <mergeCell ref="BN12:BN13"/>
    <mergeCell ref="BO12:BO13"/>
    <mergeCell ref="BP12:BP13"/>
    <mergeCell ref="BQ12:BQ13"/>
    <mergeCell ref="AZ12:AZ13"/>
    <mergeCell ref="BA12:BA13"/>
    <mergeCell ref="BB12:BB13"/>
    <mergeCell ref="BC12:BC13"/>
    <mergeCell ref="BD12:BD13"/>
    <mergeCell ref="BE12:BE13"/>
    <mergeCell ref="BF12:BF13"/>
    <mergeCell ref="BG12:BG13"/>
    <mergeCell ref="BH12:BH13"/>
    <mergeCell ref="AQ12:AQ13"/>
    <mergeCell ref="AR12:AR13"/>
    <mergeCell ref="AS12:AS13"/>
    <mergeCell ref="AT12:AT13"/>
    <mergeCell ref="AU12:AU13"/>
    <mergeCell ref="AV12:AV13"/>
    <mergeCell ref="AW12:AW13"/>
    <mergeCell ref="AX12:AX13"/>
    <mergeCell ref="AY12:AY13"/>
    <mergeCell ref="H81:R81"/>
    <mergeCell ref="AC81:AD81"/>
    <mergeCell ref="H82:R82"/>
    <mergeCell ref="AC82:AD82"/>
    <mergeCell ref="A12:A13"/>
    <mergeCell ref="H12:H13"/>
    <mergeCell ref="I12:I13"/>
    <mergeCell ref="J12:J13"/>
    <mergeCell ref="J21:J31"/>
    <mergeCell ref="K12:K13"/>
    <mergeCell ref="L12:L13"/>
    <mergeCell ref="M12:M13"/>
    <mergeCell ref="N12:N13"/>
    <mergeCell ref="Q12:Q13"/>
    <mergeCell ref="R12:R13"/>
    <mergeCell ref="S12:S13"/>
    <mergeCell ref="T12:T13"/>
    <mergeCell ref="U12:U13"/>
    <mergeCell ref="V12:V13"/>
    <mergeCell ref="W12:W13"/>
    <mergeCell ref="X12:X13"/>
    <mergeCell ref="Y12:Y13"/>
    <mergeCell ref="Z12:Z13"/>
    <mergeCell ref="AA12:AA13"/>
    <mergeCell ref="H76:R76"/>
    <mergeCell ref="AC76:AD76"/>
    <mergeCell ref="H77:R77"/>
    <mergeCell ref="AC77:AD77"/>
    <mergeCell ref="H78:R78"/>
    <mergeCell ref="AC78:AD78"/>
    <mergeCell ref="H79:R79"/>
    <mergeCell ref="AC79:AD79"/>
    <mergeCell ref="H80:R80"/>
    <mergeCell ref="AC80:AD80"/>
    <mergeCell ref="H71:R71"/>
    <mergeCell ref="AC71:AD71"/>
    <mergeCell ref="H72:R72"/>
    <mergeCell ref="AC72:AD72"/>
    <mergeCell ref="H73:R73"/>
    <mergeCell ref="AC73:AD73"/>
    <mergeCell ref="H74:R74"/>
    <mergeCell ref="AC74:AD74"/>
    <mergeCell ref="H75:R75"/>
    <mergeCell ref="AC75:AD75"/>
    <mergeCell ref="EF9:EG9"/>
    <mergeCell ref="EH9:EI9"/>
    <mergeCell ref="EJ9:EK9"/>
    <mergeCell ref="EL9:EM9"/>
    <mergeCell ref="EN9:EO9"/>
    <mergeCell ref="EP9:EQ9"/>
    <mergeCell ref="ER9:ES9"/>
    <mergeCell ref="B12:G12"/>
    <mergeCell ref="O12:P12"/>
    <mergeCell ref="AB12:AB13"/>
    <mergeCell ref="AC12:AC13"/>
    <mergeCell ref="AD12:AD13"/>
    <mergeCell ref="AE12:AE13"/>
    <mergeCell ref="AF12:AF13"/>
    <mergeCell ref="AG12:AG13"/>
    <mergeCell ref="AH12:AH13"/>
    <mergeCell ref="AI12:AI13"/>
    <mergeCell ref="AJ12:AJ13"/>
    <mergeCell ref="AK12:AK13"/>
    <mergeCell ref="AL12:AL13"/>
    <mergeCell ref="AM12:AM13"/>
    <mergeCell ref="AN12:AN13"/>
    <mergeCell ref="AO12:AO13"/>
    <mergeCell ref="AP12:AP13"/>
    <mergeCell ref="DN9:DO9"/>
    <mergeCell ref="DP9:DQ9"/>
    <mergeCell ref="DR9:DS9"/>
    <mergeCell ref="DT9:DU9"/>
    <mergeCell ref="DV9:DW9"/>
    <mergeCell ref="DX9:DY9"/>
    <mergeCell ref="DZ9:EA9"/>
    <mergeCell ref="EB9:EC9"/>
    <mergeCell ref="ED9:EE9"/>
    <mergeCell ref="CV9:CW9"/>
    <mergeCell ref="CX9:CY9"/>
    <mergeCell ref="CZ9:DA9"/>
    <mergeCell ref="DB9:DC9"/>
    <mergeCell ref="DD9:DE9"/>
    <mergeCell ref="DF9:DG9"/>
    <mergeCell ref="DH9:DI9"/>
    <mergeCell ref="DJ9:DK9"/>
    <mergeCell ref="DL9:DM9"/>
    <mergeCell ref="CD9:CE9"/>
    <mergeCell ref="CF9:CG9"/>
    <mergeCell ref="CH9:CI9"/>
    <mergeCell ref="CJ9:CK9"/>
    <mergeCell ref="CL9:CM9"/>
    <mergeCell ref="CN9:CO9"/>
    <mergeCell ref="CP9:CQ9"/>
    <mergeCell ref="CR9:CS9"/>
    <mergeCell ref="CT9:CU9"/>
    <mergeCell ref="BL9:BM9"/>
    <mergeCell ref="BN9:BO9"/>
    <mergeCell ref="BP9:BQ9"/>
    <mergeCell ref="BR9:BS9"/>
    <mergeCell ref="BT9:BU9"/>
    <mergeCell ref="BV9:BW9"/>
    <mergeCell ref="BX9:BY9"/>
    <mergeCell ref="BZ9:CA9"/>
    <mergeCell ref="CB9:CC9"/>
    <mergeCell ref="EF8:EG8"/>
    <mergeCell ref="EH8:EI8"/>
    <mergeCell ref="EJ8:EK8"/>
    <mergeCell ref="EL8:EM8"/>
    <mergeCell ref="EN8:EO8"/>
    <mergeCell ref="EP8:EQ8"/>
    <mergeCell ref="ER8:ES8"/>
    <mergeCell ref="A9:C9"/>
    <mergeCell ref="D9:I9"/>
    <mergeCell ref="AH9:AI9"/>
    <mergeCell ref="AJ9:AK9"/>
    <mergeCell ref="AL9:AM9"/>
    <mergeCell ref="AN9:AO9"/>
    <mergeCell ref="AP9:AQ9"/>
    <mergeCell ref="AR9:AS9"/>
    <mergeCell ref="AT9:AU9"/>
    <mergeCell ref="AV9:AW9"/>
    <mergeCell ref="AX9:AY9"/>
    <mergeCell ref="AZ9:BA9"/>
    <mergeCell ref="BB9:BC9"/>
    <mergeCell ref="BD9:BE9"/>
    <mergeCell ref="BF9:BG9"/>
    <mergeCell ref="BH9:BI9"/>
    <mergeCell ref="BJ9:BK9"/>
    <mergeCell ref="DN8:DO8"/>
    <mergeCell ref="DP8:DQ8"/>
    <mergeCell ref="DR8:DS8"/>
    <mergeCell ref="DT8:DU8"/>
    <mergeCell ref="DV8:DW8"/>
    <mergeCell ref="DX8:DY8"/>
    <mergeCell ref="DZ8:EA8"/>
    <mergeCell ref="EB8:EC8"/>
    <mergeCell ref="ED8:EE8"/>
    <mergeCell ref="CV8:CW8"/>
    <mergeCell ref="CX8:CY8"/>
    <mergeCell ref="CZ8:DA8"/>
    <mergeCell ref="DB8:DC8"/>
    <mergeCell ref="DD8:DE8"/>
    <mergeCell ref="DF8:DG8"/>
    <mergeCell ref="DH8:DI8"/>
    <mergeCell ref="DJ8:DK8"/>
    <mergeCell ref="DL8:DM8"/>
    <mergeCell ref="ER7:ES7"/>
    <mergeCell ref="A8:C8"/>
    <mergeCell ref="D8:I8"/>
    <mergeCell ref="BF8:BG8"/>
    <mergeCell ref="BH8:BI8"/>
    <mergeCell ref="BJ8:BK8"/>
    <mergeCell ref="BL8:BM8"/>
    <mergeCell ref="BN8:BO8"/>
    <mergeCell ref="BP8:BQ8"/>
    <mergeCell ref="BR8:BS8"/>
    <mergeCell ref="BT8:BU8"/>
    <mergeCell ref="BV8:BW8"/>
    <mergeCell ref="BX8:BY8"/>
    <mergeCell ref="BZ8:CA8"/>
    <mergeCell ref="CB8:CC8"/>
    <mergeCell ref="CD8:CE8"/>
    <mergeCell ref="CF8:CG8"/>
    <mergeCell ref="CH8:CI8"/>
    <mergeCell ref="CJ8:CK8"/>
    <mergeCell ref="CL8:CM8"/>
    <mergeCell ref="CN8:CO8"/>
    <mergeCell ref="CP8:CQ8"/>
    <mergeCell ref="CR8:CS8"/>
    <mergeCell ref="CT8:CU8"/>
    <mergeCell ref="DZ7:EA7"/>
    <mergeCell ref="EB7:EC7"/>
    <mergeCell ref="ED7:EE7"/>
    <mergeCell ref="EF7:EG7"/>
    <mergeCell ref="EH7:EI7"/>
    <mergeCell ref="EJ7:EK7"/>
    <mergeCell ref="EL7:EM7"/>
    <mergeCell ref="EN7:EO7"/>
    <mergeCell ref="EP7:EQ7"/>
    <mergeCell ref="DH7:DI7"/>
    <mergeCell ref="DJ7:DK7"/>
    <mergeCell ref="DL7:DM7"/>
    <mergeCell ref="DN7:DO7"/>
    <mergeCell ref="DP7:DQ7"/>
    <mergeCell ref="DR7:DS7"/>
    <mergeCell ref="DT7:DU7"/>
    <mergeCell ref="DV7:DW7"/>
    <mergeCell ref="DX7:DY7"/>
    <mergeCell ref="CP7:CQ7"/>
    <mergeCell ref="CR7:CS7"/>
    <mergeCell ref="CT7:CU7"/>
    <mergeCell ref="CV7:CW7"/>
    <mergeCell ref="CX7:CY7"/>
    <mergeCell ref="CZ7:DA7"/>
    <mergeCell ref="DB7:DC7"/>
    <mergeCell ref="DD7:DE7"/>
    <mergeCell ref="DF7:DG7"/>
    <mergeCell ref="BX7:BY7"/>
    <mergeCell ref="BZ7:CA7"/>
    <mergeCell ref="CB7:CC7"/>
    <mergeCell ref="CD7:CE7"/>
    <mergeCell ref="CF7:CG7"/>
    <mergeCell ref="CH7:CI7"/>
    <mergeCell ref="CJ7:CK7"/>
    <mergeCell ref="CL7:CM7"/>
    <mergeCell ref="CN7:CO7"/>
    <mergeCell ref="BF7:BG7"/>
    <mergeCell ref="BH7:BI7"/>
    <mergeCell ref="BJ7:BK7"/>
    <mergeCell ref="BL7:BM7"/>
    <mergeCell ref="BN7:BO7"/>
    <mergeCell ref="BP7:BQ7"/>
    <mergeCell ref="BR7:BS7"/>
    <mergeCell ref="BT7:BU7"/>
    <mergeCell ref="BV7:BW7"/>
    <mergeCell ref="EB6:EC6"/>
    <mergeCell ref="ED6:EE6"/>
    <mergeCell ref="EF6:EG6"/>
    <mergeCell ref="EH6:EI6"/>
    <mergeCell ref="EJ6:EK6"/>
    <mergeCell ref="EL6:EM6"/>
    <mergeCell ref="EN6:EO6"/>
    <mergeCell ref="EP6:EQ6"/>
    <mergeCell ref="ER6:ES6"/>
    <mergeCell ref="DJ6:DK6"/>
    <mergeCell ref="DL6:DM6"/>
    <mergeCell ref="DN6:DO6"/>
    <mergeCell ref="DP6:DQ6"/>
    <mergeCell ref="DR6:DS6"/>
    <mergeCell ref="DT6:DU6"/>
    <mergeCell ref="DV6:DW6"/>
    <mergeCell ref="DX6:DY6"/>
    <mergeCell ref="DZ6:EA6"/>
    <mergeCell ref="CR6:CS6"/>
    <mergeCell ref="CT6:CU6"/>
    <mergeCell ref="CV6:CW6"/>
    <mergeCell ref="CX6:CY6"/>
    <mergeCell ref="CZ6:DA6"/>
    <mergeCell ref="DB6:DC6"/>
    <mergeCell ref="DD6:DE6"/>
    <mergeCell ref="DF6:DG6"/>
    <mergeCell ref="DH6:DI6"/>
    <mergeCell ref="BZ6:CA6"/>
    <mergeCell ref="CB6:CC6"/>
    <mergeCell ref="CD6:CE6"/>
    <mergeCell ref="CF6:CG6"/>
    <mergeCell ref="CH6:CI6"/>
    <mergeCell ref="CJ6:CK6"/>
    <mergeCell ref="CL6:CM6"/>
    <mergeCell ref="CN6:CO6"/>
    <mergeCell ref="CP6:CQ6"/>
    <mergeCell ref="EP5:EQ5"/>
    <mergeCell ref="ER5:ES5"/>
    <mergeCell ref="AH6:AI6"/>
    <mergeCell ref="AJ6:AK6"/>
    <mergeCell ref="AL6:AM6"/>
    <mergeCell ref="AN6:AO6"/>
    <mergeCell ref="AP6:AQ6"/>
    <mergeCell ref="AR6:AS6"/>
    <mergeCell ref="AT6:AU6"/>
    <mergeCell ref="AV6:AW6"/>
    <mergeCell ref="AX6:AY6"/>
    <mergeCell ref="AZ6:BA6"/>
    <mergeCell ref="BB6:BC6"/>
    <mergeCell ref="BD6:BE6"/>
    <mergeCell ref="BF6:BG6"/>
    <mergeCell ref="BH6:BI6"/>
    <mergeCell ref="BJ6:BK6"/>
    <mergeCell ref="BL6:BM6"/>
    <mergeCell ref="BN6:BO6"/>
    <mergeCell ref="BP6:BQ6"/>
    <mergeCell ref="BR6:BS6"/>
    <mergeCell ref="BT6:BU6"/>
    <mergeCell ref="BV6:BW6"/>
    <mergeCell ref="BX6:BY6"/>
    <mergeCell ref="DX5:DY5"/>
    <mergeCell ref="DZ5:EA5"/>
    <mergeCell ref="EB5:EC5"/>
    <mergeCell ref="ED5:EE5"/>
    <mergeCell ref="EF5:EG5"/>
    <mergeCell ref="EH5:EI5"/>
    <mergeCell ref="EJ5:EK5"/>
    <mergeCell ref="EL5:EM5"/>
    <mergeCell ref="EN5:EO5"/>
    <mergeCell ref="DF5:DG5"/>
    <mergeCell ref="DH5:DI5"/>
    <mergeCell ref="DJ5:DK5"/>
    <mergeCell ref="DL5:DM5"/>
    <mergeCell ref="DN5:DO5"/>
    <mergeCell ref="DP5:DQ5"/>
    <mergeCell ref="DR5:DS5"/>
    <mergeCell ref="DT5:DU5"/>
    <mergeCell ref="DV5:DW5"/>
    <mergeCell ref="CN5:CO5"/>
    <mergeCell ref="CP5:CQ5"/>
    <mergeCell ref="CR5:CS5"/>
    <mergeCell ref="CT5:CU5"/>
    <mergeCell ref="CV5:CW5"/>
    <mergeCell ref="CX5:CY5"/>
    <mergeCell ref="CZ5:DA5"/>
    <mergeCell ref="DB5:DC5"/>
    <mergeCell ref="DD5:DE5"/>
    <mergeCell ref="BV5:BW5"/>
    <mergeCell ref="BX5:BY5"/>
    <mergeCell ref="BZ5:CA5"/>
    <mergeCell ref="CB5:CC5"/>
    <mergeCell ref="CD5:CE5"/>
    <mergeCell ref="CF5:CG5"/>
    <mergeCell ref="CH5:CI5"/>
    <mergeCell ref="CJ5:CK5"/>
    <mergeCell ref="CL5:CM5"/>
    <mergeCell ref="EL3:EM3"/>
    <mergeCell ref="EN3:EO3"/>
    <mergeCell ref="EP3:EQ3"/>
    <mergeCell ref="ER3:ES3"/>
    <mergeCell ref="AH5:AI5"/>
    <mergeCell ref="AJ5:AK5"/>
    <mergeCell ref="AL5:AM5"/>
    <mergeCell ref="AN5:AO5"/>
    <mergeCell ref="AP5:AQ5"/>
    <mergeCell ref="AR5:AS5"/>
    <mergeCell ref="AT5:AU5"/>
    <mergeCell ref="AV5:AW5"/>
    <mergeCell ref="AX5:AY5"/>
    <mergeCell ref="AZ5:BA5"/>
    <mergeCell ref="BB5:BC5"/>
    <mergeCell ref="BD5:BE5"/>
    <mergeCell ref="BF5:BG5"/>
    <mergeCell ref="BH5:BI5"/>
    <mergeCell ref="BJ5:BK5"/>
    <mergeCell ref="BL5:BM5"/>
    <mergeCell ref="BN5:BO5"/>
    <mergeCell ref="BP5:BQ5"/>
    <mergeCell ref="BR5:BS5"/>
    <mergeCell ref="BT5:BU5"/>
    <mergeCell ref="DT3:DU3"/>
    <mergeCell ref="DV3:DW3"/>
    <mergeCell ref="DX3:DY3"/>
    <mergeCell ref="DZ3:EA3"/>
    <mergeCell ref="EB3:EC3"/>
    <mergeCell ref="ED3:EE3"/>
    <mergeCell ref="EF3:EG3"/>
    <mergeCell ref="EH3:EI3"/>
    <mergeCell ref="EJ3:EK3"/>
    <mergeCell ref="DB3:DC3"/>
    <mergeCell ref="DD3:DE3"/>
    <mergeCell ref="DF3:DG3"/>
    <mergeCell ref="DH3:DI3"/>
    <mergeCell ref="DJ3:DK3"/>
    <mergeCell ref="DL3:DM3"/>
    <mergeCell ref="DN3:DO3"/>
    <mergeCell ref="DP3:DQ3"/>
    <mergeCell ref="DR3:DS3"/>
    <mergeCell ref="CJ3:CK3"/>
    <mergeCell ref="CL3:CM3"/>
    <mergeCell ref="CN3:CO3"/>
    <mergeCell ref="CP3:CQ3"/>
    <mergeCell ref="CR3:CS3"/>
    <mergeCell ref="CT3:CU3"/>
    <mergeCell ref="CV3:CW3"/>
    <mergeCell ref="CX3:CY3"/>
    <mergeCell ref="CZ3:DA3"/>
    <mergeCell ref="BR3:BS3"/>
    <mergeCell ref="BT3:BU3"/>
    <mergeCell ref="BV3:BW3"/>
    <mergeCell ref="BX3:BY3"/>
    <mergeCell ref="BZ3:CA3"/>
    <mergeCell ref="CB3:CC3"/>
    <mergeCell ref="CD3:CE3"/>
    <mergeCell ref="CF3:CG3"/>
    <mergeCell ref="CH3:CI3"/>
    <mergeCell ref="AZ3:BA3"/>
    <mergeCell ref="BB3:BC3"/>
    <mergeCell ref="BD3:BE3"/>
    <mergeCell ref="BF3:BG3"/>
    <mergeCell ref="BH3:BI3"/>
    <mergeCell ref="BJ3:BK3"/>
    <mergeCell ref="BL3:BM3"/>
    <mergeCell ref="BN3:BO3"/>
    <mergeCell ref="BP3:BQ3"/>
    <mergeCell ref="AH3:AI3"/>
    <mergeCell ref="AJ3:AK3"/>
    <mergeCell ref="AL3:AM3"/>
    <mergeCell ref="AN3:AO3"/>
    <mergeCell ref="AP3:AQ3"/>
    <mergeCell ref="AR3:AS3"/>
    <mergeCell ref="AT3:AU3"/>
    <mergeCell ref="AV3:AW3"/>
    <mergeCell ref="AX3:AY3"/>
  </mergeCells>
  <phoneticPr fontId="87" type="noConversion"/>
  <printOptions horizontalCentered="1"/>
  <pageMargins left="0.196527777777778" right="0.196527777777778" top="0.39305555555555599" bottom="0.31388888888888899" header="0" footer="0.196527777777778"/>
  <pageSetup paperSize="9" scale="51" fitToHeight="0"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L2"/>
  <sheetViews>
    <sheetView workbookViewId="0">
      <selection sqref="A1:DM2"/>
    </sheetView>
  </sheetViews>
  <sheetFormatPr defaultColWidth="9" defaultRowHeight="15.6"/>
  <sheetData>
    <row r="1" spans="1:116" ht="17.399999999999999">
      <c r="A1" s="15">
        <v>24</v>
      </c>
      <c r="B1" s="15" t="s">
        <v>354</v>
      </c>
      <c r="C1" s="15">
        <v>24</v>
      </c>
      <c r="D1" s="15" t="s">
        <v>73</v>
      </c>
      <c r="E1" s="15">
        <v>25</v>
      </c>
      <c r="F1" s="15" t="s">
        <v>354</v>
      </c>
      <c r="G1" s="16">
        <v>25</v>
      </c>
      <c r="H1" s="17"/>
      <c r="I1" s="15">
        <v>26</v>
      </c>
      <c r="J1" s="15" t="s">
        <v>354</v>
      </c>
      <c r="K1" s="16">
        <v>26</v>
      </c>
      <c r="L1" s="16"/>
      <c r="M1" s="15">
        <v>27</v>
      </c>
      <c r="N1" s="15" t="s">
        <v>354</v>
      </c>
      <c r="O1" s="16">
        <v>27</v>
      </c>
      <c r="P1" s="16"/>
      <c r="Q1" s="15">
        <v>28</v>
      </c>
      <c r="R1" s="15" t="s">
        <v>354</v>
      </c>
      <c r="S1" s="16">
        <v>28</v>
      </c>
      <c r="T1" s="16"/>
      <c r="U1" s="18">
        <v>29</v>
      </c>
      <c r="V1" s="15" t="s">
        <v>354</v>
      </c>
      <c r="W1" s="17">
        <v>29</v>
      </c>
      <c r="X1" s="17"/>
      <c r="Y1" s="19">
        <v>30</v>
      </c>
      <c r="Z1" s="15" t="s">
        <v>354</v>
      </c>
      <c r="AA1" s="20">
        <v>30</v>
      </c>
      <c r="AB1" s="20"/>
      <c r="AC1" s="15">
        <v>31</v>
      </c>
      <c r="AD1" s="15" t="s">
        <v>354</v>
      </c>
      <c r="AE1" s="16">
        <v>31</v>
      </c>
      <c r="AF1" s="16"/>
      <c r="AG1" s="15">
        <v>32</v>
      </c>
      <c r="AH1" s="15" t="s">
        <v>354</v>
      </c>
      <c r="AI1" s="16">
        <v>32</v>
      </c>
      <c r="AJ1" s="16"/>
      <c r="AK1" s="15">
        <v>33</v>
      </c>
      <c r="AL1" s="15" t="s">
        <v>354</v>
      </c>
      <c r="AM1" s="16">
        <v>33</v>
      </c>
      <c r="AN1" s="16"/>
      <c r="AO1" s="15">
        <v>34</v>
      </c>
      <c r="AP1" s="15" t="s">
        <v>354</v>
      </c>
      <c r="AQ1" s="16">
        <v>34</v>
      </c>
      <c r="AR1" s="16"/>
      <c r="AS1" s="15">
        <v>35</v>
      </c>
      <c r="AT1" s="15" t="s">
        <v>354</v>
      </c>
      <c r="AU1" s="16">
        <v>35</v>
      </c>
      <c r="AV1" s="16"/>
      <c r="AW1" s="15">
        <v>36</v>
      </c>
      <c r="AX1" s="15" t="s">
        <v>354</v>
      </c>
      <c r="AY1" s="16">
        <v>36</v>
      </c>
      <c r="AZ1" s="16"/>
      <c r="BA1" s="15">
        <v>37</v>
      </c>
      <c r="BB1" s="15" t="s">
        <v>354</v>
      </c>
      <c r="BC1" s="16">
        <v>37</v>
      </c>
      <c r="BD1" s="16"/>
      <c r="BE1" s="15">
        <v>38</v>
      </c>
      <c r="BF1" s="15" t="s">
        <v>354</v>
      </c>
      <c r="BG1" s="16">
        <v>38</v>
      </c>
      <c r="BH1" s="16"/>
      <c r="BI1" s="15">
        <v>39</v>
      </c>
      <c r="BJ1" s="15" t="s">
        <v>354</v>
      </c>
      <c r="BK1" s="16">
        <v>39</v>
      </c>
      <c r="BL1" s="16"/>
      <c r="BM1" s="15">
        <v>40</v>
      </c>
      <c r="BN1" s="15" t="s">
        <v>354</v>
      </c>
      <c r="BO1" s="16">
        <v>40</v>
      </c>
      <c r="BP1" s="16"/>
      <c r="BQ1" s="15">
        <v>41</v>
      </c>
      <c r="BR1" s="15" t="s">
        <v>354</v>
      </c>
      <c r="BS1" s="16">
        <v>41</v>
      </c>
      <c r="BT1" s="16"/>
      <c r="BU1" s="15">
        <v>42</v>
      </c>
      <c r="BV1" s="15" t="s">
        <v>354</v>
      </c>
      <c r="BW1" s="16">
        <v>42</v>
      </c>
      <c r="BX1" s="16"/>
      <c r="BY1" s="15">
        <v>43</v>
      </c>
      <c r="BZ1" s="15" t="s">
        <v>354</v>
      </c>
      <c r="CA1" s="16">
        <v>43</v>
      </c>
      <c r="CB1" s="16"/>
      <c r="CC1" s="15">
        <v>44</v>
      </c>
      <c r="CD1" s="15" t="s">
        <v>354</v>
      </c>
      <c r="CE1" s="16">
        <v>44</v>
      </c>
      <c r="CF1" s="16"/>
      <c r="CG1" s="15">
        <v>45</v>
      </c>
      <c r="CH1" s="15" t="s">
        <v>354</v>
      </c>
      <c r="CI1" s="16">
        <v>45</v>
      </c>
      <c r="CJ1" s="16"/>
      <c r="CK1" s="15">
        <v>46</v>
      </c>
      <c r="CL1" s="15" t="s">
        <v>354</v>
      </c>
      <c r="CM1" s="16">
        <v>46</v>
      </c>
      <c r="CN1" s="16"/>
      <c r="CO1" s="15">
        <v>47</v>
      </c>
      <c r="CP1" s="15" t="s">
        <v>354</v>
      </c>
      <c r="CQ1" s="16">
        <v>47</v>
      </c>
      <c r="CR1" s="16"/>
      <c r="CS1" s="15">
        <v>48</v>
      </c>
      <c r="CT1" s="15" t="s">
        <v>354</v>
      </c>
      <c r="CU1" s="16">
        <v>48</v>
      </c>
      <c r="CV1" s="16"/>
      <c r="CW1" s="15">
        <v>49</v>
      </c>
      <c r="CX1" s="15" t="s">
        <v>354</v>
      </c>
      <c r="CY1" s="16">
        <v>49</v>
      </c>
      <c r="CZ1" s="16"/>
      <c r="DA1" s="15">
        <v>50</v>
      </c>
      <c r="DB1" s="15" t="s">
        <v>354</v>
      </c>
      <c r="DC1" s="16">
        <v>50</v>
      </c>
      <c r="DD1" s="16"/>
      <c r="DE1" s="15">
        <v>51</v>
      </c>
      <c r="DF1" s="15" t="s">
        <v>354</v>
      </c>
      <c r="DG1" s="16">
        <v>51</v>
      </c>
      <c r="DH1" s="16"/>
      <c r="DI1" s="15">
        <v>52</v>
      </c>
      <c r="DJ1" s="15" t="s">
        <v>354</v>
      </c>
      <c r="DK1" s="16">
        <v>52</v>
      </c>
      <c r="DL1" s="16"/>
    </row>
    <row r="2" spans="1:116">
      <c r="B2">
        <v>17.995833333333302</v>
      </c>
      <c r="D2">
        <v>17.916833333333301</v>
      </c>
      <c r="F2">
        <v>10.860416666666699</v>
      </c>
      <c r="H2">
        <v>11.6146666666667</v>
      </c>
      <c r="J2">
        <v>17.995833333333302</v>
      </c>
      <c r="L2">
        <v>17.916833333333301</v>
      </c>
      <c r="N2">
        <v>17.995833333333302</v>
      </c>
      <c r="P2">
        <v>17.916833333333301</v>
      </c>
      <c r="R2">
        <v>17.995833333333302</v>
      </c>
      <c r="T2">
        <v>17.916833333333301</v>
      </c>
      <c r="V2">
        <v>12.610416666666699</v>
      </c>
      <c r="X2">
        <v>10.5209166666667</v>
      </c>
      <c r="Z2">
        <v>3.9649999999999999</v>
      </c>
      <c r="AB2">
        <v>3.6498166666666698</v>
      </c>
      <c r="AD2">
        <v>16.370833333333302</v>
      </c>
      <c r="AF2">
        <v>16.291833333333301</v>
      </c>
      <c r="AH2">
        <v>10.860416666666699</v>
      </c>
      <c r="AJ2">
        <v>10.5209166666667</v>
      </c>
      <c r="AL2">
        <v>16.370833333333302</v>
      </c>
      <c r="AN2">
        <v>16.291833333333301</v>
      </c>
      <c r="AP2">
        <v>10.860416666666699</v>
      </c>
      <c r="AR2">
        <v>10.5209166666667</v>
      </c>
      <c r="AT2">
        <v>2.9849999999999999</v>
      </c>
      <c r="AV2">
        <v>2.94815</v>
      </c>
      <c r="AX2">
        <v>11.783333333333299</v>
      </c>
      <c r="AZ2">
        <v>11.954333333333301</v>
      </c>
      <c r="BB2">
        <v>7.7666666666666702</v>
      </c>
      <c r="BD2">
        <v>7.8521666666666698</v>
      </c>
      <c r="BF2">
        <v>11.783333333333299</v>
      </c>
      <c r="BH2">
        <v>11.954333333333301</v>
      </c>
      <c r="BJ2">
        <v>7.7666666666666702</v>
      </c>
      <c r="BL2">
        <v>7.8521666666666698</v>
      </c>
      <c r="BN2">
        <v>2.9849999999999999</v>
      </c>
      <c r="BP2">
        <v>2.94815</v>
      </c>
      <c r="BR2">
        <v>11.783333333333299</v>
      </c>
      <c r="BT2">
        <v>11.954333333333301</v>
      </c>
      <c r="BV2">
        <v>7.7666666666666702</v>
      </c>
      <c r="BX2">
        <v>7.8521666666666698</v>
      </c>
      <c r="BZ2">
        <v>11.783333333333299</v>
      </c>
      <c r="CB2">
        <v>11.954333333333301</v>
      </c>
      <c r="CD2">
        <v>7.7666666666666702</v>
      </c>
      <c r="CF2">
        <v>7.8521666666666698</v>
      </c>
      <c r="CH2">
        <v>11.783333333333299</v>
      </c>
      <c r="CJ2">
        <v>11.954333333333301</v>
      </c>
      <c r="CL2">
        <v>7.7666666666666702</v>
      </c>
      <c r="CN2">
        <v>7.8521666666666698</v>
      </c>
      <c r="CP2">
        <v>11.783333333333299</v>
      </c>
      <c r="CR2">
        <v>11.954333333333301</v>
      </c>
      <c r="CT2">
        <v>7.7666666666666702</v>
      </c>
      <c r="CV2">
        <v>7.8521666666666698</v>
      </c>
      <c r="CX2">
        <v>11.783333333333299</v>
      </c>
      <c r="CZ2">
        <v>11.954333333333301</v>
      </c>
      <c r="DB2">
        <v>7.7666666666666702</v>
      </c>
      <c r="DD2">
        <v>7.8521666666666698</v>
      </c>
      <c r="DF2">
        <v>11.783333333333299</v>
      </c>
      <c r="DH2">
        <v>11.954333333333301</v>
      </c>
      <c r="DJ2">
        <v>7.7666666666666702</v>
      </c>
      <c r="DL2">
        <v>7.8521666666666698</v>
      </c>
    </row>
  </sheetData>
  <phoneticPr fontId="87"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workbookViewId="0">
      <selection activeCell="B1" sqref="B1:B29"/>
    </sheetView>
  </sheetViews>
  <sheetFormatPr defaultColWidth="9" defaultRowHeight="15.6"/>
  <sheetData>
    <row r="1" spans="1:2" ht="17.399999999999999">
      <c r="A1" s="12" t="s">
        <v>73</v>
      </c>
      <c r="B1" s="13">
        <v>17.916833333333301</v>
      </c>
    </row>
    <row r="2" spans="1:2" ht="17.399999999999999">
      <c r="A2" s="12"/>
      <c r="B2" s="13">
        <v>11.6146666666667</v>
      </c>
    </row>
    <row r="3" spans="1:2" ht="17.399999999999999">
      <c r="A3" s="12"/>
      <c r="B3" s="13">
        <v>17.916833333333301</v>
      </c>
    </row>
    <row r="4" spans="1:2" ht="17.399999999999999">
      <c r="A4" s="12"/>
      <c r="B4" s="13">
        <v>17.916833333333301</v>
      </c>
    </row>
    <row r="5" spans="1:2" ht="17.399999999999999">
      <c r="A5" s="12"/>
      <c r="B5" s="13">
        <v>17.916833333333301</v>
      </c>
    </row>
    <row r="6" spans="1:2" ht="17.399999999999999">
      <c r="A6" s="12"/>
      <c r="B6" s="13">
        <v>10.5209166666667</v>
      </c>
    </row>
    <row r="7" spans="1:2">
      <c r="A7" s="14"/>
      <c r="B7" s="13">
        <v>3.6498166666666698</v>
      </c>
    </row>
    <row r="8" spans="1:2" ht="17.399999999999999">
      <c r="A8" s="12"/>
      <c r="B8" s="13">
        <v>16.291833333333301</v>
      </c>
    </row>
    <row r="9" spans="1:2" ht="17.399999999999999">
      <c r="A9" s="12"/>
      <c r="B9" s="13">
        <v>10.5209166666667</v>
      </c>
    </row>
    <row r="10" spans="1:2" ht="17.399999999999999">
      <c r="A10" s="12"/>
      <c r="B10" s="13">
        <v>16.291833333333301</v>
      </c>
    </row>
    <row r="11" spans="1:2" ht="17.399999999999999">
      <c r="A11" s="12"/>
      <c r="B11" s="13">
        <v>10.5209166666667</v>
      </c>
    </row>
    <row r="12" spans="1:2" ht="17.399999999999999">
      <c r="A12" s="12"/>
      <c r="B12" s="13">
        <v>2.94815</v>
      </c>
    </row>
    <row r="13" spans="1:2" ht="17.399999999999999">
      <c r="A13" s="12"/>
      <c r="B13" s="13">
        <v>11.954333333333301</v>
      </c>
    </row>
    <row r="14" spans="1:2" ht="17.399999999999999">
      <c r="A14" s="12"/>
      <c r="B14" s="13">
        <v>7.8521666666666698</v>
      </c>
    </row>
    <row r="15" spans="1:2" ht="17.399999999999999">
      <c r="A15" s="12"/>
      <c r="B15" s="13">
        <v>11.954333333333301</v>
      </c>
    </row>
    <row r="16" spans="1:2" ht="17.399999999999999">
      <c r="A16" s="12"/>
      <c r="B16" s="13">
        <v>7.8521666666666698</v>
      </c>
    </row>
    <row r="17" spans="1:2" ht="17.399999999999999">
      <c r="A17" s="12"/>
      <c r="B17" s="13">
        <v>2.94815</v>
      </c>
    </row>
    <row r="18" spans="1:2" ht="17.399999999999999">
      <c r="A18" s="12"/>
      <c r="B18" s="13">
        <v>11.954333333333301</v>
      </c>
    </row>
    <row r="19" spans="1:2" ht="17.399999999999999">
      <c r="A19" s="12"/>
      <c r="B19" s="13">
        <v>7.8521666666666698</v>
      </c>
    </row>
    <row r="20" spans="1:2" ht="17.399999999999999">
      <c r="A20" s="12"/>
      <c r="B20" s="13">
        <v>11.954333333333301</v>
      </c>
    </row>
    <row r="21" spans="1:2" ht="17.399999999999999">
      <c r="A21" s="12"/>
      <c r="B21" s="13">
        <v>7.8521666666666698</v>
      </c>
    </row>
    <row r="22" spans="1:2" ht="17.399999999999999">
      <c r="A22" s="12"/>
      <c r="B22" s="13">
        <v>11.954333333333301</v>
      </c>
    </row>
    <row r="23" spans="1:2" ht="17.399999999999999">
      <c r="A23" s="12"/>
      <c r="B23" s="13">
        <v>7.8521666666666698</v>
      </c>
    </row>
    <row r="24" spans="1:2" ht="17.399999999999999">
      <c r="A24" s="12"/>
      <c r="B24" s="13">
        <v>11.954333333333301</v>
      </c>
    </row>
    <row r="25" spans="1:2" ht="17.399999999999999">
      <c r="A25" s="12"/>
      <c r="B25" s="13">
        <v>7.8521666666666698</v>
      </c>
    </row>
    <row r="26" spans="1:2" ht="17.399999999999999">
      <c r="A26" s="12"/>
      <c r="B26" s="13">
        <v>11.954333333333301</v>
      </c>
    </row>
    <row r="27" spans="1:2" ht="17.399999999999999">
      <c r="A27" s="12"/>
      <c r="B27" s="13">
        <v>7.8521666666666698</v>
      </c>
    </row>
    <row r="28" spans="1:2" ht="17.399999999999999">
      <c r="A28" s="12"/>
      <c r="B28" s="13">
        <v>11.954333333333301</v>
      </c>
    </row>
    <row r="29" spans="1:2" ht="17.399999999999999">
      <c r="A29" s="12"/>
      <c r="B29" s="13">
        <v>7.8521666666666698</v>
      </c>
    </row>
    <row r="30" spans="1:2">
      <c r="A30" s="13"/>
      <c r="B30" s="13"/>
    </row>
  </sheetData>
  <phoneticPr fontId="87"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
  <sheetViews>
    <sheetView workbookViewId="0">
      <selection activeCell="G12" sqref="G12"/>
    </sheetView>
  </sheetViews>
  <sheetFormatPr defaultColWidth="9" defaultRowHeight="15.6"/>
  <cols>
    <col min="1" max="1" width="4.59765625" customWidth="1"/>
    <col min="5" max="5" width="6.3984375" customWidth="1"/>
    <col min="12" max="18" width="3.69921875" customWidth="1"/>
  </cols>
  <sheetData>
    <row r="1" spans="1:22" s="1" customFormat="1" ht="24" customHeight="1">
      <c r="A1" s="3" t="s">
        <v>1</v>
      </c>
      <c r="B1" s="3" t="s">
        <v>355</v>
      </c>
      <c r="C1" s="3" t="s">
        <v>356</v>
      </c>
      <c r="D1" s="3" t="s">
        <v>357</v>
      </c>
      <c r="E1" s="4" t="s">
        <v>358</v>
      </c>
      <c r="F1" s="5" t="s">
        <v>359</v>
      </c>
      <c r="G1" s="5" t="s">
        <v>360</v>
      </c>
      <c r="H1" s="5" t="s">
        <v>361</v>
      </c>
      <c r="I1" s="5" t="s">
        <v>362</v>
      </c>
      <c r="J1" s="5" t="s">
        <v>363</v>
      </c>
      <c r="K1" s="8" t="s">
        <v>364</v>
      </c>
      <c r="L1" s="4" t="s">
        <v>365</v>
      </c>
      <c r="M1" s="3" t="s">
        <v>359</v>
      </c>
      <c r="N1" s="3" t="s">
        <v>360</v>
      </c>
      <c r="O1" s="3" t="s">
        <v>366</v>
      </c>
      <c r="P1" s="3" t="s">
        <v>359</v>
      </c>
      <c r="Q1" s="3" t="s">
        <v>360</v>
      </c>
      <c r="R1" s="3" t="s">
        <v>366</v>
      </c>
      <c r="S1" s="10" t="s">
        <v>367</v>
      </c>
      <c r="T1" s="5" t="s">
        <v>363</v>
      </c>
      <c r="U1" s="11" t="s">
        <v>368</v>
      </c>
      <c r="V1" s="5" t="s">
        <v>369</v>
      </c>
    </row>
    <row r="2" spans="1:22" s="2" customFormat="1" ht="24" customHeight="1">
      <c r="A2" s="3">
        <v>1</v>
      </c>
      <c r="B2" s="6"/>
      <c r="C2" s="7"/>
      <c r="D2" s="3"/>
      <c r="E2" s="3">
        <v>5</v>
      </c>
      <c r="F2" s="3">
        <v>1</v>
      </c>
      <c r="G2" s="3">
        <v>0.6</v>
      </c>
      <c r="H2" s="3">
        <v>0.42</v>
      </c>
      <c r="I2" s="3">
        <f>2*(F2+G2+0.05)*(G2+H2+0.03)</f>
        <v>3.4650000000000003</v>
      </c>
      <c r="J2" s="3">
        <v>4.8</v>
      </c>
      <c r="K2" s="9">
        <f>I2*J2</f>
        <v>16.632000000000001</v>
      </c>
      <c r="L2" s="3"/>
      <c r="M2" s="3"/>
      <c r="N2" s="3"/>
      <c r="O2" s="3"/>
      <c r="P2" s="3"/>
      <c r="Q2" s="3"/>
      <c r="R2" s="3"/>
      <c r="S2" s="3"/>
      <c r="T2" s="3"/>
      <c r="U2" s="3">
        <f>S2*T2</f>
        <v>0</v>
      </c>
      <c r="V2" s="9">
        <f>K2+U2</f>
        <v>16.632000000000001</v>
      </c>
    </row>
  </sheetData>
  <phoneticPr fontId="87" type="noConversion"/>
  <conditionalFormatting sqref="B2">
    <cfRule type="duplicateValues" dxfId="1" priority="2"/>
  </conditionalFormatting>
  <conditionalFormatting sqref="C2">
    <cfRule type="duplicateValues" dxfId="0" priority="1"/>
  </conditionalFormatting>
  <dataValidations count="3">
    <dataValidation type="list" allowBlank="1" showInputMessage="1" showErrorMessage="1"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xr:uid="{00000000-0002-0000-0400-000000000000}">
      <formula1>"7,5"</formula1>
    </dataValidation>
    <dataValidation type="list" allowBlank="1" showInputMessage="1" showErrorMessage="1" sqref="J2 T2 JF2 JP2 TB2 TL2 ACX2 ADH2 AMT2 AND2 AWP2 AWZ2 BGL2 BGV2 BQH2 BQR2 CAD2 CAN2 CJZ2 CKJ2 CTV2 CUF2 DDR2 DEB2 DNN2 DNX2 DXJ2 DXT2 EHF2 EHP2 ERB2 ERL2 FAX2 FBH2 FKT2 FLD2 FUP2 FUZ2 GEL2 GEV2 GOH2 GOR2 GYD2 GYN2 HHZ2 HIJ2 HRV2 HSF2 IBR2 ICB2 ILN2 ILX2 IVJ2 IVT2 JFF2 JFP2 JPB2 JPL2 JYX2 JZH2 KIT2 KJD2 KSP2 KSZ2 LCL2 LCV2 LMH2 LMR2 LWD2 LWN2 MFZ2 MGJ2 MPV2 MQF2 MZR2 NAB2 NJN2 NJX2 NTJ2 NTT2 ODF2 ODP2 ONB2 ONL2 OWX2 OXH2 PGT2 PHD2 PQP2 PQZ2 QAL2 QAV2 QKH2 QKR2 QUD2 QUN2 RDZ2 REJ2 RNV2 ROF2 RXR2 RYB2 SHN2 SHX2 SRJ2 SRT2 TBF2 TBP2 TLB2 TLL2 TUX2 TVH2 UET2 UFD2 UOP2 UOZ2 UYL2 UYV2 VIH2 VIR2 VSD2 VSN2 WBZ2 WCJ2 WLV2 WMF2 WVR2 WWB2" xr:uid="{00000000-0002-0000-0400-000001000000}">
      <formula1>"5.4,4.8,3.8,3,2.8,4.65,4.4"</formula1>
    </dataValidation>
    <dataValidation type="list" allowBlank="1" showInputMessage="1" showErrorMessage="1" sqref="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xr:uid="{00000000-0002-0000-0400-000002000000}">
      <formula1>"5,3"</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核价对比</vt:lpstr>
      <vt:lpstr>BOM清单</vt:lpstr>
      <vt:lpstr>Sheet1</vt:lpstr>
      <vt:lpstr>Sheet2</vt:lpstr>
      <vt:lpstr>纸箱核算</vt:lpstr>
      <vt:lpstr>BOM清单!Print_Area</vt:lpstr>
      <vt:lpstr>BOM清单!Print_Titles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刘志</dc:creator>
  <cp:lastModifiedBy>吴英格</cp:lastModifiedBy>
  <cp:lastPrinted>2021-02-01T01:48:00Z</cp:lastPrinted>
  <dcterms:created xsi:type="dcterms:W3CDTF">2004-09-08T02:40:00Z</dcterms:created>
  <dcterms:modified xsi:type="dcterms:W3CDTF">2021-10-18T01:47:50Z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