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VYTSNC" sheetId="1" state="hidden" r:id="rId1"/>
    <sheet name="韩万林" sheetId="7" r:id="rId2"/>
  </sheets>
  <calcPr calcId="144525"/>
</workbook>
</file>

<file path=xl/sharedStrings.xml><?xml version="1.0" encoding="utf-8"?>
<sst xmlns="http://schemas.openxmlformats.org/spreadsheetml/2006/main" count="172" uniqueCount="68">
  <si>
    <t>员工离职工资表</t>
  </si>
  <si>
    <t xml:space="preserve">单位：成都光华智能汽车部件有限公司   </t>
  </si>
  <si>
    <t>序号</t>
  </si>
  <si>
    <t>姓名</t>
  </si>
  <si>
    <t>部门</t>
  </si>
  <si>
    <t>岗位</t>
  </si>
  <si>
    <t>身份证号码</t>
  </si>
  <si>
    <t>工资卡号（中行）</t>
  </si>
  <si>
    <t>全勤奖</t>
  </si>
  <si>
    <t>基本
工资</t>
  </si>
  <si>
    <t>岗位
工资</t>
  </si>
  <si>
    <t>绩效
工资</t>
  </si>
  <si>
    <t>全勤</t>
  </si>
  <si>
    <t>交通
补贴</t>
  </si>
  <si>
    <t>厂龄补贴</t>
  </si>
  <si>
    <t>夜班津贴</t>
  </si>
  <si>
    <t>加班费</t>
  </si>
  <si>
    <t>奖罚</t>
  </si>
  <si>
    <t>特殊岗位津贴</t>
  </si>
  <si>
    <t>其他</t>
  </si>
  <si>
    <t>10月
应发工资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</si>
  <si>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</si>
  <si>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</si>
  <si>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</si>
  <si>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</si>
  <si>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</si>
  <si>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</si>
  <si>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</si>
  <si>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</si>
  <si>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</si>
  <si>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</si>
  <si>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</si>
  <si>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</si>
  <si>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</si>
  <si>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10月
实发工资</t>
  </si>
  <si>
    <t>备注</t>
  </si>
  <si>
    <t>岗位性质</t>
  </si>
  <si>
    <t>岗位划分</t>
  </si>
  <si>
    <t>养老</t>
  </si>
  <si>
    <t>医疗</t>
  </si>
  <si>
    <t>失业</t>
  </si>
  <si>
    <t>公积金</t>
  </si>
  <si>
    <t>10.11月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</si>
  <si>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</si>
  <si>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</si>
  <si>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</si>
  <si>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</si>
  <si>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</si>
  <si>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</si>
  <si>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韩万林</t>
  </si>
  <si>
    <t>生产制造</t>
  </si>
  <si>
    <t>工段长</t>
  </si>
  <si>
    <t>直接</t>
  </si>
  <si>
    <t>一线</t>
  </si>
  <si>
    <t>511922198909184513</t>
  </si>
  <si>
    <t>6215683100022018550</t>
  </si>
  <si>
    <t>11月8日离职</t>
  </si>
  <si>
    <t>11月
应发工资</t>
  </si>
  <si>
    <t>11月
扣款小计</t>
  </si>
  <si>
    <t>离职赔偿</t>
  </si>
  <si>
    <t xml:space="preserve">
实发工资</t>
  </si>
  <si>
    <t>实付大写：贰万叁仟玖佰肆拾元零壹分</t>
  </si>
  <si>
    <t>制表：周继菊  2021.11.08                审核：                   审批：</t>
  </si>
  <si>
    <t>结算说明：1、工作截至日期2021年11月8日，工资考核结算至当日，社保、公积金缴纳至2021年11月。</t>
  </si>
  <si>
    <t xml:space="preserve">         2、因由公司辞退，故由公司补偿二个月工资14411.54元。</t>
  </si>
  <si>
    <t xml:space="preserve">         3、双方协商一致，无任何劳资纠纷、经济纠纷。</t>
  </si>
  <si>
    <t xml:space="preserve">        4、以上三项扣除个人所得税后合计23940.01元，11月30日前发放至员工工资卡。</t>
  </si>
  <si>
    <t>员工签字：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</si>
</sst>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0_ "/>
    <numFmt numFmtId="178" formatCode="0.00_);[Red]\(0.00\)"/>
  </numFmts>
  <fonts count="44">
    <font>
      <sz val="12"/>
      <name val="宋体"/>
      <charset val="134"/>
    </font>
    <font>
      <sz val="14"/>
      <name val="宋体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63"/>
      <name val="Tahoma"/>
      <charset val="134"/>
    </font>
    <font>
      <b/>
      <sz val="11"/>
      <color theme="3"/>
      <name val="宋体"/>
      <charset val="134"/>
      <scheme val="minor"/>
    </font>
    <font>
      <b/>
      <sz val="15"/>
      <color indexed="56"/>
      <name val="Tahoma"/>
      <charset val="134"/>
    </font>
    <font>
      <b/>
      <sz val="11"/>
      <color indexed="52"/>
      <name val="Tahoma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62"/>
      <name val="Tahoma"/>
      <charset val="134"/>
    </font>
    <font>
      <sz val="11"/>
      <color indexed="9"/>
      <name val="Tahoma"/>
      <charset val="134"/>
    </font>
    <font>
      <sz val="11"/>
      <color indexed="17"/>
      <name val="Tahoma"/>
      <charset val="134"/>
    </font>
    <font>
      <i/>
      <sz val="11"/>
      <color indexed="23"/>
      <name val="Tahoma"/>
      <charset val="134"/>
    </font>
    <font>
      <b/>
      <sz val="13"/>
      <color indexed="56"/>
      <name val="Tahom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20"/>
      <name val="Tahoma"/>
      <charset val="134"/>
    </font>
    <font>
      <sz val="11"/>
      <color indexed="10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</borders>
  <cellStyleXfs count="157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9" borderId="1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7" borderId="21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3" fillId="7" borderId="24" applyNumberFormat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34" fillId="25" borderId="2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0" borderId="0" applyAlignment="0"/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9" borderId="18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7" fillId="9" borderId="18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35" fillId="30" borderId="27" applyNumberFormat="0" applyAlignment="0" applyProtection="0">
      <alignment vertical="center"/>
    </xf>
    <xf numFmtId="0" fontId="35" fillId="30" borderId="27" applyNumberFormat="0" applyAlignment="0" applyProtection="0">
      <alignment vertical="center"/>
    </xf>
    <xf numFmtId="0" fontId="35" fillId="30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0" fillId="26" borderId="26" applyNumberFormat="0" applyFont="0" applyAlignment="0" applyProtection="0">
      <alignment vertical="center"/>
    </xf>
    <xf numFmtId="0" fontId="0" fillId="26" borderId="26" applyNumberFormat="0" applyFont="0" applyAlignment="0" applyProtection="0">
      <alignment vertical="center"/>
    </xf>
    <xf numFmtId="0" fontId="0" fillId="26" borderId="26" applyNumberFormat="0" applyFont="0" applyAlignment="0" applyProtection="0">
      <alignment vertical="center"/>
    </xf>
    <xf numFmtId="0" fontId="0" fillId="26" borderId="26" applyNumberFormat="0" applyFont="0" applyAlignment="0" applyProtection="0">
      <alignment vertical="center"/>
    </xf>
    <xf numFmtId="0" fontId="0" fillId="26" borderId="26" applyNumberFormat="0" applyFont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176" fontId="1" fillId="0" borderId="0" xfId="0" applyNumberFormat="1" applyFont="1"/>
    <xf numFmtId="0" fontId="1" fillId="0" borderId="0" xfId="0" applyFont="1" applyAlignment="1">
      <alignment horizontal="left"/>
    </xf>
    <xf numFmtId="177" fontId="4" fillId="0" borderId="7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2" borderId="7" xfId="43" applyFont="1" applyFill="1" applyBorder="1" applyAlignment="1">
      <alignment horizontal="center" vertical="center" wrapText="1"/>
    </xf>
    <xf numFmtId="0" fontId="5" fillId="2" borderId="8" xfId="43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2" borderId="10" xfId="43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shrinkToFit="1"/>
    </xf>
    <xf numFmtId="2" fontId="5" fillId="0" borderId="8" xfId="43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4" fillId="0" borderId="7" xfId="0" applyNumberFormat="1" applyFont="1" applyFill="1" applyBorder="1" applyAlignment="1">
      <alignment horizontal="center" vertical="center" wrapText="1"/>
    </xf>
  </cellXfs>
  <cellStyles count="15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标题 4" xfId="18" builtinId="19"/>
    <cellStyle name="解释性文本 2 2" xfId="19"/>
    <cellStyle name="60% - 强调文字颜色 2" xfId="20" builtinId="36"/>
    <cellStyle name="警告文本" xfId="21" builtinId="11"/>
    <cellStyle name="标题" xfId="22" builtinId="15"/>
    <cellStyle name="60% - 强调文字颜色 2 2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常规_发放" xfId="43"/>
    <cellStyle name="强调文字颜色 1" xfId="44" builtinId="29"/>
    <cellStyle name="20% - 强调文字颜色 1" xfId="45" builtinId="30"/>
    <cellStyle name="链接单元格 3" xfId="46"/>
    <cellStyle name="40% - 强调文字颜色 5 2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计算 3" xfId="56"/>
    <cellStyle name="60% - 强调文字颜色 1 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40% - 强调文字颜色 6 2" xfId="65"/>
    <cellStyle name="适中 2 2" xfId="66"/>
    <cellStyle name="20% - 强调文字颜色 2 2" xfId="67"/>
    <cellStyle name="输出 2 2" xfId="68"/>
    <cellStyle name="20% - 强调文字颜色 3 2" xfId="69"/>
    <cellStyle name="20% - 强调文字颜色 4 2" xfId="70"/>
    <cellStyle name="常规 3" xfId="71"/>
    <cellStyle name="20% - 强调文字颜色 5 2" xfId="72"/>
    <cellStyle name="20% - 强调文字颜色 6 2" xfId="73"/>
    <cellStyle name="40% - 强调文字颜色 3 2" xfId="74"/>
    <cellStyle name="计算 2 2" xfId="75"/>
    <cellStyle name="60% - 强调文字颜色 1 2" xfId="76"/>
    <cellStyle name="60% - 强调文字颜色 1 3" xfId="77"/>
    <cellStyle name="60% - 强调文字颜色 2 2" xfId="78"/>
    <cellStyle name="60% - 强调文字颜色 3 2" xfId="79"/>
    <cellStyle name="60% - 强调文字颜色 3 2 2" xfId="80"/>
    <cellStyle name="60% - 强调文字颜色 3 3" xfId="81"/>
    <cellStyle name="60% - 强调文字颜色 4 2" xfId="82"/>
    <cellStyle name="60% - 强调文字颜色 4 2 2" xfId="83"/>
    <cellStyle name="60% - 强调文字颜色 4 3" xfId="84"/>
    <cellStyle name="60% - 强调文字颜色 5 2" xfId="85"/>
    <cellStyle name="60% - 强调文字颜色 5 2 2" xfId="86"/>
    <cellStyle name="60% - 强调文字颜色 5 3" xfId="87"/>
    <cellStyle name="60% - 强调文字颜色 6 2" xfId="88"/>
    <cellStyle name="60% - 强调文字颜色 6 2 2" xfId="89"/>
    <cellStyle name="60% - 强调文字颜色 6 3" xfId="90"/>
    <cellStyle name="标题 1 2" xfId="91"/>
    <cellStyle name="标题 1 2 2" xfId="92"/>
    <cellStyle name="标题 1 3" xfId="93"/>
    <cellStyle name="标题 2 2" xfId="94"/>
    <cellStyle name="标题 2 2 2" xfId="95"/>
    <cellStyle name="标题 2 3" xfId="96"/>
    <cellStyle name="标题 3 2" xfId="97"/>
    <cellStyle name="标题 3 2 2" xfId="98"/>
    <cellStyle name="标题 3 3" xfId="99"/>
    <cellStyle name="标题 4 2" xfId="100"/>
    <cellStyle name="标题 4 2 2" xfId="101"/>
    <cellStyle name="标题 4 3" xfId="102"/>
    <cellStyle name="汇总 2 2" xfId="103"/>
    <cellStyle name="标题 5" xfId="104"/>
    <cellStyle name="标题 5 2" xfId="105"/>
    <cellStyle name="标题 6" xfId="106"/>
    <cellStyle name="标题 6 2" xfId="107"/>
    <cellStyle name="标题 7" xfId="108"/>
    <cellStyle name="差 2" xfId="109"/>
    <cellStyle name="差 2 2" xfId="110"/>
    <cellStyle name="差 3" xfId="111"/>
    <cellStyle name="常规 2" xfId="112"/>
    <cellStyle name="常规 3 2" xfId="113"/>
    <cellStyle name="常规 4" xfId="114"/>
    <cellStyle name="好 2" xfId="115"/>
    <cellStyle name="好 2 2" xfId="116"/>
    <cellStyle name="好 3" xfId="117"/>
    <cellStyle name="汇总 2" xfId="118"/>
    <cellStyle name="汇总 3" xfId="119"/>
    <cellStyle name="检查单元格 2" xfId="120"/>
    <cellStyle name="检查单元格 2 2" xfId="121"/>
    <cellStyle name="检查单元格 3" xfId="122"/>
    <cellStyle name="解释性文本 2" xfId="123"/>
    <cellStyle name="解释性文本 3" xfId="124"/>
    <cellStyle name="警告文本 2" xfId="125"/>
    <cellStyle name="警告文本 2 2" xfId="126"/>
    <cellStyle name="警告文本 3" xfId="127"/>
    <cellStyle name="链接单元格 2" xfId="128"/>
    <cellStyle name="链接单元格 2 2" xfId="129"/>
    <cellStyle name="强调文字颜色 1 2" xfId="130"/>
    <cellStyle name="强调文字颜色 1 2 2" xfId="131"/>
    <cellStyle name="强调文字颜色 1 3" xfId="132"/>
    <cellStyle name="强调文字颜色 2 2" xfId="133"/>
    <cellStyle name="强调文字颜色 2 2 2" xfId="134"/>
    <cellStyle name="强调文字颜色 2 3" xfId="135"/>
    <cellStyle name="强调文字颜色 3 2" xfId="136"/>
    <cellStyle name="强调文字颜色 3 2 2" xfId="137"/>
    <cellStyle name="强调文字颜色 3 3" xfId="138"/>
    <cellStyle name="强调文字颜色 4 2" xfId="139"/>
    <cellStyle name="强调文字颜色 4 2 2" xfId="140"/>
    <cellStyle name="强调文字颜色 4 3" xfId="141"/>
    <cellStyle name="强调文字颜色 5 2" xfId="142"/>
    <cellStyle name="强调文字颜色 5 2 2" xfId="143"/>
    <cellStyle name="强调文字颜色 5 3" xfId="144"/>
    <cellStyle name="强调文字颜色 6 2" xfId="145"/>
    <cellStyle name="强调文字颜色 6 2 2" xfId="146"/>
    <cellStyle name="强调文字颜色 6 3" xfId="147"/>
    <cellStyle name="适中 3" xfId="148"/>
    <cellStyle name="输入 2" xfId="149"/>
    <cellStyle name="输入 2 2" xfId="150"/>
    <cellStyle name="输入 3" xfId="151"/>
    <cellStyle name="注释 2" xfId="152"/>
    <cellStyle name="注释 2 2" xfId="153"/>
    <cellStyle name="注释 3" xfId="154"/>
    <cellStyle name="注释 3 2" xfId="155"/>
    <cellStyle name="注释 4" xfId="1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1"/>
  <sheetViews>
    <sheetView tabSelected="1" view="pageBreakPreview" zoomScaleNormal="100" workbookViewId="0">
      <selection activeCell="J24" sqref="J24"/>
    </sheetView>
  </sheetViews>
  <sheetFormatPr defaultColWidth="9" defaultRowHeight="14.25"/>
  <cols>
    <col min="1" max="1" width="3.125" customWidth="1"/>
    <col min="2" max="2" width="5.375" customWidth="1"/>
    <col min="3" max="3" width="7.25" customWidth="1"/>
    <col min="5" max="5" width="8.125" hidden="1" customWidth="1"/>
    <col min="6" max="6" width="7.875" hidden="1" customWidth="1"/>
    <col min="8" max="8" width="10" style="3" customWidth="1"/>
    <col min="9" max="9" width="5.625" customWidth="1"/>
    <col min="10" max="12" width="5.625" style="3" customWidth="1"/>
    <col min="13" max="13" width="5.625" style="3" hidden="1" customWidth="1"/>
    <col min="14" max="15" width="5.625" customWidth="1"/>
    <col min="16" max="19" width="5.625" hidden="1" customWidth="1"/>
    <col min="20" max="21" width="5.625" customWidth="1"/>
    <col min="22" max="22" width="5.625" hidden="1" customWidth="1"/>
    <col min="24" max="27" width="5.625" customWidth="1"/>
    <col min="28" max="28" width="8.75" customWidth="1"/>
    <col min="29" max="30" width="9.375" hidden="1" customWidth="1"/>
    <col min="31" max="42" width="9" hidden="1" customWidth="1"/>
    <col min="43" max="43" width="1.75" hidden="1" customWidth="1"/>
    <col min="44" max="44" width="8.375" customWidth="1"/>
    <col min="45" max="45" width="9" hidden="1" customWidth="1"/>
    <col min="46" max="46" width="8.625" customWidth="1"/>
    <col min="47" max="47" width="8.25" customWidth="1"/>
  </cols>
  <sheetData>
    <row r="1" customFormat="1" ht="41.1" customHeight="1" spans="1:4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="1" customFormat="1" ht="27.95" customHeight="1" spans="2:17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1" ht="22" customHeight="1" spans="1:47">
      <c r="A3" s="6" t="s">
        <v>2</v>
      </c>
      <c r="B3" s="7" t="s">
        <v>3</v>
      </c>
      <c r="C3" s="8" t="s">
        <v>4</v>
      </c>
      <c r="D3" s="8" t="s">
        <v>5</v>
      </c>
      <c r="E3" s="8"/>
      <c r="F3" s="8"/>
      <c r="G3" s="9" t="s">
        <v>6</v>
      </c>
      <c r="H3" s="9" t="s">
        <v>7</v>
      </c>
      <c r="I3" s="8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8" t="s">
        <v>13</v>
      </c>
      <c r="O3" s="8" t="s">
        <v>14</v>
      </c>
      <c r="P3" s="7" t="s">
        <v>14</v>
      </c>
      <c r="Q3" s="7" t="s">
        <v>15</v>
      </c>
      <c r="R3" s="7" t="s">
        <v>16</v>
      </c>
      <c r="S3" s="7" t="s">
        <v>17</v>
      </c>
      <c r="T3" s="8" t="s">
        <v>18</v>
      </c>
      <c r="U3" s="8" t="s">
        <v>16</v>
      </c>
      <c r="V3" s="7" t="s">
        <v>19</v>
      </c>
      <c r="W3" s="7" t="s">
        <v>20</v>
      </c>
      <c r="X3" s="26" t="s">
        <v>21</v>
      </c>
      <c r="Y3" s="26"/>
      <c r="Z3" s="26"/>
      <c r="AA3" s="26"/>
      <c r="AB3" s="26"/>
      <c r="AC3" s="30" t="s">
        <v>22</v>
      </c>
      <c r="AD3" s="30" t="s">
        <v>23</v>
      </c>
      <c r="AE3" s="30" t="s">
        <v>24</v>
      </c>
      <c r="AF3" s="26" t="s">
        <v>25</v>
      </c>
      <c r="AG3" s="26"/>
      <c r="AH3" s="26"/>
      <c r="AI3" s="26"/>
      <c r="AJ3" s="26"/>
      <c r="AK3" s="29" t="s">
        <v>26</v>
      </c>
      <c r="AL3" s="29" t="s">
        <v>27</v>
      </c>
      <c r="AM3" s="29" t="s">
        <v>28</v>
      </c>
      <c r="AN3" s="29"/>
      <c r="AO3" s="29" t="s">
        <v>29</v>
      </c>
      <c r="AP3" s="30" t="s">
        <v>30</v>
      </c>
      <c r="AQ3" s="30" t="s">
        <v>31</v>
      </c>
      <c r="AR3" s="30" t="s">
        <v>32</v>
      </c>
      <c r="AS3" s="26" t="s">
        <v>33</v>
      </c>
      <c r="AT3" s="26" t="s">
        <v>34</v>
      </c>
      <c r="AU3" s="26" t="s">
        <v>35</v>
      </c>
    </row>
    <row r="4" s="2" customFormat="1" ht="30" customHeight="1" spans="1:47">
      <c r="A4" s="10"/>
      <c r="B4" s="11"/>
      <c r="C4" s="12"/>
      <c r="D4" s="12"/>
      <c r="E4" s="12" t="s">
        <v>36</v>
      </c>
      <c r="F4" s="12" t="s">
        <v>37</v>
      </c>
      <c r="G4" s="13"/>
      <c r="H4" s="13"/>
      <c r="I4" s="12"/>
      <c r="J4" s="11"/>
      <c r="K4" s="11"/>
      <c r="L4" s="11"/>
      <c r="M4" s="11"/>
      <c r="N4" s="12"/>
      <c r="O4" s="12"/>
      <c r="P4" s="11"/>
      <c r="Q4" s="11"/>
      <c r="R4" s="11"/>
      <c r="S4" s="11"/>
      <c r="T4" s="12"/>
      <c r="U4" s="12"/>
      <c r="V4" s="11"/>
      <c r="W4" s="11"/>
      <c r="X4" s="26" t="s">
        <v>38</v>
      </c>
      <c r="Y4" s="26" t="s">
        <v>39</v>
      </c>
      <c r="Z4" s="26" t="s">
        <v>40</v>
      </c>
      <c r="AA4" s="26" t="s">
        <v>41</v>
      </c>
      <c r="AB4" s="26" t="s">
        <v>42</v>
      </c>
      <c r="AC4" s="30"/>
      <c r="AD4" s="30"/>
      <c r="AE4" s="30"/>
      <c r="AF4" s="30" t="s">
        <v>43</v>
      </c>
      <c r="AG4" s="30" t="s">
        <v>44</v>
      </c>
      <c r="AH4" s="30" t="s">
        <v>45</v>
      </c>
      <c r="AI4" s="30" t="s">
        <v>46</v>
      </c>
      <c r="AJ4" s="30" t="s">
        <v>47</v>
      </c>
      <c r="AK4" s="29"/>
      <c r="AL4" s="29"/>
      <c r="AM4" s="29"/>
      <c r="AN4" s="29" t="s">
        <v>48</v>
      </c>
      <c r="AO4" s="29"/>
      <c r="AP4" s="30"/>
      <c r="AQ4" s="30"/>
      <c r="AR4" s="30"/>
      <c r="AS4" s="26"/>
      <c r="AT4" s="26"/>
      <c r="AU4" s="26"/>
    </row>
    <row r="5" s="2" customFormat="1" ht="30" customHeight="1" spans="1:48">
      <c r="A5" s="14"/>
      <c r="B5" s="15" t="s">
        <v>49</v>
      </c>
      <c r="C5" s="16" t="s">
        <v>50</v>
      </c>
      <c r="D5" s="16" t="s">
        <v>51</v>
      </c>
      <c r="E5" s="16" t="s">
        <v>52</v>
      </c>
      <c r="F5" s="16" t="s">
        <v>53</v>
      </c>
      <c r="G5" s="17" t="s">
        <v>54</v>
      </c>
      <c r="H5" s="17" t="s">
        <v>55</v>
      </c>
      <c r="I5" s="25">
        <v>200</v>
      </c>
      <c r="J5" s="25">
        <v>1830</v>
      </c>
      <c r="K5" s="25">
        <f>900</f>
        <v>900</v>
      </c>
      <c r="L5" s="25">
        <f>800*1</f>
        <v>800</v>
      </c>
      <c r="M5" s="25">
        <v>200</v>
      </c>
      <c r="N5" s="25">
        <v>100</v>
      </c>
      <c r="O5" s="25">
        <v>20</v>
      </c>
      <c r="P5" s="25"/>
      <c r="Q5" s="25"/>
      <c r="R5" s="25"/>
      <c r="S5" s="25"/>
      <c r="T5" s="25">
        <v>800</v>
      </c>
      <c r="U5" s="25">
        <v>2305.91</v>
      </c>
      <c r="V5" s="25"/>
      <c r="W5" s="27">
        <f>SUM(J5:U5)</f>
        <v>6955.91</v>
      </c>
      <c r="X5" s="28">
        <v>254</v>
      </c>
      <c r="Y5" s="29">
        <v>69.26</v>
      </c>
      <c r="Z5" s="29">
        <v>13.85</v>
      </c>
      <c r="AA5" s="25">
        <f>107</f>
        <v>107</v>
      </c>
      <c r="AB5" s="29">
        <f>SUM(X5:AA5)</f>
        <v>444.11</v>
      </c>
      <c r="AC5" s="29"/>
      <c r="AD5" s="29"/>
      <c r="AE5" s="28">
        <v>254</v>
      </c>
      <c r="AF5" s="29">
        <v>69.26</v>
      </c>
      <c r="AG5" s="29">
        <v>13.85</v>
      </c>
      <c r="AH5" s="25">
        <f>107</f>
        <v>107</v>
      </c>
      <c r="AI5" s="25">
        <f>SUM(AE5:AH5)</f>
        <v>444.11</v>
      </c>
      <c r="AJ5" s="34">
        <v>2344.2</v>
      </c>
      <c r="AK5" s="35">
        <v>5000</v>
      </c>
      <c r="AL5" s="34">
        <v>444.11</v>
      </c>
      <c r="AM5" s="34"/>
      <c r="AN5" s="34"/>
      <c r="AO5" s="34"/>
      <c r="AP5" s="34"/>
      <c r="AQ5" s="34"/>
      <c r="AR5" s="40">
        <v>45.35</v>
      </c>
      <c r="AS5" s="40"/>
      <c r="AT5" s="41">
        <f>W5-AB5</f>
        <v>6511.8</v>
      </c>
      <c r="AU5" s="42" t="s">
        <v>56</v>
      </c>
      <c r="AV5" s="43"/>
    </row>
    <row r="6" s="2" customFormat="1" ht="22" customHeight="1" spans="1:47">
      <c r="A6" s="6" t="s">
        <v>2</v>
      </c>
      <c r="B6" s="7" t="s">
        <v>3</v>
      </c>
      <c r="C6" s="8" t="s">
        <v>4</v>
      </c>
      <c r="D6" s="8" t="s">
        <v>5</v>
      </c>
      <c r="E6" s="8"/>
      <c r="F6" s="8"/>
      <c r="G6" s="9" t="s">
        <v>6</v>
      </c>
      <c r="H6" s="9" t="s">
        <v>7</v>
      </c>
      <c r="I6" s="8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8" t="s">
        <v>13</v>
      </c>
      <c r="O6" s="8" t="s">
        <v>14</v>
      </c>
      <c r="P6" s="7" t="s">
        <v>14</v>
      </c>
      <c r="Q6" s="7" t="s">
        <v>15</v>
      </c>
      <c r="R6" s="7" t="s">
        <v>16</v>
      </c>
      <c r="S6" s="7" t="s">
        <v>17</v>
      </c>
      <c r="T6" s="8" t="s">
        <v>18</v>
      </c>
      <c r="U6" s="8" t="s">
        <v>16</v>
      </c>
      <c r="V6" s="7" t="s">
        <v>19</v>
      </c>
      <c r="W6" s="7" t="s">
        <v>57</v>
      </c>
      <c r="X6" s="26" t="s">
        <v>21</v>
      </c>
      <c r="Y6" s="26"/>
      <c r="Z6" s="26"/>
      <c r="AA6" s="26"/>
      <c r="AB6" s="26"/>
      <c r="AC6" s="30" t="s">
        <v>22</v>
      </c>
      <c r="AD6" s="30" t="s">
        <v>23</v>
      </c>
      <c r="AE6" s="30" t="s">
        <v>24</v>
      </c>
      <c r="AF6" s="26" t="s">
        <v>25</v>
      </c>
      <c r="AG6" s="26"/>
      <c r="AH6" s="26"/>
      <c r="AI6" s="26"/>
      <c r="AJ6" s="26"/>
      <c r="AK6" s="29" t="s">
        <v>26</v>
      </c>
      <c r="AL6" s="29" t="s">
        <v>27</v>
      </c>
      <c r="AM6" s="29" t="s">
        <v>28</v>
      </c>
      <c r="AN6" s="29"/>
      <c r="AO6" s="29" t="s">
        <v>29</v>
      </c>
      <c r="AP6" s="30" t="s">
        <v>30</v>
      </c>
      <c r="AQ6" s="30" t="s">
        <v>31</v>
      </c>
      <c r="AR6" s="30" t="s">
        <v>32</v>
      </c>
      <c r="AS6" s="26" t="s">
        <v>33</v>
      </c>
      <c r="AT6" s="26" t="s">
        <v>34</v>
      </c>
      <c r="AU6" s="26" t="s">
        <v>35</v>
      </c>
    </row>
    <row r="7" s="2" customFormat="1" ht="30" customHeight="1" spans="1:47">
      <c r="A7" s="10"/>
      <c r="B7" s="11"/>
      <c r="C7" s="12"/>
      <c r="D7" s="12"/>
      <c r="E7" s="12" t="s">
        <v>36</v>
      </c>
      <c r="F7" s="12" t="s">
        <v>37</v>
      </c>
      <c r="G7" s="13"/>
      <c r="H7" s="13"/>
      <c r="I7" s="12"/>
      <c r="J7" s="11"/>
      <c r="K7" s="11"/>
      <c r="L7" s="11"/>
      <c r="M7" s="11"/>
      <c r="N7" s="12"/>
      <c r="O7" s="12"/>
      <c r="P7" s="11"/>
      <c r="Q7" s="11"/>
      <c r="R7" s="11"/>
      <c r="S7" s="11"/>
      <c r="T7" s="12"/>
      <c r="U7" s="12"/>
      <c r="V7" s="11"/>
      <c r="W7" s="11"/>
      <c r="X7" s="26" t="s">
        <v>38</v>
      </c>
      <c r="Y7" s="26" t="s">
        <v>39</v>
      </c>
      <c r="Z7" s="26" t="s">
        <v>40</v>
      </c>
      <c r="AA7" s="26" t="s">
        <v>41</v>
      </c>
      <c r="AB7" s="26" t="s">
        <v>58</v>
      </c>
      <c r="AC7" s="30"/>
      <c r="AD7" s="30"/>
      <c r="AE7" s="30"/>
      <c r="AF7" s="30" t="s">
        <v>43</v>
      </c>
      <c r="AG7" s="30" t="s">
        <v>44</v>
      </c>
      <c r="AH7" s="30" t="s">
        <v>45</v>
      </c>
      <c r="AI7" s="30" t="s">
        <v>46</v>
      </c>
      <c r="AJ7" s="30" t="s">
        <v>47</v>
      </c>
      <c r="AK7" s="29"/>
      <c r="AL7" s="29"/>
      <c r="AM7" s="29"/>
      <c r="AN7" s="29" t="s">
        <v>48</v>
      </c>
      <c r="AO7" s="29"/>
      <c r="AP7" s="30"/>
      <c r="AQ7" s="30"/>
      <c r="AR7" s="30"/>
      <c r="AS7" s="26"/>
      <c r="AT7" s="26"/>
      <c r="AU7" s="26"/>
    </row>
    <row r="8" s="2" customFormat="1" ht="30" customHeight="1" spans="1:48">
      <c r="A8" s="15"/>
      <c r="B8" s="15" t="s">
        <v>49</v>
      </c>
      <c r="C8" s="16" t="s">
        <v>50</v>
      </c>
      <c r="D8" s="16" t="s">
        <v>51</v>
      </c>
      <c r="E8" s="16" t="s">
        <v>52</v>
      </c>
      <c r="F8" s="16" t="s">
        <v>53</v>
      </c>
      <c r="G8" s="17" t="s">
        <v>54</v>
      </c>
      <c r="H8" s="17" t="s">
        <v>55</v>
      </c>
      <c r="I8" s="25">
        <v>200</v>
      </c>
      <c r="J8" s="25">
        <v>1830</v>
      </c>
      <c r="K8" s="25">
        <f>900/30*8</f>
        <v>240</v>
      </c>
      <c r="L8" s="25">
        <f>800/30*8</f>
        <v>213.333333333333</v>
      </c>
      <c r="M8" s="25">
        <v>200</v>
      </c>
      <c r="N8" s="25">
        <v>100</v>
      </c>
      <c r="O8" s="25">
        <v>20</v>
      </c>
      <c r="P8" s="25"/>
      <c r="Q8" s="25"/>
      <c r="R8" s="25"/>
      <c r="S8" s="25"/>
      <c r="T8" s="25">
        <f>800/30*8</f>
        <v>213.333333333333</v>
      </c>
      <c r="U8" s="25"/>
      <c r="V8" s="25"/>
      <c r="W8" s="27">
        <f>SUM(I8:U8)</f>
        <v>3016.66666666667</v>
      </c>
      <c r="X8" s="28"/>
      <c r="Y8" s="29"/>
      <c r="Z8" s="29"/>
      <c r="AA8" s="25"/>
      <c r="AB8" s="29">
        <v>0</v>
      </c>
      <c r="AC8" s="29"/>
      <c r="AD8" s="29"/>
      <c r="AE8" s="28">
        <v>254</v>
      </c>
      <c r="AF8" s="29">
        <v>69.26</v>
      </c>
      <c r="AG8" s="29">
        <v>13.85</v>
      </c>
      <c r="AH8" s="25">
        <f>107</f>
        <v>107</v>
      </c>
      <c r="AI8" s="25">
        <f>SUM(AE8:AH8)</f>
        <v>444.11</v>
      </c>
      <c r="AJ8" s="34">
        <v>2344.2</v>
      </c>
      <c r="AK8" s="35">
        <v>5000</v>
      </c>
      <c r="AL8" s="34">
        <v>444.11</v>
      </c>
      <c r="AM8" s="34"/>
      <c r="AN8" s="34"/>
      <c r="AO8" s="34"/>
      <c r="AP8" s="34"/>
      <c r="AQ8" s="34"/>
      <c r="AR8" s="40"/>
      <c r="AS8" s="40"/>
      <c r="AT8" s="41">
        <f>W8</f>
        <v>3016.66666666667</v>
      </c>
      <c r="AU8" s="42" t="s">
        <v>56</v>
      </c>
      <c r="AV8" s="43"/>
    </row>
    <row r="9" s="2" customFormat="1" ht="22" customHeight="1" spans="1:48">
      <c r="A9" s="6" t="s">
        <v>2</v>
      </c>
      <c r="B9" s="7" t="s">
        <v>3</v>
      </c>
      <c r="C9" s="8" t="s">
        <v>4</v>
      </c>
      <c r="D9" s="8" t="s">
        <v>5</v>
      </c>
      <c r="E9" s="8"/>
      <c r="F9" s="8"/>
      <c r="G9" s="9" t="s">
        <v>6</v>
      </c>
      <c r="H9" s="9" t="s">
        <v>7</v>
      </c>
      <c r="I9" s="8"/>
      <c r="J9" s="7"/>
      <c r="K9" s="7"/>
      <c r="L9" s="7"/>
      <c r="M9" s="7" t="s">
        <v>12</v>
      </c>
      <c r="N9" s="8"/>
      <c r="O9" s="8"/>
      <c r="P9" s="7" t="s">
        <v>14</v>
      </c>
      <c r="Q9" s="7" t="s">
        <v>15</v>
      </c>
      <c r="R9" s="7" t="s">
        <v>16</v>
      </c>
      <c r="S9" s="7" t="s">
        <v>17</v>
      </c>
      <c r="T9" s="8"/>
      <c r="U9" s="8"/>
      <c r="V9" s="7" t="s">
        <v>19</v>
      </c>
      <c r="W9" s="7" t="s">
        <v>59</v>
      </c>
      <c r="X9" s="7" t="s">
        <v>21</v>
      </c>
      <c r="Y9" s="7"/>
      <c r="Z9" s="7"/>
      <c r="AA9" s="7"/>
      <c r="AB9" s="7"/>
      <c r="AC9" s="31" t="s">
        <v>22</v>
      </c>
      <c r="AD9" s="31" t="s">
        <v>23</v>
      </c>
      <c r="AE9" s="31" t="s">
        <v>24</v>
      </c>
      <c r="AF9" s="32" t="s">
        <v>25</v>
      </c>
      <c r="AG9" s="36"/>
      <c r="AH9" s="36"/>
      <c r="AI9" s="36"/>
      <c r="AJ9" s="37"/>
      <c r="AK9" s="38" t="s">
        <v>26</v>
      </c>
      <c r="AL9" s="38" t="s">
        <v>27</v>
      </c>
      <c r="AM9" s="38" t="s">
        <v>28</v>
      </c>
      <c r="AN9" s="38"/>
      <c r="AO9" s="38" t="s">
        <v>29</v>
      </c>
      <c r="AP9" s="31" t="s">
        <v>30</v>
      </c>
      <c r="AQ9" s="31" t="s">
        <v>31</v>
      </c>
      <c r="AR9" s="31" t="s">
        <v>32</v>
      </c>
      <c r="AS9" s="7" t="s">
        <v>33</v>
      </c>
      <c r="AT9" s="26" t="s">
        <v>60</v>
      </c>
      <c r="AU9" s="26" t="s">
        <v>35</v>
      </c>
      <c r="AV9" s="44"/>
    </row>
    <row r="10" s="2" customFormat="1" ht="30" customHeight="1" spans="1:47">
      <c r="A10" s="10"/>
      <c r="B10" s="11"/>
      <c r="C10" s="12"/>
      <c r="D10" s="12"/>
      <c r="E10" s="12" t="s">
        <v>36</v>
      </c>
      <c r="F10" s="12" t="s">
        <v>37</v>
      </c>
      <c r="G10" s="13"/>
      <c r="H10" s="13"/>
      <c r="I10" s="12"/>
      <c r="J10" s="11"/>
      <c r="K10" s="11"/>
      <c r="L10" s="11"/>
      <c r="M10" s="11"/>
      <c r="N10" s="12"/>
      <c r="O10" s="12"/>
      <c r="P10" s="11"/>
      <c r="Q10" s="11"/>
      <c r="R10" s="11"/>
      <c r="S10" s="11"/>
      <c r="T10" s="12"/>
      <c r="U10" s="12"/>
      <c r="V10" s="11"/>
      <c r="W10" s="11"/>
      <c r="X10" s="11" t="s">
        <v>38</v>
      </c>
      <c r="Y10" s="11" t="s">
        <v>39</v>
      </c>
      <c r="Z10" s="11" t="s">
        <v>40</v>
      </c>
      <c r="AA10" s="11" t="s">
        <v>41</v>
      </c>
      <c r="AB10" s="26" t="s">
        <v>58</v>
      </c>
      <c r="AC10" s="33"/>
      <c r="AD10" s="33"/>
      <c r="AE10" s="33"/>
      <c r="AF10" s="33" t="s">
        <v>43</v>
      </c>
      <c r="AG10" s="33" t="s">
        <v>44</v>
      </c>
      <c r="AH10" s="33" t="s">
        <v>45</v>
      </c>
      <c r="AI10" s="33" t="s">
        <v>46</v>
      </c>
      <c r="AJ10" s="33" t="s">
        <v>47</v>
      </c>
      <c r="AK10" s="39"/>
      <c r="AL10" s="39"/>
      <c r="AM10" s="39"/>
      <c r="AN10" s="39" t="s">
        <v>48</v>
      </c>
      <c r="AO10" s="39"/>
      <c r="AP10" s="33"/>
      <c r="AQ10" s="33"/>
      <c r="AR10" s="33"/>
      <c r="AS10" s="11"/>
      <c r="AT10" s="26"/>
      <c r="AU10" s="26"/>
    </row>
    <row r="11" s="2" customFormat="1" ht="30" customHeight="1" spans="1:47">
      <c r="A11" s="14"/>
      <c r="B11" s="15" t="s">
        <v>49</v>
      </c>
      <c r="C11" s="16" t="s">
        <v>50</v>
      </c>
      <c r="D11" s="16" t="s">
        <v>51</v>
      </c>
      <c r="E11" s="16" t="s">
        <v>52</v>
      </c>
      <c r="F11" s="16" t="s">
        <v>53</v>
      </c>
      <c r="G11" s="17" t="s">
        <v>54</v>
      </c>
      <c r="H11" s="17" t="s">
        <v>55</v>
      </c>
      <c r="I11" s="16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7">
        <v>14688.875</v>
      </c>
      <c r="X11" s="29"/>
      <c r="Y11" s="29"/>
      <c r="Z11" s="29"/>
      <c r="AA11" s="29"/>
      <c r="AB11" s="29">
        <v>0</v>
      </c>
      <c r="AC11" s="29"/>
      <c r="AD11" s="29"/>
      <c r="AE11" s="29">
        <f>215.76</f>
        <v>215.76</v>
      </c>
      <c r="AF11" s="29">
        <f>64.72</f>
        <v>64.72</v>
      </c>
      <c r="AG11" s="29">
        <f>12.94</f>
        <v>12.94</v>
      </c>
      <c r="AH11" s="25">
        <f>107</f>
        <v>107</v>
      </c>
      <c r="AI11" s="25">
        <f>SUM(AE11:AH11)</f>
        <v>400.42</v>
      </c>
      <c r="AJ11" s="27">
        <v>8057.39</v>
      </c>
      <c r="AK11" s="27">
        <v>15000</v>
      </c>
      <c r="AL11" s="27">
        <v>1201.26</v>
      </c>
      <c r="AM11" s="27"/>
      <c r="AN11" s="27"/>
      <c r="AO11" s="27"/>
      <c r="AP11" s="27"/>
      <c r="AQ11" s="27"/>
      <c r="AR11" s="45">
        <v>277.34</v>
      </c>
      <c r="AS11" s="45">
        <f>AI11+AL11</f>
        <v>1601.68</v>
      </c>
      <c r="AT11" s="42">
        <f>W11-AR11</f>
        <v>14411.535</v>
      </c>
      <c r="AU11" s="42" t="s">
        <v>56</v>
      </c>
    </row>
    <row r="12" ht="28" customHeight="1" spans="1:47">
      <c r="A12" s="18" t="s">
        <v>61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customFormat="1" ht="18.75" customHeight="1" spans="1:1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="1" customFormat="1" ht="27" customHeight="1" spans="1:1">
      <c r="A14" s="21" t="s">
        <v>62</v>
      </c>
    </row>
    <row r="15" s="1" customFormat="1" ht="18.75"/>
    <row r="16" s="1" customFormat="1" ht="18.75" spans="1:7">
      <c r="A16" s="22" t="s">
        <v>63</v>
      </c>
      <c r="B16" s="22"/>
      <c r="C16" s="22"/>
      <c r="G16" s="23"/>
    </row>
    <row r="17" s="1" customFormat="1" ht="18.75" spans="1:7">
      <c r="A17" s="22" t="s">
        <v>64</v>
      </c>
      <c r="B17" s="22"/>
      <c r="C17" s="22"/>
      <c r="D17" s="22"/>
      <c r="E17" s="22"/>
      <c r="F17" s="22"/>
      <c r="G17" s="22"/>
    </row>
    <row r="18" s="1" customFormat="1" ht="18.75" spans="1:7">
      <c r="A18" s="22" t="s">
        <v>65</v>
      </c>
      <c r="B18" s="22"/>
      <c r="C18" s="22"/>
      <c r="D18" s="22"/>
      <c r="E18" s="22"/>
      <c r="F18" s="22"/>
      <c r="G18" s="22"/>
    </row>
    <row r="19" s="1" customFormat="1" ht="18.75" spans="1:44">
      <c r="A19" s="24" t="s">
        <v>66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</row>
    <row r="20" s="1" customFormat="1" ht="18.75"/>
    <row r="21" s="1" customFormat="1" ht="33" customHeight="1" spans="11:11">
      <c r="K21" s="1" t="s">
        <v>67</v>
      </c>
    </row>
  </sheetData>
  <mergeCells count="111">
    <mergeCell ref="A1:AU1"/>
    <mergeCell ref="X3:AB3"/>
    <mergeCell ref="AF3:AJ3"/>
    <mergeCell ref="X6:AB6"/>
    <mergeCell ref="AF6:AJ6"/>
    <mergeCell ref="X9:AB9"/>
    <mergeCell ref="AF9:AJ9"/>
    <mergeCell ref="A12:AU12"/>
    <mergeCell ref="A14:AU14"/>
    <mergeCell ref="A19:AR19"/>
    <mergeCell ref="A3:A4"/>
    <mergeCell ref="A6:A7"/>
    <mergeCell ref="A9:A10"/>
    <mergeCell ref="B3:B4"/>
    <mergeCell ref="B6:B7"/>
    <mergeCell ref="B9:B10"/>
    <mergeCell ref="C3:C4"/>
    <mergeCell ref="C6:C7"/>
    <mergeCell ref="C9:C10"/>
    <mergeCell ref="D3:D4"/>
    <mergeCell ref="D6:D7"/>
    <mergeCell ref="D9:D10"/>
    <mergeCell ref="G3:G4"/>
    <mergeCell ref="G6:G7"/>
    <mergeCell ref="G9:G10"/>
    <mergeCell ref="H3:H4"/>
    <mergeCell ref="H6:H7"/>
    <mergeCell ref="H9:H10"/>
    <mergeCell ref="I3:I4"/>
    <mergeCell ref="I6:I7"/>
    <mergeCell ref="I9:I10"/>
    <mergeCell ref="J3:J4"/>
    <mergeCell ref="J6:J7"/>
    <mergeCell ref="J9:J10"/>
    <mergeCell ref="K3:K4"/>
    <mergeCell ref="K6:K7"/>
    <mergeCell ref="K9:K10"/>
    <mergeCell ref="L3:L4"/>
    <mergeCell ref="L6:L7"/>
    <mergeCell ref="L9:L10"/>
    <mergeCell ref="M3:M4"/>
    <mergeCell ref="M6:M7"/>
    <mergeCell ref="M9:M10"/>
    <mergeCell ref="N3:N4"/>
    <mergeCell ref="N6:N7"/>
    <mergeCell ref="N9:N10"/>
    <mergeCell ref="O3:O4"/>
    <mergeCell ref="O6:O7"/>
    <mergeCell ref="O9:O10"/>
    <mergeCell ref="P3:P4"/>
    <mergeCell ref="P6:P7"/>
    <mergeCell ref="P9:P10"/>
    <mergeCell ref="Q3:Q4"/>
    <mergeCell ref="Q6:Q7"/>
    <mergeCell ref="Q9:Q10"/>
    <mergeCell ref="R3:R4"/>
    <mergeCell ref="R6:R7"/>
    <mergeCell ref="R9:R10"/>
    <mergeCell ref="S3:S4"/>
    <mergeCell ref="S6:S7"/>
    <mergeCell ref="S9:S10"/>
    <mergeCell ref="T3:T4"/>
    <mergeCell ref="T6:T7"/>
    <mergeCell ref="U3:U4"/>
    <mergeCell ref="U6:U7"/>
    <mergeCell ref="U9:U10"/>
    <mergeCell ref="V3:V4"/>
    <mergeCell ref="V6:V7"/>
    <mergeCell ref="V9:V10"/>
    <mergeCell ref="W3:W4"/>
    <mergeCell ref="W6:W7"/>
    <mergeCell ref="W9:W10"/>
    <mergeCell ref="AC3:AC4"/>
    <mergeCell ref="AC6:AC7"/>
    <mergeCell ref="AC9:AC10"/>
    <mergeCell ref="AD3:AD4"/>
    <mergeCell ref="AD6:AD7"/>
    <mergeCell ref="AD9:AD10"/>
    <mergeCell ref="AE3:AE4"/>
    <mergeCell ref="AE6:AE7"/>
    <mergeCell ref="AE9:AE10"/>
    <mergeCell ref="AK3:AK4"/>
    <mergeCell ref="AK6:AK7"/>
    <mergeCell ref="AK9:AK10"/>
    <mergeCell ref="AL3:AL4"/>
    <mergeCell ref="AL6:AL7"/>
    <mergeCell ref="AL9:AL10"/>
    <mergeCell ref="AM3:AM4"/>
    <mergeCell ref="AM6:AM7"/>
    <mergeCell ref="AM9:AM10"/>
    <mergeCell ref="AO3:AO4"/>
    <mergeCell ref="AO6:AO7"/>
    <mergeCell ref="AO9:AO10"/>
    <mergeCell ref="AP3:AP4"/>
    <mergeCell ref="AP6:AP7"/>
    <mergeCell ref="AP9:AP10"/>
    <mergeCell ref="AQ3:AQ4"/>
    <mergeCell ref="AQ6:AQ7"/>
    <mergeCell ref="AQ9:AQ10"/>
    <mergeCell ref="AR3:AR4"/>
    <mergeCell ref="AR6:AR7"/>
    <mergeCell ref="AR9:AR10"/>
    <mergeCell ref="AS3:AS4"/>
    <mergeCell ref="AS6:AS7"/>
    <mergeCell ref="AS9:AS10"/>
    <mergeCell ref="AT3:AT4"/>
    <mergeCell ref="AT6:AT7"/>
    <mergeCell ref="AT9:AT10"/>
    <mergeCell ref="AU3:AU4"/>
    <mergeCell ref="AU6:AU7"/>
    <mergeCell ref="AU9:AU10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VYTSNC</vt:lpstr>
      <vt:lpstr>韩万林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1996-12-17T01:32:00Z</dcterms:created>
  <cp:lastPrinted>2014-03-17T02:00:00Z</cp:lastPrinted>
  <dcterms:modified xsi:type="dcterms:W3CDTF">2021-11-22T01:01:05Z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00286FB2878E4DEC8B487C03A0F9EA74</vt:lpwstr>
  </property>
</Properties>
</file>