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长生\"/>
    </mc:Choice>
  </mc:AlternateContent>
  <xr:revisionPtr revIDLastSave="0" documentId="13_ncr:1_{CD35807D-3918-4E03-96AD-C4BC81C697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3" i="2"/>
  <c r="I6" i="2"/>
  <c r="J6" i="2"/>
  <c r="K6" i="2"/>
  <c r="L6" i="2"/>
  <c r="M6" i="2"/>
  <c r="O6" i="2"/>
  <c r="I7" i="2"/>
  <c r="J7" i="2"/>
  <c r="K7" i="2"/>
  <c r="L7" i="2"/>
  <c r="M7" i="2"/>
  <c r="O7" i="2"/>
  <c r="I8" i="2"/>
  <c r="J8" i="2"/>
  <c r="K8" i="2"/>
  <c r="L8" i="2"/>
  <c r="M8" i="2"/>
  <c r="O8" i="2"/>
  <c r="I9" i="2"/>
  <c r="J9" i="2"/>
  <c r="K9" i="2"/>
  <c r="L9" i="2"/>
  <c r="M9" i="2"/>
  <c r="O9" i="2"/>
  <c r="I10" i="2"/>
  <c r="J10" i="2"/>
  <c r="K10" i="2"/>
  <c r="L10" i="2"/>
  <c r="M10" i="2"/>
  <c r="O10" i="2"/>
  <c r="I11" i="2"/>
  <c r="J11" i="2"/>
  <c r="K11" i="2"/>
  <c r="L11" i="2"/>
  <c r="M11" i="2"/>
  <c r="O11" i="2"/>
  <c r="I12" i="2"/>
  <c r="J12" i="2"/>
  <c r="K12" i="2"/>
  <c r="L12" i="2"/>
  <c r="M12" i="2"/>
  <c r="O12" i="2"/>
  <c r="I13" i="2"/>
  <c r="J13" i="2"/>
  <c r="K13" i="2"/>
  <c r="L13" i="2"/>
  <c r="M13" i="2"/>
  <c r="O13" i="2"/>
  <c r="I14" i="2"/>
  <c r="J14" i="2"/>
  <c r="K14" i="2"/>
  <c r="L14" i="2"/>
  <c r="M14" i="2"/>
  <c r="O14" i="2"/>
  <c r="I15" i="2"/>
  <c r="J15" i="2"/>
  <c r="K15" i="2"/>
  <c r="L15" i="2"/>
  <c r="M15" i="2"/>
  <c r="O15" i="2"/>
  <c r="I16" i="2"/>
  <c r="J16" i="2"/>
  <c r="K16" i="2"/>
  <c r="L16" i="2"/>
  <c r="M16" i="2"/>
  <c r="O16" i="2"/>
  <c r="I17" i="2"/>
  <c r="J17" i="2"/>
  <c r="K17" i="2"/>
  <c r="L17" i="2"/>
  <c r="M17" i="2"/>
  <c r="O17" i="2"/>
  <c r="I18" i="2"/>
  <c r="J18" i="2"/>
  <c r="K18" i="2"/>
  <c r="L18" i="2"/>
  <c r="M18" i="2"/>
  <c r="O18" i="2"/>
  <c r="I19" i="2"/>
  <c r="J19" i="2"/>
  <c r="K19" i="2"/>
  <c r="L19" i="2"/>
  <c r="M19" i="2"/>
  <c r="O19" i="2"/>
  <c r="I20" i="2"/>
  <c r="J20" i="2"/>
  <c r="K20" i="2"/>
  <c r="L20" i="2"/>
  <c r="M20" i="2"/>
  <c r="O20" i="2"/>
  <c r="I21" i="2"/>
  <c r="J21" i="2"/>
  <c r="K21" i="2"/>
  <c r="L21" i="2"/>
  <c r="M21" i="2"/>
  <c r="O21" i="2"/>
  <c r="I22" i="2"/>
  <c r="J22" i="2"/>
  <c r="K22" i="2"/>
  <c r="L22" i="2"/>
  <c r="M22" i="2"/>
  <c r="O22" i="2"/>
  <c r="I23" i="2"/>
  <c r="J23" i="2"/>
  <c r="K23" i="2"/>
  <c r="L23" i="2"/>
  <c r="M23" i="2"/>
  <c r="O23" i="2"/>
  <c r="I24" i="2"/>
  <c r="J24" i="2"/>
  <c r="K24" i="2"/>
  <c r="L24" i="2"/>
  <c r="M24" i="2"/>
  <c r="O24" i="2"/>
  <c r="I25" i="2"/>
  <c r="J25" i="2"/>
  <c r="K25" i="2"/>
  <c r="L25" i="2"/>
  <c r="M25" i="2"/>
  <c r="O25" i="2"/>
  <c r="I26" i="2"/>
  <c r="J26" i="2"/>
  <c r="K26" i="2"/>
  <c r="L26" i="2"/>
  <c r="M26" i="2"/>
  <c r="O26" i="2"/>
  <c r="I27" i="2"/>
  <c r="J27" i="2"/>
  <c r="K27" i="2"/>
  <c r="L27" i="2"/>
  <c r="M27" i="2"/>
  <c r="O27" i="2"/>
  <c r="I28" i="2"/>
  <c r="J28" i="2"/>
  <c r="K28" i="2"/>
  <c r="L28" i="2"/>
  <c r="M28" i="2"/>
  <c r="O28" i="2"/>
  <c r="I29" i="2"/>
  <c r="J29" i="2"/>
  <c r="K29" i="2"/>
  <c r="L29" i="2"/>
  <c r="M29" i="2"/>
  <c r="O29" i="2"/>
  <c r="I30" i="2"/>
  <c r="J30" i="2"/>
  <c r="K30" i="2"/>
  <c r="L30" i="2"/>
  <c r="M30" i="2"/>
  <c r="O30" i="2"/>
  <c r="I31" i="2"/>
  <c r="J31" i="2"/>
  <c r="K31" i="2"/>
  <c r="L31" i="2"/>
  <c r="M31" i="2"/>
  <c r="O31" i="2"/>
  <c r="I32" i="2"/>
  <c r="J32" i="2"/>
  <c r="K32" i="2"/>
  <c r="L32" i="2"/>
  <c r="M32" i="2"/>
  <c r="O32" i="2"/>
  <c r="I33" i="2"/>
  <c r="J33" i="2"/>
  <c r="K33" i="2"/>
  <c r="L33" i="2"/>
  <c r="M33" i="2"/>
  <c r="O33" i="2"/>
  <c r="I34" i="2"/>
  <c r="J34" i="2"/>
  <c r="K34" i="2"/>
  <c r="L34" i="2"/>
  <c r="M34" i="2"/>
  <c r="O34" i="2"/>
  <c r="I35" i="2"/>
  <c r="J35" i="2"/>
  <c r="K35" i="2"/>
  <c r="L35" i="2"/>
  <c r="M35" i="2"/>
  <c r="O35" i="2"/>
  <c r="I36" i="2"/>
  <c r="J36" i="2"/>
  <c r="K36" i="2"/>
  <c r="L36" i="2"/>
  <c r="M36" i="2"/>
  <c r="O36" i="2"/>
  <c r="I37" i="2"/>
  <c r="J37" i="2"/>
  <c r="K37" i="2"/>
  <c r="L37" i="2"/>
  <c r="M37" i="2"/>
  <c r="O37" i="2"/>
  <c r="I38" i="2"/>
  <c r="J38" i="2"/>
  <c r="K38" i="2"/>
  <c r="L38" i="2"/>
  <c r="M38" i="2"/>
  <c r="O38" i="2"/>
  <c r="I39" i="2"/>
  <c r="J39" i="2"/>
  <c r="K39" i="2"/>
  <c r="L39" i="2"/>
  <c r="M39" i="2"/>
  <c r="O39" i="2"/>
  <c r="I40" i="2"/>
  <c r="J40" i="2"/>
  <c r="K40" i="2"/>
  <c r="L40" i="2"/>
  <c r="M40" i="2"/>
  <c r="O40" i="2"/>
  <c r="I41" i="2"/>
  <c r="J41" i="2"/>
  <c r="K41" i="2"/>
  <c r="L41" i="2"/>
  <c r="M41" i="2"/>
  <c r="O41" i="2"/>
  <c r="I42" i="2"/>
  <c r="J42" i="2"/>
  <c r="K42" i="2"/>
  <c r="L42" i="2"/>
  <c r="M42" i="2"/>
  <c r="O42" i="2"/>
  <c r="I43" i="2"/>
  <c r="J43" i="2"/>
  <c r="K43" i="2"/>
  <c r="L43" i="2"/>
  <c r="M43" i="2"/>
  <c r="O43" i="2"/>
  <c r="I44" i="2"/>
  <c r="J44" i="2"/>
  <c r="K44" i="2"/>
  <c r="L44" i="2"/>
  <c r="M44" i="2"/>
  <c r="O44" i="2"/>
  <c r="I45" i="2"/>
  <c r="J45" i="2"/>
  <c r="K45" i="2"/>
  <c r="L45" i="2"/>
  <c r="M45" i="2"/>
  <c r="O45" i="2"/>
  <c r="I46" i="2"/>
  <c r="J46" i="2"/>
  <c r="K46" i="2"/>
  <c r="L46" i="2"/>
  <c r="M46" i="2"/>
  <c r="O46" i="2"/>
  <c r="I47" i="2"/>
  <c r="J47" i="2"/>
  <c r="K47" i="2"/>
  <c r="L47" i="2"/>
  <c r="M47" i="2"/>
  <c r="O47" i="2"/>
  <c r="I48" i="2"/>
  <c r="J48" i="2"/>
  <c r="K48" i="2"/>
  <c r="L48" i="2"/>
  <c r="M48" i="2"/>
  <c r="O48" i="2"/>
  <c r="I49" i="2"/>
  <c r="J49" i="2"/>
  <c r="K49" i="2"/>
  <c r="L49" i="2"/>
  <c r="M49" i="2"/>
  <c r="O49" i="2"/>
  <c r="I50" i="2"/>
  <c r="J50" i="2"/>
  <c r="K50" i="2"/>
  <c r="L50" i="2"/>
  <c r="M50" i="2"/>
  <c r="O50" i="2"/>
  <c r="I51" i="2"/>
  <c r="J51" i="2"/>
  <c r="K51" i="2"/>
  <c r="L51" i="2"/>
  <c r="M51" i="2"/>
  <c r="O51" i="2"/>
  <c r="I52" i="2"/>
  <c r="J52" i="2"/>
  <c r="K52" i="2"/>
  <c r="L52" i="2"/>
  <c r="M52" i="2"/>
  <c r="O52" i="2"/>
  <c r="I53" i="2"/>
  <c r="J53" i="2"/>
  <c r="K53" i="2"/>
  <c r="L53" i="2"/>
  <c r="M53" i="2"/>
  <c r="O53" i="2"/>
  <c r="I54" i="2"/>
  <c r="J54" i="2"/>
  <c r="K54" i="2"/>
  <c r="L54" i="2"/>
  <c r="M54" i="2"/>
  <c r="O54" i="2"/>
  <c r="I55" i="2"/>
  <c r="J55" i="2"/>
  <c r="K55" i="2"/>
  <c r="L55" i="2"/>
  <c r="M55" i="2"/>
  <c r="O55" i="2"/>
  <c r="I56" i="2"/>
  <c r="J56" i="2"/>
  <c r="K56" i="2"/>
  <c r="L56" i="2"/>
  <c r="M56" i="2"/>
  <c r="O56" i="2"/>
  <c r="I57" i="2"/>
  <c r="J57" i="2"/>
  <c r="K57" i="2"/>
  <c r="L57" i="2"/>
  <c r="M57" i="2"/>
  <c r="O57" i="2"/>
  <c r="I58" i="2"/>
  <c r="J58" i="2"/>
  <c r="K58" i="2"/>
  <c r="L58" i="2"/>
  <c r="M58" i="2"/>
  <c r="O58" i="2"/>
  <c r="I59" i="2"/>
  <c r="J59" i="2"/>
  <c r="K59" i="2"/>
  <c r="L59" i="2"/>
  <c r="M59" i="2"/>
  <c r="O59" i="2"/>
  <c r="I60" i="2"/>
  <c r="J60" i="2"/>
  <c r="K60" i="2"/>
  <c r="L60" i="2"/>
  <c r="M60" i="2"/>
  <c r="O60" i="2"/>
  <c r="I61" i="2"/>
  <c r="J61" i="2"/>
  <c r="K61" i="2"/>
  <c r="L61" i="2"/>
  <c r="M61" i="2"/>
  <c r="O61" i="2"/>
  <c r="I62" i="2"/>
  <c r="J62" i="2"/>
  <c r="K62" i="2"/>
  <c r="L62" i="2"/>
  <c r="M62" i="2"/>
  <c r="O62" i="2"/>
  <c r="I63" i="2"/>
  <c r="J63" i="2"/>
  <c r="K63" i="2"/>
  <c r="L63" i="2"/>
  <c r="M63" i="2"/>
  <c r="O63" i="2"/>
  <c r="I64" i="2"/>
  <c r="J64" i="2"/>
  <c r="K64" i="2"/>
  <c r="L64" i="2"/>
  <c r="M64" i="2"/>
  <c r="O64" i="2"/>
  <c r="I65" i="2"/>
  <c r="J65" i="2"/>
  <c r="K65" i="2"/>
  <c r="L65" i="2"/>
  <c r="M65" i="2"/>
  <c r="O65" i="2"/>
  <c r="I66" i="2"/>
  <c r="J66" i="2"/>
  <c r="K66" i="2"/>
  <c r="L66" i="2"/>
  <c r="M66" i="2"/>
  <c r="O66" i="2"/>
  <c r="I67" i="2"/>
  <c r="J67" i="2"/>
  <c r="K67" i="2"/>
  <c r="L67" i="2"/>
  <c r="M67" i="2"/>
  <c r="O67" i="2"/>
  <c r="I68" i="2"/>
  <c r="J68" i="2"/>
  <c r="K68" i="2"/>
  <c r="L68" i="2"/>
  <c r="M68" i="2"/>
  <c r="O68" i="2"/>
  <c r="I69" i="2"/>
  <c r="J69" i="2"/>
  <c r="K69" i="2"/>
  <c r="L69" i="2"/>
  <c r="M69" i="2"/>
  <c r="O69" i="2"/>
  <c r="I70" i="2"/>
  <c r="J70" i="2"/>
  <c r="K70" i="2"/>
  <c r="L70" i="2"/>
  <c r="M70" i="2"/>
  <c r="O70" i="2"/>
  <c r="I71" i="2"/>
  <c r="J71" i="2"/>
  <c r="K71" i="2"/>
  <c r="L71" i="2"/>
  <c r="M71" i="2"/>
  <c r="O71" i="2"/>
  <c r="I72" i="2"/>
  <c r="J72" i="2"/>
  <c r="K72" i="2"/>
  <c r="L72" i="2"/>
  <c r="M72" i="2"/>
  <c r="O72" i="2"/>
  <c r="I73" i="2"/>
  <c r="J73" i="2"/>
  <c r="K73" i="2"/>
  <c r="L73" i="2"/>
  <c r="M73" i="2"/>
  <c r="O73" i="2"/>
  <c r="I74" i="2"/>
  <c r="J74" i="2"/>
  <c r="K74" i="2"/>
  <c r="L74" i="2"/>
  <c r="M74" i="2"/>
  <c r="O74" i="2"/>
  <c r="I75" i="2"/>
  <c r="J75" i="2"/>
  <c r="K75" i="2"/>
  <c r="L75" i="2"/>
  <c r="M75" i="2"/>
  <c r="O75" i="2"/>
  <c r="I76" i="2"/>
  <c r="J76" i="2"/>
  <c r="K76" i="2"/>
  <c r="L76" i="2"/>
  <c r="M76" i="2"/>
  <c r="O76" i="2"/>
  <c r="I77" i="2"/>
  <c r="J77" i="2"/>
  <c r="K77" i="2"/>
  <c r="L77" i="2"/>
  <c r="M77" i="2"/>
  <c r="O77" i="2"/>
  <c r="I78" i="2"/>
  <c r="J78" i="2"/>
  <c r="K78" i="2"/>
  <c r="L78" i="2"/>
  <c r="M78" i="2"/>
  <c r="O78" i="2"/>
  <c r="I79" i="2"/>
  <c r="J79" i="2"/>
  <c r="K79" i="2"/>
  <c r="L79" i="2"/>
  <c r="M79" i="2"/>
  <c r="O79" i="2"/>
  <c r="I80" i="2"/>
  <c r="J80" i="2"/>
  <c r="K80" i="2"/>
  <c r="L80" i="2"/>
  <c r="M80" i="2"/>
  <c r="O80" i="2"/>
  <c r="I81" i="2"/>
  <c r="J81" i="2"/>
  <c r="K81" i="2"/>
  <c r="L81" i="2"/>
  <c r="M81" i="2"/>
  <c r="O81" i="2"/>
  <c r="I82" i="2"/>
  <c r="J82" i="2"/>
  <c r="K82" i="2"/>
  <c r="L82" i="2"/>
  <c r="M82" i="2"/>
  <c r="O82" i="2"/>
  <c r="I83" i="2"/>
  <c r="J83" i="2"/>
  <c r="K83" i="2"/>
  <c r="L83" i="2"/>
  <c r="M83" i="2"/>
  <c r="O83" i="2"/>
  <c r="I84" i="2"/>
  <c r="J84" i="2"/>
  <c r="K84" i="2"/>
  <c r="L84" i="2"/>
  <c r="M84" i="2"/>
  <c r="O84" i="2"/>
  <c r="I85" i="2"/>
  <c r="J85" i="2"/>
  <c r="K85" i="2"/>
  <c r="L85" i="2"/>
  <c r="M85" i="2"/>
  <c r="O85" i="2"/>
  <c r="I86" i="2"/>
  <c r="J86" i="2"/>
  <c r="K86" i="2"/>
  <c r="L86" i="2"/>
  <c r="M86" i="2"/>
  <c r="O86" i="2"/>
  <c r="I87" i="2"/>
  <c r="J87" i="2"/>
  <c r="K87" i="2"/>
  <c r="L87" i="2"/>
  <c r="M87" i="2"/>
  <c r="O87" i="2"/>
  <c r="I88" i="2"/>
  <c r="J88" i="2"/>
  <c r="K88" i="2"/>
  <c r="L88" i="2"/>
  <c r="M88" i="2"/>
  <c r="O88" i="2"/>
  <c r="I3" i="2"/>
  <c r="J3" i="2"/>
  <c r="K3" i="2"/>
  <c r="L3" i="2"/>
  <c r="M3" i="2"/>
  <c r="O3" i="2"/>
</calcChain>
</file>

<file path=xl/sharedStrings.xml><?xml version="1.0" encoding="utf-8"?>
<sst xmlns="http://schemas.openxmlformats.org/spreadsheetml/2006/main" count="196" uniqueCount="192">
  <si>
    <t>序号</t>
  </si>
  <si>
    <t>产品代码</t>
  </si>
  <si>
    <t>产品名称</t>
  </si>
  <si>
    <r>
      <rPr>
        <sz val="11"/>
        <color theme="1"/>
        <rFont val="宋体"/>
        <family val="3"/>
        <charset val="134"/>
        <scheme val="minor"/>
      </rPr>
      <t xml:space="preserve">产品重量
</t>
    </r>
    <r>
      <rPr>
        <sz val="11"/>
        <color theme="1"/>
        <rFont val="SimSun"/>
        <charset val="134"/>
      </rPr>
      <t>㎏</t>
    </r>
  </si>
  <si>
    <t>材质</t>
  </si>
  <si>
    <t>差价</t>
  </si>
  <si>
    <t>SLT0000325</t>
  </si>
  <si>
    <t>K1宽车座盆</t>
  </si>
  <si>
    <t>SLT0000409</t>
  </si>
  <si>
    <t>K1左舵第二排单人座垫骨架焊接总成</t>
  </si>
  <si>
    <t>SLT0000412</t>
  </si>
  <si>
    <t>K1左舵第三排单人座垫骨架焊接总成</t>
  </si>
  <si>
    <t>SLT0000413</t>
  </si>
  <si>
    <t>K1左舵第四排单人座垫骨架焊接总成</t>
  </si>
  <si>
    <t>SLT0000393</t>
  </si>
  <si>
    <t>SLT0001038</t>
  </si>
  <si>
    <t>K1左舵第二排双人联体座骨架总成
（联体靠背无头枕）</t>
  </si>
  <si>
    <t>SLT0000463</t>
  </si>
  <si>
    <t>K1左舵第四排双人座垫骨架焊接总成
（三点式）</t>
  </si>
  <si>
    <t>SLT0000508</t>
  </si>
  <si>
    <t>K1左舵侧翻座椅左折叠支撑总成</t>
  </si>
  <si>
    <t>SLT0000509</t>
  </si>
  <si>
    <t>K1左舵左前旋转支架总成</t>
  </si>
  <si>
    <t>SLT0000524</t>
  </si>
  <si>
    <t>K1左舵左后旋转支架总成</t>
  </si>
  <si>
    <t>BSP0000002</t>
  </si>
  <si>
    <t>K1左舵折叠板拉簧</t>
  </si>
  <si>
    <t>SLT0000530</t>
  </si>
  <si>
    <t>K1左舵侧翻座椅右折叠支撑总成</t>
  </si>
  <si>
    <t>SLT0000531</t>
  </si>
  <si>
    <t>K1左舵右前旋转支架总成</t>
  </si>
  <si>
    <t>SLT0000537</t>
  </si>
  <si>
    <t>K1左舵右后旋转支架总成</t>
  </si>
  <si>
    <t>SLT0001032</t>
  </si>
  <si>
    <t>K1左舵第一排三人联体座垫骨架焊接总成</t>
  </si>
  <si>
    <t>SLT0000348</t>
  </si>
  <si>
    <t>K1窄车座盆</t>
  </si>
  <si>
    <t>SLT0000448</t>
  </si>
  <si>
    <t>K1左舵第四排四人联体左座骨架总成
（三点式）</t>
  </si>
  <si>
    <t>SLT0000461</t>
  </si>
  <si>
    <t>K1左舵第四排四人联体右座骨架总成
（三点式）</t>
  </si>
  <si>
    <t>SLT0000647</t>
  </si>
  <si>
    <t>K1窄车左舵乘客第三排单人座垫骨架总成</t>
  </si>
  <si>
    <t>SLT0000653</t>
  </si>
  <si>
    <t>K1窄车左舵乘客第四排单人座垫骨架总成</t>
  </si>
  <si>
    <t>SLT0000637</t>
  </si>
  <si>
    <t>K1窄车左舵乘客第三排双人联体座垫
骨架总成</t>
  </si>
  <si>
    <t>SLT0000635</t>
  </si>
  <si>
    <t>K1窄车左舵乘客第一排三人联体座垫
骨架总成</t>
  </si>
  <si>
    <t>SLT0000636</t>
  </si>
  <si>
    <t>K1窄车左舵乘客二排三人座垫骨架总成</t>
  </si>
  <si>
    <t>SLT0000563</t>
  </si>
  <si>
    <t>K1右舵第二排单人座垫骨架焊接总成</t>
  </si>
  <si>
    <t>SLT0000582</t>
  </si>
  <si>
    <t>K1右舵第二排双人座垫骨架焊接总成
（三点式）</t>
  </si>
  <si>
    <t>SLT0000566</t>
  </si>
  <si>
    <t>K1右舵单人三排座骨架总成</t>
  </si>
  <si>
    <t>SLT0000579</t>
  </si>
  <si>
    <t>K1右舵第一排双人座垫骨架焊接总成
（三点式）</t>
  </si>
  <si>
    <t>SLT0000576</t>
  </si>
  <si>
    <t>K1右舵第一排三人联体座垫骨架焊接总成</t>
  </si>
  <si>
    <t>SLT0000648</t>
  </si>
  <si>
    <t>K1窄车左舵座椅前旋转支架左</t>
  </si>
  <si>
    <t>SLT0000597</t>
  </si>
  <si>
    <t>K1窄车左后旋转支架</t>
  </si>
  <si>
    <t>SLT0000606</t>
  </si>
  <si>
    <t>K1窄车右后旋转支架</t>
  </si>
  <si>
    <t>SLT0002353</t>
  </si>
  <si>
    <t>K1窄车左舵右前旋转支架总成</t>
  </si>
  <si>
    <t>SLT0000607</t>
  </si>
  <si>
    <t>K1窄车左舵双人座垫骨架总成(带折叠座）</t>
  </si>
  <si>
    <t>SLT0000473</t>
  </si>
  <si>
    <t>K1窄车左舵第一排双人座垫骨架焊接总成</t>
  </si>
  <si>
    <t>SLT0000496</t>
  </si>
  <si>
    <t>K1窄车左舵第二排双人座垫骨架焊接总成</t>
  </si>
  <si>
    <t>SLT0000498</t>
  </si>
  <si>
    <t>K1窄车左舵第三排双人座垫骨架焊接总成</t>
  </si>
  <si>
    <t>SLT0001061</t>
  </si>
  <si>
    <t>K1窄车左舵乘客二排双人连体座骨架总成</t>
  </si>
  <si>
    <t>SLT0000639</t>
  </si>
  <si>
    <t>K1窄车左舵长轴14人二排双人联体座骨架
总成（三点式）</t>
  </si>
  <si>
    <t>SLT0000640</t>
  </si>
  <si>
    <t>K1窄车左舵长轴14人三排双人联体座
骨架总成</t>
  </si>
  <si>
    <t>SLT0000654</t>
  </si>
  <si>
    <t>K1窄车左舵长轴14人第二排单人座垫骨架
焊接总成</t>
  </si>
  <si>
    <t>SLT0001600</t>
  </si>
  <si>
    <t>K1窄车左舵长轴14人第三排单人座垫骨架
焊接总成</t>
  </si>
  <si>
    <t>SLT0000631</t>
  </si>
  <si>
    <t>K1窄车左舵长轴14人乘客第三排三人联体座垫骨架
总成（三点式）</t>
  </si>
  <si>
    <t>SLT0000483</t>
  </si>
  <si>
    <t>K1窄车左舵长轴15人乘客第一排三人联体座垫
骨架总成</t>
  </si>
  <si>
    <t>SLT0000612</t>
  </si>
  <si>
    <t>K1窄车左舵长轴15人乘客二排三人座垫
骨架总成</t>
  </si>
  <si>
    <t>SLT0001611</t>
  </si>
  <si>
    <t>K1宽车右舵四排单人座骨架</t>
  </si>
  <si>
    <t>SLT0001596</t>
  </si>
  <si>
    <t>K1窄车右舵第四排单人座垫骨架总成</t>
  </si>
  <si>
    <t>SLT0001595</t>
  </si>
  <si>
    <t>K1窄车右舵乘客第二排单人座垫骨架总成</t>
  </si>
  <si>
    <t>SLT0001594</t>
  </si>
  <si>
    <t>K1窄车右舵11人乘客第三排双人联体座垫
骨架总成</t>
  </si>
  <si>
    <t>SLT0000599</t>
  </si>
  <si>
    <t>K1窄车左舵右前旋转支架总成（1.5人）</t>
  </si>
  <si>
    <t>SLT0000588</t>
  </si>
  <si>
    <t>K1窄车左前旋转支架总成（1.5人）</t>
  </si>
  <si>
    <t>SLT0001593</t>
  </si>
  <si>
    <t>K1窄车右舵11人乘客第二排双人联体座垫
骨架总成</t>
  </si>
  <si>
    <t>SLT0001592</t>
  </si>
  <si>
    <t>K1窄车右舵乘客第一排三人联体座垫
骨架总成B</t>
  </si>
  <si>
    <t>SLT0000553</t>
  </si>
  <si>
    <t>K1右舵第一排四人联体座垫骨架焊接总成</t>
  </si>
  <si>
    <t>SLT0001597</t>
  </si>
  <si>
    <t>K1窄车左舵全包15座乘客第四排单人座垫
骨架总成</t>
  </si>
  <si>
    <t>SLT0000470</t>
  </si>
  <si>
    <t>K1宽车左舵一排三人座垫骨架总成
（新状态）</t>
  </si>
  <si>
    <t>SLT0000487</t>
  </si>
  <si>
    <t>K1一排三人座骨架总成（5990）</t>
  </si>
  <si>
    <t>SLT0000497</t>
  </si>
  <si>
    <t>K1二排双人座总成（5990）</t>
  </si>
  <si>
    <t>SLT0000493</t>
  </si>
  <si>
    <t>K1二排单人座骨架总成（5990）</t>
  </si>
  <si>
    <t>SLT0000495</t>
  </si>
  <si>
    <t>K1三排单人座骨架总成（5990）</t>
  </si>
  <si>
    <t>SLT0000471</t>
  </si>
  <si>
    <t>K1右背左调角器连接板</t>
  </si>
  <si>
    <t>K1窄车左舵长轴14人第一排三人座骨架</t>
  </si>
  <si>
    <t>SLT0000474</t>
  </si>
  <si>
    <t>K1一排双人座骨架（5990）
FTK1-7261100</t>
  </si>
  <si>
    <t>SLT0000613</t>
  </si>
  <si>
    <t>K1乘客第三排双人联体(5990)
FTK1-7281100</t>
  </si>
  <si>
    <t>SLT0000657</t>
  </si>
  <si>
    <t>长轴15座海外秘鲁15座改装一排双人
FTK1Z-7231100-1</t>
  </si>
  <si>
    <t>SLT0000658</t>
  </si>
  <si>
    <t>长轴15座海外秘鲁15座改装二排双人
FTK1Z-7241100-1</t>
  </si>
  <si>
    <t>SLT0000659</t>
  </si>
  <si>
    <t>长轴15座海外秘鲁15座改装三排双人
FTK1Z-7251100-1</t>
  </si>
  <si>
    <t>SLT0000559</t>
  </si>
  <si>
    <t>K1宽车右舵二排双人座骨架7251</t>
  </si>
  <si>
    <t>SLT0000577</t>
  </si>
  <si>
    <t>K1连接板（右舵）</t>
  </si>
  <si>
    <t>SHT0000089</t>
  </si>
  <si>
    <t>M4座盆</t>
  </si>
  <si>
    <t>SHT0000103</t>
  </si>
  <si>
    <t>M4副司机底座</t>
  </si>
  <si>
    <t>SLT0001063</t>
  </si>
  <si>
    <t>K1出口马来二排双人</t>
  </si>
  <si>
    <t>SLT0001040</t>
  </si>
  <si>
    <t>K1出口马来一排双人</t>
  </si>
  <si>
    <t>SLT0001052</t>
  </si>
  <si>
    <t>K1出口马来二排单人</t>
  </si>
  <si>
    <t>SLT0001058</t>
  </si>
  <si>
    <t>K1出口马来三排单人</t>
  </si>
  <si>
    <t>SHT0000104</t>
  </si>
  <si>
    <t>M4右舵骨架</t>
  </si>
  <si>
    <t>SLT0000055</t>
  </si>
  <si>
    <t>1033座垫（欧马可右舵座盆）</t>
  </si>
  <si>
    <t>SLT0001076</t>
  </si>
  <si>
    <t>5990右舵三排双人</t>
  </si>
  <si>
    <t>SLT0001062</t>
  </si>
  <si>
    <t>5990右舵二排双人</t>
  </si>
  <si>
    <t>SLT0001057</t>
  </si>
  <si>
    <t>5990右舵二排单人</t>
  </si>
  <si>
    <t>SLT0001060</t>
  </si>
  <si>
    <t>5990右舵三排单人</t>
  </si>
  <si>
    <t>SLT0001816</t>
  </si>
  <si>
    <t>K1窄车右舵三排单人座</t>
  </si>
  <si>
    <t>SLT0001598</t>
  </si>
  <si>
    <t>5990右舵一排三人</t>
  </si>
  <si>
    <t>SLT0001591</t>
  </si>
  <si>
    <t>K1右舵第一排四人联体座垫</t>
  </si>
  <si>
    <t>固定14人一排三人</t>
  </si>
  <si>
    <t>固定宽车二排双人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</si>
  <si>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</si>
  <si>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</si>
  <si>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</si>
  <si>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含6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</si>
  <si>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</si>
  <si>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</si>
  <si>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</si>
  <si>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普材</t>
  </si>
  <si>
    <t>ST12</t>
  </si>
  <si>
    <t>K1左舵第一排双人座垫骨架焊接
总成（三点式）</t>
  </si>
  <si>
    <t>K1左舵第二排双人座垫骨架焊接
总成（三点式）</t>
  </si>
  <si>
    <t>长生公司</t>
  </si>
  <si>
    <t>2021.11.26</t>
  </si>
  <si>
    <t>SLT0000401</t>
    <phoneticPr fontId="8" type="noConversion"/>
  </si>
  <si>
    <t>SLT0000656</t>
    <phoneticPr fontId="8" type="noConversion"/>
  </si>
  <si>
    <t>2021年6月设变，按照新产品定价</t>
    <phoneticPr fontId="8" type="noConversion"/>
  </si>
  <si>
    <t>SBS0010148</t>
    <phoneticPr fontId="8" type="noConversion"/>
  </si>
  <si>
    <t>涨幅</t>
    <phoneticPr fontId="8" type="noConversion"/>
  </si>
  <si>
    <t>SBS0010150</t>
    <phoneticPr fontId="8" type="noConversion"/>
  </si>
  <si>
    <t>备注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</si>
</sst>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9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28493;&#22346;&#36716;&#31227;/&#20379;&#24212;&#21830;&#20215;&#26684;&#21327;&#35758;&#32479;&#35745;&#34920;-&#28493;&#22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价格汇总表"/>
      <sheetName val="Sheet1"/>
      <sheetName val="两家供货采购明细表"/>
      <sheetName val="未定价产品明细表"/>
    </sheetNames>
    <sheetDataSet>
      <sheetData sheetId="0">
        <row r="783">
          <cell r="E783" t="str">
            <v>BSP0000002</v>
          </cell>
          <cell r="F783" t="str">
            <v>侧翻折叠板拉簧</v>
          </cell>
          <cell r="H783" t="str">
            <v>EA</v>
          </cell>
          <cell r="I783">
            <v>0.43590000000000001</v>
          </cell>
          <cell r="J783">
            <v>0.43590000000000001</v>
          </cell>
        </row>
        <row r="784">
          <cell r="E784" t="str">
            <v>SHT0000089</v>
          </cell>
          <cell r="F784" t="str">
            <v>M4座盆组件</v>
          </cell>
          <cell r="H784" t="str">
            <v>EA</v>
          </cell>
          <cell r="I784">
            <v>18.965499999999999</v>
          </cell>
          <cell r="J784">
            <v>18.965499999999999</v>
          </cell>
        </row>
        <row r="785">
          <cell r="E785" t="str">
            <v>SHT0000103</v>
          </cell>
          <cell r="F785" t="str">
            <v>M4副司机底座左舵</v>
          </cell>
          <cell r="H785" t="str">
            <v>EA</v>
          </cell>
          <cell r="I785">
            <v>55.051299999999998</v>
          </cell>
          <cell r="J785">
            <v>55.051299999999998</v>
          </cell>
        </row>
        <row r="786">
          <cell r="E786" t="str">
            <v>SHT0000104</v>
          </cell>
          <cell r="F786" t="str">
            <v>M4副司机底座右舵</v>
          </cell>
          <cell r="H786" t="str">
            <v>EA</v>
          </cell>
          <cell r="I786">
            <v>55.051299999999998</v>
          </cell>
          <cell r="J786">
            <v>55.051299999999998</v>
          </cell>
        </row>
        <row r="787">
          <cell r="E787" t="str">
            <v>SLT0000055</v>
          </cell>
          <cell r="F787" t="str">
            <v>M3右舵1033座垫</v>
          </cell>
          <cell r="H787" t="str">
            <v>EA</v>
          </cell>
          <cell r="I787">
            <v>14.6838</v>
          </cell>
          <cell r="J787">
            <v>14.6838</v>
          </cell>
        </row>
        <row r="788">
          <cell r="E788" t="str">
            <v>SLT0000325</v>
          </cell>
          <cell r="F788" t="str">
            <v>K1宽车座盆</v>
          </cell>
          <cell r="H788" t="str">
            <v>EA</v>
          </cell>
          <cell r="I788">
            <v>14.3932</v>
          </cell>
          <cell r="J788">
            <v>14.3932</v>
          </cell>
        </row>
        <row r="789">
          <cell r="E789" t="str">
            <v>SLT0000348</v>
          </cell>
          <cell r="F789" t="str">
            <v>K1窄体座盆</v>
          </cell>
          <cell r="H789" t="str">
            <v>EA</v>
          </cell>
          <cell r="I789">
            <v>17.222200000000001</v>
          </cell>
          <cell r="J789">
            <v>17.222200000000001</v>
          </cell>
        </row>
        <row r="790">
          <cell r="E790" t="str">
            <v>SLT0000393</v>
          </cell>
          <cell r="F790" t="str">
            <v>K1宽车左舵一排双人座（三点式）</v>
          </cell>
          <cell r="H790" t="str">
            <v>EA</v>
          </cell>
          <cell r="I790">
            <v>110.0856</v>
          </cell>
          <cell r="J790">
            <v>110.0856</v>
          </cell>
        </row>
        <row r="791">
          <cell r="E791" t="str">
            <v>SLT0000401</v>
          </cell>
          <cell r="F791" t="str">
            <v>K1宽车左舵二排双人（三点式）</v>
          </cell>
          <cell r="H791" t="str">
            <v>EA</v>
          </cell>
          <cell r="I791">
            <v>110.0855</v>
          </cell>
          <cell r="J791">
            <v>110.0855</v>
          </cell>
        </row>
        <row r="792">
          <cell r="E792" t="str">
            <v>SLT0000409</v>
          </cell>
          <cell r="F792" t="str">
            <v>K1二排单人座（宽车）</v>
          </cell>
          <cell r="H792" t="str">
            <v>EA</v>
          </cell>
          <cell r="I792">
            <v>64.4786</v>
          </cell>
          <cell r="J792">
            <v>64.4786</v>
          </cell>
        </row>
        <row r="793">
          <cell r="E793" t="str">
            <v>SLT0000412</v>
          </cell>
          <cell r="F793" t="str">
            <v>K1三排单人座（宽车）</v>
          </cell>
          <cell r="H793" t="str">
            <v>EA</v>
          </cell>
          <cell r="I793">
            <v>64.4786</v>
          </cell>
          <cell r="J793">
            <v>64.4786</v>
          </cell>
        </row>
        <row r="794">
          <cell r="E794" t="str">
            <v>SLT0000413</v>
          </cell>
          <cell r="F794" t="str">
            <v>K1四排单人座(宽车）</v>
          </cell>
          <cell r="H794" t="str">
            <v>EA</v>
          </cell>
          <cell r="I794">
            <v>64.478700000000003</v>
          </cell>
          <cell r="J794">
            <v>64.478700000000003</v>
          </cell>
        </row>
        <row r="795">
          <cell r="E795" t="str">
            <v>SLT0000448</v>
          </cell>
          <cell r="F795" t="str">
            <v>K1四人联体座左（三点）</v>
          </cell>
          <cell r="H795" t="str">
            <v>EA</v>
          </cell>
          <cell r="I795">
            <v>110.0856</v>
          </cell>
          <cell r="J795">
            <v>110.0856</v>
          </cell>
        </row>
        <row r="796">
          <cell r="E796" t="str">
            <v>SLT0000461</v>
          </cell>
          <cell r="F796" t="str">
            <v>K1四人联体右座（三点式）</v>
          </cell>
          <cell r="H796" t="str">
            <v>EA</v>
          </cell>
          <cell r="I796">
            <v>112.42749999999999</v>
          </cell>
          <cell r="J796">
            <v>112.42749999999999</v>
          </cell>
        </row>
        <row r="797">
          <cell r="E797" t="str">
            <v>SLT0000463</v>
          </cell>
          <cell r="F797" t="str">
            <v>K1四排双人座</v>
          </cell>
          <cell r="H797" t="str">
            <v>EA</v>
          </cell>
          <cell r="I797">
            <v>109.9</v>
          </cell>
          <cell r="J797">
            <v>109.9</v>
          </cell>
        </row>
        <row r="798">
          <cell r="E798" t="str">
            <v>SLT0000470</v>
          </cell>
          <cell r="F798" t="str">
            <v>K1宽车左舵一排三人座（新）</v>
          </cell>
          <cell r="H798" t="str">
            <v>EA</v>
          </cell>
          <cell r="I798">
            <v>159.5829</v>
          </cell>
          <cell r="J798">
            <v>159.5829</v>
          </cell>
        </row>
        <row r="799">
          <cell r="E799" t="str">
            <v>SLT0000471</v>
          </cell>
          <cell r="F799" t="str">
            <v>K1右背左调角器连接板</v>
          </cell>
          <cell r="H799" t="str">
            <v>EA</v>
          </cell>
          <cell r="I799">
            <v>8.0310000000000006</v>
          </cell>
          <cell r="J799">
            <v>8.0310000000000006</v>
          </cell>
        </row>
        <row r="800">
          <cell r="E800" t="str">
            <v>SLT0000473</v>
          </cell>
          <cell r="F800" t="str">
            <v>K1加长11人一排双人座-FTK1Z-7231100</v>
          </cell>
          <cell r="H800" t="str">
            <v>EA</v>
          </cell>
          <cell r="I800">
            <v>112.76049999999999</v>
          </cell>
          <cell r="J800">
            <v>112.76049999999999</v>
          </cell>
        </row>
        <row r="801">
          <cell r="E801" t="str">
            <v>SLT0000474</v>
          </cell>
          <cell r="F801" t="str">
            <v>K1一排双人座骨架（5990）</v>
          </cell>
          <cell r="H801" t="str">
            <v>EA</v>
          </cell>
          <cell r="I801">
            <v>110.09</v>
          </cell>
          <cell r="J801">
            <v>110.09</v>
          </cell>
        </row>
        <row r="802">
          <cell r="E802" t="str">
            <v>SLT0000483</v>
          </cell>
          <cell r="F802" t="str">
            <v>K1窄车长轴一排三人座</v>
          </cell>
          <cell r="H802" t="str">
            <v>EA</v>
          </cell>
          <cell r="I802">
            <v>149.40170940170901</v>
          </cell>
          <cell r="J802">
            <v>149.40170940170901</v>
          </cell>
        </row>
        <row r="803">
          <cell r="E803" t="str">
            <v>SLT0000487</v>
          </cell>
          <cell r="F803" t="str">
            <v>K1一排三人座骨架（5990）</v>
          </cell>
          <cell r="H803" t="str">
            <v>EA</v>
          </cell>
          <cell r="I803">
            <v>122.16419999999999</v>
          </cell>
          <cell r="J803">
            <v>122.16419999999999</v>
          </cell>
        </row>
        <row r="804">
          <cell r="E804" t="str">
            <v>SLT0000493</v>
          </cell>
          <cell r="F804" t="str">
            <v>K1二排单人座（5990）</v>
          </cell>
          <cell r="H804" t="str">
            <v>EA</v>
          </cell>
          <cell r="I804">
            <v>71.555800000000005</v>
          </cell>
          <cell r="J804">
            <v>71.555800000000005</v>
          </cell>
        </row>
        <row r="805">
          <cell r="E805" t="str">
            <v>SLT0000495</v>
          </cell>
          <cell r="F805" t="str">
            <v>K1三排单人座（5990）</v>
          </cell>
          <cell r="H805" t="str">
            <v>EA</v>
          </cell>
          <cell r="I805">
            <v>71.555800000000005</v>
          </cell>
          <cell r="J805">
            <v>71.555800000000005</v>
          </cell>
        </row>
        <row r="806">
          <cell r="E806" t="str">
            <v>SLT0000496</v>
          </cell>
          <cell r="F806" t="str">
            <v>K1加长11人二排双人座-FTK1Z-7241100</v>
          </cell>
          <cell r="H806" t="str">
            <v>EA</v>
          </cell>
          <cell r="I806">
            <v>109.8974</v>
          </cell>
          <cell r="J806">
            <v>109.8974</v>
          </cell>
        </row>
        <row r="807">
          <cell r="E807" t="str">
            <v>SLT0000497</v>
          </cell>
          <cell r="F807" t="str">
            <v>K1二排双人座骨架（5990）</v>
          </cell>
          <cell r="H807" t="str">
            <v>EA</v>
          </cell>
          <cell r="I807">
            <v>129.20330000000001</v>
          </cell>
          <cell r="J807">
            <v>129.20330000000001</v>
          </cell>
        </row>
        <row r="808">
          <cell r="E808" t="str">
            <v>SLT0000498</v>
          </cell>
          <cell r="F808" t="str">
            <v>K1加长11人三排双人座-FTK1Z-7251100</v>
          </cell>
          <cell r="H808" t="str">
            <v>EA</v>
          </cell>
          <cell r="I808">
            <v>108.64109999999999</v>
          </cell>
          <cell r="J808">
            <v>108.64109999999999</v>
          </cell>
        </row>
        <row r="809">
          <cell r="E809" t="str">
            <v>SLT0000508</v>
          </cell>
          <cell r="F809" t="str">
            <v>K1侧翻左折叠板</v>
          </cell>
          <cell r="H809" t="str">
            <v>EA</v>
          </cell>
          <cell r="I809">
            <v>47.880299999999998</v>
          </cell>
          <cell r="J809">
            <v>47.880299999999998</v>
          </cell>
        </row>
        <row r="810">
          <cell r="E810" t="str">
            <v>SLT0000509</v>
          </cell>
          <cell r="F810" t="str">
            <v>K1前悬转支架左宽车</v>
          </cell>
          <cell r="H810" t="str">
            <v>EA</v>
          </cell>
          <cell r="I810">
            <v>10.948700000000001</v>
          </cell>
          <cell r="J810">
            <v>10.948700000000001</v>
          </cell>
        </row>
        <row r="811">
          <cell r="E811" t="str">
            <v>SLT0000524</v>
          </cell>
          <cell r="F811" t="str">
            <v>K1宽车左后旋转支架总成</v>
          </cell>
          <cell r="H811" t="str">
            <v>EA</v>
          </cell>
          <cell r="I811">
            <v>19.820499999999999</v>
          </cell>
          <cell r="J811">
            <v>19.820499999999999</v>
          </cell>
        </row>
        <row r="812">
          <cell r="E812" t="str">
            <v>SLT0000530</v>
          </cell>
          <cell r="F812" t="str">
            <v>K1侧翻右折叠板</v>
          </cell>
          <cell r="H812" t="str">
            <v>EA</v>
          </cell>
          <cell r="I812">
            <v>47.880299999999998</v>
          </cell>
          <cell r="J812">
            <v>47.880299999999998</v>
          </cell>
        </row>
        <row r="813">
          <cell r="E813" t="str">
            <v>SLT0000531</v>
          </cell>
          <cell r="F813" t="str">
            <v>K1前悬转支架右宽车</v>
          </cell>
          <cell r="H813" t="str">
            <v>EA</v>
          </cell>
          <cell r="I813">
            <v>10.948700000000001</v>
          </cell>
          <cell r="J813">
            <v>10.948700000000001</v>
          </cell>
        </row>
        <row r="814">
          <cell r="E814" t="str">
            <v>SLT0000537</v>
          </cell>
          <cell r="F814" t="str">
            <v>K1宽车右后旋转支架总成</v>
          </cell>
          <cell r="H814" t="str">
            <v>EA</v>
          </cell>
          <cell r="I814">
            <v>19.820499999999999</v>
          </cell>
          <cell r="J814">
            <v>19.820499999999999</v>
          </cell>
        </row>
        <row r="815">
          <cell r="E815" t="str">
            <v>SLT0000553</v>
          </cell>
          <cell r="F815" t="str">
            <v>K1一排四人联体坐垫（右舵）</v>
          </cell>
          <cell r="H815" t="str">
            <v>EA</v>
          </cell>
          <cell r="I815">
            <v>185.30330000000001</v>
          </cell>
          <cell r="J815">
            <v>185.30330000000001</v>
          </cell>
        </row>
        <row r="816">
          <cell r="E816" t="str">
            <v>SLT0000559</v>
          </cell>
          <cell r="F816" t="str">
            <v>K1宽车右舵二排双人（7251）</v>
          </cell>
          <cell r="H816" t="str">
            <v>EA</v>
          </cell>
          <cell r="I816">
            <v>119.7265</v>
          </cell>
          <cell r="J816">
            <v>119.7265</v>
          </cell>
        </row>
        <row r="817">
          <cell r="E817" t="str">
            <v>SLT0000563</v>
          </cell>
          <cell r="F817" t="str">
            <v>K1宽车右舵二排单人座</v>
          </cell>
          <cell r="H817" t="str">
            <v>EA</v>
          </cell>
          <cell r="I817">
            <v>71.557199999999995</v>
          </cell>
          <cell r="J817">
            <v>71.557199999999995</v>
          </cell>
        </row>
        <row r="818">
          <cell r="E818" t="str">
            <v>SLT0000566</v>
          </cell>
          <cell r="F818" t="str">
            <v>K1宽车右舵三排单人座</v>
          </cell>
          <cell r="H818" t="str">
            <v>EA</v>
          </cell>
          <cell r="I818">
            <v>64.478800000000007</v>
          </cell>
          <cell r="J818">
            <v>64.478800000000007</v>
          </cell>
        </row>
        <row r="819">
          <cell r="E819" t="str">
            <v>SLT0000576</v>
          </cell>
          <cell r="F819" t="str">
            <v>K1宽车右舵一排三人座（新）</v>
          </cell>
          <cell r="H819" t="str">
            <v>EA</v>
          </cell>
          <cell r="I819">
            <v>122.27</v>
          </cell>
          <cell r="J819">
            <v>122.27</v>
          </cell>
        </row>
        <row r="820">
          <cell r="E820" t="str">
            <v>SLT0000577</v>
          </cell>
          <cell r="F820" t="str">
            <v>K1连接板（右舵）</v>
          </cell>
          <cell r="H820" t="str">
            <v>EA</v>
          </cell>
          <cell r="I820">
            <v>8.0310000000000006</v>
          </cell>
          <cell r="J820">
            <v>8.0310000000000006</v>
          </cell>
        </row>
        <row r="821">
          <cell r="E821" t="str">
            <v>SLT0000579</v>
          </cell>
          <cell r="F821" t="str">
            <v>K1宽车右舵一排双人座骨架（三点式）</v>
          </cell>
          <cell r="H821" t="str">
            <v>EA</v>
          </cell>
          <cell r="I821">
            <v>111.48</v>
          </cell>
          <cell r="J821">
            <v>111.48</v>
          </cell>
        </row>
        <row r="822">
          <cell r="E822" t="str">
            <v>SLT0000582</v>
          </cell>
          <cell r="F822" t="str">
            <v>K1宽车右舵二排双人座（三点式）</v>
          </cell>
          <cell r="H822" t="str">
            <v>EA</v>
          </cell>
          <cell r="I822">
            <v>110.08499999999999</v>
          </cell>
          <cell r="J822">
            <v>110.08499999999999</v>
          </cell>
        </row>
        <row r="823">
          <cell r="E823" t="str">
            <v>SLT0000588</v>
          </cell>
          <cell r="F823" t="str">
            <v>1.5小侧翻窄车9人座左前支架</v>
          </cell>
          <cell r="H823" t="str">
            <v>EA</v>
          </cell>
          <cell r="I823">
            <v>10.948700000000001</v>
          </cell>
          <cell r="J823">
            <v>10.948700000000001</v>
          </cell>
        </row>
        <row r="824">
          <cell r="E824" t="str">
            <v>SLT0000597</v>
          </cell>
          <cell r="F824" t="str">
            <v>K1窄车左后旋转支架</v>
          </cell>
          <cell r="H824" t="str">
            <v>EA</v>
          </cell>
          <cell r="I824">
            <v>19.820499999999999</v>
          </cell>
          <cell r="J824">
            <v>19.820499999999999</v>
          </cell>
        </row>
        <row r="825">
          <cell r="E825" t="str">
            <v>SLT0000599</v>
          </cell>
          <cell r="F825" t="str">
            <v>1.5小侧翻窄车9人座右前支架</v>
          </cell>
          <cell r="H825" t="str">
            <v>EA</v>
          </cell>
          <cell r="I825">
            <v>10.948700000000001</v>
          </cell>
          <cell r="J825">
            <v>10.948700000000001</v>
          </cell>
        </row>
        <row r="826">
          <cell r="E826" t="str">
            <v>SLT0000606</v>
          </cell>
          <cell r="F826" t="str">
            <v>K1窄车右后旋转支架</v>
          </cell>
          <cell r="H826" t="str">
            <v>EA</v>
          </cell>
          <cell r="I826">
            <v>19.820499999999999</v>
          </cell>
          <cell r="J826">
            <v>19.820499999999999</v>
          </cell>
        </row>
        <row r="827">
          <cell r="E827" t="str">
            <v>SLT0000607</v>
          </cell>
          <cell r="F827" t="str">
            <v>K1双人座骨架总成带折叠座</v>
          </cell>
          <cell r="H827" t="str">
            <v>EA</v>
          </cell>
          <cell r="I827">
            <v>108.64100000000001</v>
          </cell>
          <cell r="J827">
            <v>108.64100000000001</v>
          </cell>
        </row>
        <row r="828">
          <cell r="E828" t="str">
            <v>SLT0000612</v>
          </cell>
          <cell r="F828" t="str">
            <v>K1窄车长轴二排三人</v>
          </cell>
          <cell r="H828" t="str">
            <v>EA</v>
          </cell>
          <cell r="I828">
            <v>109.897435897436</v>
          </cell>
          <cell r="J828">
            <v>109.897435897436</v>
          </cell>
        </row>
        <row r="829">
          <cell r="E829" t="str">
            <v>SLT0000613</v>
          </cell>
          <cell r="F829" t="str">
            <v>K1乘客第三排双人联体5990</v>
          </cell>
          <cell r="H829" t="str">
            <v>EA</v>
          </cell>
          <cell r="I829">
            <v>127.44670000000001</v>
          </cell>
          <cell r="J829">
            <v>127.44670000000001</v>
          </cell>
        </row>
        <row r="830">
          <cell r="E830" t="str">
            <v>SLT0000631</v>
          </cell>
          <cell r="F830" t="str">
            <v>K1窄体三排三人座(三点式）</v>
          </cell>
          <cell r="H830" t="str">
            <v>EA</v>
          </cell>
          <cell r="I830">
            <v>185.44239999999999</v>
          </cell>
          <cell r="J830">
            <v>185.44239999999999</v>
          </cell>
        </row>
        <row r="831">
          <cell r="E831" t="str">
            <v>SLT0000635</v>
          </cell>
          <cell r="F831" t="str">
            <v>K1窄车左舵一排三人座骨架</v>
          </cell>
          <cell r="H831" t="str">
            <v>EA</v>
          </cell>
          <cell r="I831">
            <v>120.8973</v>
          </cell>
          <cell r="J831">
            <v>120.8973</v>
          </cell>
        </row>
        <row r="832">
          <cell r="E832" t="str">
            <v>SLT0000636</v>
          </cell>
          <cell r="F832" t="str">
            <v>K1窄车左舵二排三人座骨架</v>
          </cell>
          <cell r="H832" t="str">
            <v>EA</v>
          </cell>
          <cell r="I832">
            <v>119.1027</v>
          </cell>
          <cell r="J832">
            <v>119.1027</v>
          </cell>
        </row>
        <row r="833">
          <cell r="E833" t="str">
            <v>SLT0000637</v>
          </cell>
          <cell r="F833" t="str">
            <v>K1窄车三排双人座</v>
          </cell>
          <cell r="H833" t="str">
            <v>EA</v>
          </cell>
          <cell r="I833">
            <v>110.0853</v>
          </cell>
          <cell r="J833">
            <v>110.0853</v>
          </cell>
        </row>
        <row r="834">
          <cell r="E834" t="str">
            <v>SLT0000639</v>
          </cell>
          <cell r="F834" t="str">
            <v>K1窄车加长14人二排双人座</v>
          </cell>
          <cell r="H834" t="str">
            <v>EA</v>
          </cell>
          <cell r="I834">
            <v>111.82899999999999</v>
          </cell>
          <cell r="J834">
            <v>111.82899999999999</v>
          </cell>
        </row>
        <row r="835">
          <cell r="E835" t="str">
            <v>SLT0000640</v>
          </cell>
          <cell r="F835" t="str">
            <v>K1窄车加长14人三排双人座</v>
          </cell>
          <cell r="H835" t="str">
            <v>EA</v>
          </cell>
          <cell r="I835">
            <v>112.90430000000001</v>
          </cell>
          <cell r="J835">
            <v>112.90430000000001</v>
          </cell>
        </row>
        <row r="836">
          <cell r="E836" t="str">
            <v>SLT0000647</v>
          </cell>
          <cell r="F836" t="str">
            <v>K1窄车三排单人座</v>
          </cell>
          <cell r="H836" t="str">
            <v>EA</v>
          </cell>
          <cell r="I836">
            <v>64.478499999999997</v>
          </cell>
          <cell r="J836">
            <v>64.478499999999997</v>
          </cell>
        </row>
        <row r="837">
          <cell r="E837" t="str">
            <v>SLT0000648</v>
          </cell>
          <cell r="F837" t="str">
            <v>K1窄车前旋转支架左（无头枕）</v>
          </cell>
          <cell r="H837" t="str">
            <v>EA</v>
          </cell>
          <cell r="I837">
            <v>17.547000000000001</v>
          </cell>
          <cell r="J837">
            <v>17.547000000000001</v>
          </cell>
        </row>
        <row r="838">
          <cell r="E838" t="str">
            <v>SLT0000653</v>
          </cell>
          <cell r="F838" t="str">
            <v>K1窄车四排单人座</v>
          </cell>
          <cell r="H838" t="str">
            <v>EA</v>
          </cell>
          <cell r="I838">
            <v>64.478700000000003</v>
          </cell>
          <cell r="J838">
            <v>64.478700000000003</v>
          </cell>
        </row>
        <row r="839">
          <cell r="E839" t="str">
            <v>SLT0000654</v>
          </cell>
          <cell r="F839" t="str">
            <v>k1窄车加长14人二排单人座</v>
          </cell>
          <cell r="H839" t="str">
            <v>EA</v>
          </cell>
          <cell r="I839">
            <v>71.555499999999995</v>
          </cell>
          <cell r="J839">
            <v>71.555499999999995</v>
          </cell>
        </row>
        <row r="840">
          <cell r="E840" t="str">
            <v>SLT0000656</v>
          </cell>
          <cell r="F840" t="str">
            <v>K1窄车加长14人一排三人座-FTK1Z-731200L</v>
          </cell>
          <cell r="H840" t="str">
            <v>EA</v>
          </cell>
          <cell r="I840">
            <v>159.583</v>
          </cell>
          <cell r="J840">
            <v>159.583</v>
          </cell>
        </row>
        <row r="841">
          <cell r="E841" t="str">
            <v>SLT0000657</v>
          </cell>
          <cell r="F841" t="str">
            <v>K1窄车长轴15座一排双人</v>
          </cell>
          <cell r="H841" t="str">
            <v>EA</v>
          </cell>
          <cell r="I841">
            <v>123.82559999999999</v>
          </cell>
          <cell r="J841">
            <v>123.82559999999999</v>
          </cell>
        </row>
        <row r="842">
          <cell r="E842" t="str">
            <v>SLT0000658</v>
          </cell>
          <cell r="F842" t="str">
            <v>K1窄车长轴15座二排双人</v>
          </cell>
          <cell r="H842" t="str">
            <v>EA</v>
          </cell>
          <cell r="I842">
            <v>121.0051</v>
          </cell>
          <cell r="J842">
            <v>121.0051</v>
          </cell>
        </row>
        <row r="843">
          <cell r="E843" t="str">
            <v>SLT0000659</v>
          </cell>
          <cell r="F843" t="str">
            <v>K1窄车长轴15座三排双人</v>
          </cell>
          <cell r="H843" t="str">
            <v>EA</v>
          </cell>
          <cell r="I843">
            <v>119.7231</v>
          </cell>
          <cell r="J843">
            <v>119.7231</v>
          </cell>
        </row>
        <row r="844">
          <cell r="E844" t="str">
            <v>SLT0001032</v>
          </cell>
          <cell r="F844" t="str">
            <v>K1一排三人联体座(老)</v>
          </cell>
          <cell r="H844" t="str">
            <v>EA</v>
          </cell>
          <cell r="I844">
            <v>150.18799999999999</v>
          </cell>
          <cell r="J844">
            <v>150.18799999999999</v>
          </cell>
        </row>
        <row r="845">
          <cell r="E845" t="str">
            <v>SLT0001038</v>
          </cell>
          <cell r="F845" t="str">
            <v>K1宽车左舵二排双人四不像7251</v>
          </cell>
          <cell r="H845" t="str">
            <v>EA</v>
          </cell>
          <cell r="I845">
            <v>110.0855</v>
          </cell>
          <cell r="J845">
            <v>110.0855</v>
          </cell>
        </row>
        <row r="846">
          <cell r="E846" t="str">
            <v>SLT0001040</v>
          </cell>
          <cell r="F846" t="str">
            <v>K1出口马来一排双人</v>
          </cell>
          <cell r="H846" t="str">
            <v>EA</v>
          </cell>
          <cell r="I846">
            <v>105.9044</v>
          </cell>
          <cell r="J846">
            <v>105.9044</v>
          </cell>
        </row>
        <row r="847">
          <cell r="E847" t="str">
            <v>SLT0001052</v>
          </cell>
          <cell r="F847" t="str">
            <v>K1出口马来二排单人</v>
          </cell>
          <cell r="H847" t="str">
            <v>EA</v>
          </cell>
          <cell r="I847">
            <v>76.830399999999997</v>
          </cell>
          <cell r="J847">
            <v>76.830399999999997</v>
          </cell>
        </row>
        <row r="848">
          <cell r="E848" t="str">
            <v>SLT0001057</v>
          </cell>
          <cell r="F848" t="str">
            <v>K1二排单人座右舵（5990）</v>
          </cell>
          <cell r="H848" t="str">
            <v>EA</v>
          </cell>
          <cell r="I848">
            <v>71.555000000000007</v>
          </cell>
          <cell r="J848">
            <v>71.555000000000007</v>
          </cell>
        </row>
        <row r="849">
          <cell r="E849" t="str">
            <v>SLT0001058</v>
          </cell>
          <cell r="F849" t="str">
            <v>K1出口马来三排单人</v>
          </cell>
          <cell r="H849" t="str">
            <v>EA</v>
          </cell>
          <cell r="I849">
            <v>72.5608</v>
          </cell>
          <cell r="J849">
            <v>72.5608</v>
          </cell>
        </row>
        <row r="850">
          <cell r="E850" t="str">
            <v>SLT0001060</v>
          </cell>
          <cell r="F850" t="str">
            <v>K1三排单人座右舵（5990）</v>
          </cell>
          <cell r="H850" t="str">
            <v>EA</v>
          </cell>
          <cell r="I850">
            <v>71.555000000000007</v>
          </cell>
          <cell r="J850">
            <v>71.555000000000007</v>
          </cell>
        </row>
        <row r="851">
          <cell r="E851" t="str">
            <v>SLT0001061</v>
          </cell>
          <cell r="F851" t="str">
            <v>K1加长9座二排双人座</v>
          </cell>
          <cell r="H851" t="str">
            <v>EA</v>
          </cell>
          <cell r="I851">
            <v>109.897435897436</v>
          </cell>
          <cell r="J851">
            <v>109.897435897436</v>
          </cell>
        </row>
        <row r="852">
          <cell r="E852" t="str">
            <v>SLT0001062</v>
          </cell>
          <cell r="F852" t="str">
            <v>K1二排双人座骨架右舵5990</v>
          </cell>
          <cell r="H852" t="str">
            <v>EA</v>
          </cell>
          <cell r="I852">
            <v>129.20249999999999</v>
          </cell>
          <cell r="J852">
            <v>129.20249999999999</v>
          </cell>
        </row>
        <row r="853">
          <cell r="E853" t="str">
            <v>SLT0001063</v>
          </cell>
          <cell r="F853" t="str">
            <v>K1出口马来二排双人</v>
          </cell>
          <cell r="H853" t="str">
            <v>EA</v>
          </cell>
          <cell r="I853">
            <v>105.9046</v>
          </cell>
          <cell r="J853">
            <v>105.9046</v>
          </cell>
        </row>
        <row r="854">
          <cell r="E854" t="str">
            <v>SLT0001076</v>
          </cell>
          <cell r="F854" t="str">
            <v>K1三排双人座骨架右舵5990</v>
          </cell>
          <cell r="H854" t="str">
            <v>EA</v>
          </cell>
          <cell r="I854">
            <v>128.20500000000001</v>
          </cell>
          <cell r="J854">
            <v>128.20500000000001</v>
          </cell>
        </row>
        <row r="855">
          <cell r="E855" t="str">
            <v>SLT0001591</v>
          </cell>
          <cell r="F855" t="str">
            <v>K1一排四人联体坐垫（右舵）5990</v>
          </cell>
          <cell r="H855" t="str">
            <v>EA</v>
          </cell>
          <cell r="I855">
            <v>153.84615384615401</v>
          </cell>
          <cell r="J855">
            <v>153.84615384615401</v>
          </cell>
        </row>
        <row r="856">
          <cell r="E856" t="str">
            <v>SLT0001592</v>
          </cell>
          <cell r="F856" t="str">
            <v>K1窄车右舵一排三人座</v>
          </cell>
          <cell r="H856" t="str">
            <v>EA</v>
          </cell>
          <cell r="I856">
            <v>150.1875</v>
          </cell>
          <cell r="J856">
            <v>150.1875</v>
          </cell>
        </row>
        <row r="857">
          <cell r="E857" t="str">
            <v>SLT0001593</v>
          </cell>
          <cell r="F857" t="str">
            <v>K1窄车右舵二排双人座</v>
          </cell>
          <cell r="H857" t="str">
            <v>EA</v>
          </cell>
          <cell r="I857">
            <v>100.0809</v>
          </cell>
          <cell r="J857">
            <v>100.0809</v>
          </cell>
        </row>
        <row r="858">
          <cell r="E858" t="str">
            <v>SLT0001594</v>
          </cell>
          <cell r="F858" t="str">
            <v>K1窄车右舵三排双人座</v>
          </cell>
          <cell r="H858" t="str">
            <v>EA</v>
          </cell>
          <cell r="I858">
            <v>100.08</v>
          </cell>
          <cell r="J858">
            <v>100.08</v>
          </cell>
        </row>
        <row r="859">
          <cell r="E859" t="str">
            <v>SLT0001595</v>
          </cell>
          <cell r="F859" t="str">
            <v>K1窄车右舵二排单人座</v>
          </cell>
          <cell r="H859" t="str">
            <v>EA</v>
          </cell>
          <cell r="I859">
            <v>71.5555555555556</v>
          </cell>
          <cell r="J859">
            <v>71.5555555555556</v>
          </cell>
        </row>
        <row r="860">
          <cell r="E860" t="str">
            <v>SLT0001596</v>
          </cell>
          <cell r="F860" t="str">
            <v>K1窄车右舵四排单人座</v>
          </cell>
          <cell r="H860" t="str">
            <v>EA</v>
          </cell>
          <cell r="I860">
            <v>71.555000000000007</v>
          </cell>
          <cell r="J860">
            <v>71.555000000000007</v>
          </cell>
        </row>
        <row r="861">
          <cell r="E861" t="str">
            <v>SLT0001597</v>
          </cell>
          <cell r="F861" t="str">
            <v>K1窄车15人座全包四排单人</v>
          </cell>
          <cell r="H861" t="str">
            <v>EA</v>
          </cell>
          <cell r="I861">
            <v>67.965811965811994</v>
          </cell>
          <cell r="J861">
            <v>67.965811965811994</v>
          </cell>
        </row>
        <row r="862">
          <cell r="E862" t="str">
            <v>SLT0001598</v>
          </cell>
          <cell r="F862" t="str">
            <v>K1一排三人座骨架右舵5990</v>
          </cell>
          <cell r="H862" t="str">
            <v>EA</v>
          </cell>
          <cell r="I862">
            <v>122.16500000000001</v>
          </cell>
          <cell r="J862">
            <v>122.16500000000001</v>
          </cell>
        </row>
        <row r="863">
          <cell r="E863" t="str">
            <v>SLT0001600</v>
          </cell>
          <cell r="F863" t="str">
            <v>k1窄车加长14人三排单人座</v>
          </cell>
          <cell r="H863" t="str">
            <v>EA</v>
          </cell>
          <cell r="I863">
            <v>71.555499999999995</v>
          </cell>
          <cell r="J863">
            <v>71.555499999999995</v>
          </cell>
        </row>
        <row r="864">
          <cell r="E864" t="str">
            <v>SLT0001611</v>
          </cell>
          <cell r="F864" t="str">
            <v>K1宽车右舵四排单人座</v>
          </cell>
          <cell r="H864" t="str">
            <v>EA</v>
          </cell>
          <cell r="I864">
            <v>64.48</v>
          </cell>
          <cell r="J864">
            <v>64.48</v>
          </cell>
        </row>
        <row r="865">
          <cell r="E865" t="str">
            <v>SLT0001816</v>
          </cell>
          <cell r="F865" t="str">
            <v>K1窄车右舵三排单人座</v>
          </cell>
          <cell r="H865" t="str">
            <v>EA</v>
          </cell>
          <cell r="I865">
            <v>64.48</v>
          </cell>
          <cell r="J865">
            <v>64.48</v>
          </cell>
        </row>
        <row r="866">
          <cell r="E866" t="str">
            <v>SLT0002353</v>
          </cell>
          <cell r="F866" t="str">
            <v>K1窄车前旋转支架右（无头枕）</v>
          </cell>
          <cell r="H866" t="str">
            <v>EA</v>
          </cell>
          <cell r="I866">
            <v>17.547000000000001</v>
          </cell>
          <cell r="J866">
            <v>17.547000000000001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4"/>
  <sheetViews>
    <sheetView tabSelected="1" zoomScale="80" zoomScaleNormal="80" workbookViewId="0">
      <selection activeCell="N5" sqref="N5"/>
    </sheetView>
  </sheetViews>
  <sheetFormatPr defaultColWidth="9" defaultRowHeight="14.4"/>
  <cols>
    <col min="1" max="1" width="6.33203125" customWidth="1"/>
    <col min="2" max="2" width="13.109375" customWidth="1"/>
    <col min="3" max="3" width="32" customWidth="1"/>
    <col min="4" max="5" width="10.88671875" customWidth="1"/>
    <col min="7" max="7" width="7.6640625" customWidth="1"/>
    <col min="9" max="9" width="10" customWidth="1"/>
    <col min="10" max="10" width="9.88671875" customWidth="1"/>
    <col min="11" max="11" width="9.33203125"/>
    <col min="12" max="12" width="10.21875" customWidth="1"/>
    <col min="13" max="13" width="10.6640625" customWidth="1"/>
    <col min="14" max="14" width="38" customWidth="1"/>
  </cols>
  <sheetData>
    <row r="1" spans="1:15" ht="34.950000000000003" customHeight="1">
      <c r="A1" s="26" t="s">
        <v>172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ht="36" customHeight="1">
      <c r="A2" s="1" t="s">
        <v>0</v>
      </c>
      <c r="B2" s="1" t="s">
        <v>1</v>
      </c>
      <c r="C2" s="1" t="s">
        <v>2</v>
      </c>
      <c r="D2" s="2" t="s">
        <v>173</v>
      </c>
      <c r="E2" s="2"/>
      <c r="F2" s="3" t="s">
        <v>3</v>
      </c>
      <c r="G2" s="1" t="s">
        <v>4</v>
      </c>
      <c r="H2" s="1" t="s">
        <v>5</v>
      </c>
      <c r="I2" s="1" t="s">
        <v>174</v>
      </c>
      <c r="J2" s="9" t="s">
        <v>175</v>
      </c>
      <c r="K2" s="3" t="s">
        <v>176</v>
      </c>
      <c r="L2" s="2" t="s">
        <v>177</v>
      </c>
      <c r="M2" s="2" t="s">
        <v>178</v>
      </c>
      <c r="N2" s="20" t="s">
        <v>191</v>
      </c>
      <c r="O2" s="21" t="s">
        <v>189</v>
      </c>
    </row>
    <row r="3" spans="1:15" ht="57" customHeight="1">
      <c r="A3" s="1">
        <v>1</v>
      </c>
      <c r="B3" s="1" t="s">
        <v>25</v>
      </c>
      <c r="C3" s="4" t="s">
        <v>26</v>
      </c>
      <c r="D3" s="1">
        <v>0.43590000000000001</v>
      </c>
      <c r="E3" s="1">
        <f>VLOOKUP(B3,[1]采购价格汇总表!$E$783:$J$866,6,0)</f>
        <v>0.43590000000000001</v>
      </c>
      <c r="F3" s="1">
        <v>1.4999999999999999E-2</v>
      </c>
      <c r="G3" s="1" t="s">
        <v>179</v>
      </c>
      <c r="H3" s="1">
        <v>1.35</v>
      </c>
      <c r="I3" s="1">
        <f>F3*H3</f>
        <v>2.0250000000000001E-2</v>
      </c>
      <c r="J3" s="1">
        <f>I3*1.06</f>
        <v>2.1465000000000001E-2</v>
      </c>
      <c r="K3" s="1">
        <f>D3*0.03</f>
        <v>1.3077E-2</v>
      </c>
      <c r="L3" s="10">
        <f>J3-K3</f>
        <v>8.3880000000000014E-3</v>
      </c>
      <c r="M3" s="11">
        <f>D3+L3</f>
        <v>0.44428800000000002</v>
      </c>
      <c r="N3" s="12"/>
      <c r="O3" s="22">
        <f>(M3-D3)/D3</f>
        <v>1.9242945629731605E-2</v>
      </c>
    </row>
    <row r="4" spans="1:15" ht="57" customHeight="1">
      <c r="A4" s="1">
        <v>2</v>
      </c>
      <c r="B4" s="20" t="s">
        <v>188</v>
      </c>
      <c r="C4" s="4" t="s">
        <v>170</v>
      </c>
      <c r="D4" s="1"/>
      <c r="E4" s="1" t="e">
        <f>VLOOKUP(B4,[1]采购价格汇总表!$E$783:$J$866,6,0)</f>
        <v>#N/A</v>
      </c>
      <c r="F4" s="1"/>
      <c r="G4" s="1"/>
      <c r="H4" s="1"/>
      <c r="I4" s="1"/>
      <c r="J4" s="1"/>
      <c r="K4" s="1"/>
      <c r="L4" s="10"/>
      <c r="M4" s="11">
        <v>180.6283</v>
      </c>
      <c r="N4" s="23" t="s">
        <v>187</v>
      </c>
      <c r="O4" s="22"/>
    </row>
    <row r="5" spans="1:15" ht="57" customHeight="1">
      <c r="A5" s="1">
        <v>3</v>
      </c>
      <c r="B5" s="20" t="s">
        <v>190</v>
      </c>
      <c r="C5" s="4" t="s">
        <v>171</v>
      </c>
      <c r="D5" s="1"/>
      <c r="E5" s="1" t="e">
        <f>VLOOKUP(B5,[1]采购价格汇总表!$E$783:$J$866,6,0)</f>
        <v>#N/A</v>
      </c>
      <c r="F5" s="1"/>
      <c r="G5" s="1"/>
      <c r="H5" s="1"/>
      <c r="I5" s="1"/>
      <c r="J5" s="1"/>
      <c r="K5" s="1"/>
      <c r="L5" s="10"/>
      <c r="M5" s="11">
        <v>155.6283</v>
      </c>
      <c r="N5" s="23" t="s">
        <v>187</v>
      </c>
      <c r="O5" s="22"/>
    </row>
    <row r="6" spans="1:15" ht="57" customHeight="1">
      <c r="A6" s="1">
        <v>4</v>
      </c>
      <c r="B6" s="1" t="s">
        <v>140</v>
      </c>
      <c r="C6" s="4" t="s">
        <v>141</v>
      </c>
      <c r="D6" s="1">
        <v>18.965499999999999</v>
      </c>
      <c r="E6" s="1">
        <f>VLOOKUP(B6,[1]采购价格汇总表!$E$783:$J$866,6,0)</f>
        <v>18.965499999999999</v>
      </c>
      <c r="F6" s="1">
        <v>1.7</v>
      </c>
      <c r="G6" s="1" t="s">
        <v>180</v>
      </c>
      <c r="H6" s="1">
        <v>1.35</v>
      </c>
      <c r="I6" s="1">
        <f>F6*H6</f>
        <v>2.2949999999999999</v>
      </c>
      <c r="J6" s="1">
        <f>I6*1.06</f>
        <v>2.4327000000000001</v>
      </c>
      <c r="K6" s="1">
        <f>D6*0.03</f>
        <v>0.56896499999999994</v>
      </c>
      <c r="L6" s="10">
        <f>J6-K6</f>
        <v>1.8637350000000001</v>
      </c>
      <c r="M6" s="11">
        <f>D6+L6</f>
        <v>20.829234999999997</v>
      </c>
      <c r="N6" s="12"/>
      <c r="O6" s="22">
        <f t="shared" ref="O6:O67" si="0">(M6-D6)/D6</f>
        <v>9.8269752972502622E-2</v>
      </c>
    </row>
    <row r="7" spans="1:15" ht="57" customHeight="1">
      <c r="A7" s="1">
        <v>5</v>
      </c>
      <c r="B7" s="1" t="s">
        <v>142</v>
      </c>
      <c r="C7" s="4" t="s">
        <v>143</v>
      </c>
      <c r="D7" s="1">
        <v>55.051299999999998</v>
      </c>
      <c r="E7" s="1">
        <f>VLOOKUP(B7,[1]采购价格汇总表!$E$783:$J$866,6,0)</f>
        <v>55.051299999999998</v>
      </c>
      <c r="F7" s="1">
        <v>5.55</v>
      </c>
      <c r="G7" s="1"/>
      <c r="H7" s="1">
        <v>1.35</v>
      </c>
      <c r="I7" s="1">
        <f t="shared" ref="I7:I38" si="1">F7*H7</f>
        <v>7.4925000000000006</v>
      </c>
      <c r="J7" s="1">
        <f t="shared" ref="J7:J38" si="2">I7*1.06</f>
        <v>7.9420500000000009</v>
      </c>
      <c r="K7" s="1">
        <f t="shared" ref="K7:K38" si="3">D7*0.03</f>
        <v>1.6515389999999999</v>
      </c>
      <c r="L7" s="10">
        <f t="shared" ref="L7:L38" si="4">J7-K7</f>
        <v>6.2905110000000013</v>
      </c>
      <c r="M7" s="11">
        <f t="shared" ref="M7:M38" si="5">D7+L7</f>
        <v>61.341811</v>
      </c>
      <c r="N7" s="12"/>
      <c r="O7" s="22">
        <f t="shared" si="0"/>
        <v>0.11426634793365466</v>
      </c>
    </row>
    <row r="8" spans="1:15" ht="57" customHeight="1">
      <c r="A8" s="1">
        <v>6</v>
      </c>
      <c r="B8" s="1" t="s">
        <v>152</v>
      </c>
      <c r="C8" s="4" t="s">
        <v>153</v>
      </c>
      <c r="D8" s="1">
        <v>55.051299999999998</v>
      </c>
      <c r="E8" s="1">
        <f>VLOOKUP(B8,[1]采购价格汇总表!$E$783:$J$866,6,0)</f>
        <v>55.051299999999998</v>
      </c>
      <c r="F8" s="1">
        <v>5.55</v>
      </c>
      <c r="G8" s="1"/>
      <c r="H8" s="1">
        <v>1.35</v>
      </c>
      <c r="I8" s="1">
        <f t="shared" si="1"/>
        <v>7.4925000000000006</v>
      </c>
      <c r="J8" s="1">
        <f t="shared" si="2"/>
        <v>7.9420500000000009</v>
      </c>
      <c r="K8" s="1">
        <f t="shared" si="3"/>
        <v>1.6515389999999999</v>
      </c>
      <c r="L8" s="10">
        <f t="shared" si="4"/>
        <v>6.2905110000000013</v>
      </c>
      <c r="M8" s="11">
        <f t="shared" si="5"/>
        <v>61.341811</v>
      </c>
      <c r="N8" s="12"/>
      <c r="O8" s="22">
        <f t="shared" si="0"/>
        <v>0.11426634793365466</v>
      </c>
    </row>
    <row r="9" spans="1:15" ht="57" customHeight="1">
      <c r="A9" s="1">
        <v>7</v>
      </c>
      <c r="B9" s="1" t="s">
        <v>154</v>
      </c>
      <c r="C9" s="4" t="s">
        <v>155</v>
      </c>
      <c r="D9" s="1">
        <v>14.6838</v>
      </c>
      <c r="E9" s="1">
        <f>VLOOKUP(B9,[1]采购价格汇总表!$E$783:$J$866,6,0)</f>
        <v>14.6838</v>
      </c>
      <c r="F9" s="1">
        <v>1.55</v>
      </c>
      <c r="G9" s="1" t="s">
        <v>180</v>
      </c>
      <c r="H9" s="1">
        <v>1.35</v>
      </c>
      <c r="I9" s="1">
        <f t="shared" si="1"/>
        <v>2.0925000000000002</v>
      </c>
      <c r="J9" s="1">
        <f t="shared" si="2"/>
        <v>2.2180500000000003</v>
      </c>
      <c r="K9" s="1">
        <f t="shared" si="3"/>
        <v>0.44051399999999996</v>
      </c>
      <c r="L9" s="10">
        <f t="shared" si="4"/>
        <v>1.7775360000000004</v>
      </c>
      <c r="M9" s="11">
        <f t="shared" si="5"/>
        <v>16.461335999999999</v>
      </c>
      <c r="N9" s="12"/>
      <c r="O9" s="22">
        <f t="shared" si="0"/>
        <v>0.12105422302128874</v>
      </c>
    </row>
    <row r="10" spans="1:15" ht="57" customHeight="1">
      <c r="A10" s="1">
        <v>8</v>
      </c>
      <c r="B10" s="1" t="s">
        <v>6</v>
      </c>
      <c r="C10" s="4" t="s">
        <v>7</v>
      </c>
      <c r="D10" s="1">
        <v>14.3932</v>
      </c>
      <c r="E10" s="1">
        <f>VLOOKUP(B10,[1]采购价格汇总表!$E$783:$J$866,6,0)</f>
        <v>14.3932</v>
      </c>
      <c r="F10" s="1">
        <v>1.59</v>
      </c>
      <c r="G10" s="1" t="s">
        <v>180</v>
      </c>
      <c r="H10" s="1">
        <v>1.35</v>
      </c>
      <c r="I10" s="1">
        <f t="shared" si="1"/>
        <v>2.1465000000000001</v>
      </c>
      <c r="J10" s="1">
        <f t="shared" si="2"/>
        <v>2.27529</v>
      </c>
      <c r="K10" s="1">
        <f t="shared" si="3"/>
        <v>0.43179600000000001</v>
      </c>
      <c r="L10" s="10">
        <f t="shared" si="4"/>
        <v>1.843494</v>
      </c>
      <c r="M10" s="11">
        <f t="shared" si="5"/>
        <v>16.236694</v>
      </c>
      <c r="N10" s="12"/>
      <c r="O10" s="22">
        <f t="shared" si="0"/>
        <v>0.12808089931356473</v>
      </c>
    </row>
    <row r="11" spans="1:15" ht="57" customHeight="1">
      <c r="A11" s="1">
        <v>9</v>
      </c>
      <c r="B11" s="1" t="s">
        <v>35</v>
      </c>
      <c r="C11" s="4" t="s">
        <v>36</v>
      </c>
      <c r="D11" s="1">
        <v>17.222200000000001</v>
      </c>
      <c r="E11" s="1">
        <f>VLOOKUP(B11,[1]采购价格汇总表!$E$783:$J$866,6,0)</f>
        <v>17.222200000000001</v>
      </c>
      <c r="F11" s="1">
        <v>1.55</v>
      </c>
      <c r="G11" s="1" t="s">
        <v>180</v>
      </c>
      <c r="H11" s="1">
        <v>1.35</v>
      </c>
      <c r="I11" s="1">
        <f t="shared" si="1"/>
        <v>2.0925000000000002</v>
      </c>
      <c r="J11" s="1">
        <f t="shared" si="2"/>
        <v>2.2180500000000003</v>
      </c>
      <c r="K11" s="1">
        <f t="shared" si="3"/>
        <v>0.51666599999999996</v>
      </c>
      <c r="L11" s="10">
        <f t="shared" si="4"/>
        <v>1.7013840000000005</v>
      </c>
      <c r="M11" s="11">
        <f t="shared" si="5"/>
        <v>18.923584000000002</v>
      </c>
      <c r="N11" s="12"/>
      <c r="O11" s="22">
        <f t="shared" si="0"/>
        <v>9.8790166180859632E-2</v>
      </c>
    </row>
    <row r="12" spans="1:15" ht="57" customHeight="1">
      <c r="A12" s="1">
        <v>10</v>
      </c>
      <c r="B12" s="1" t="s">
        <v>14</v>
      </c>
      <c r="C12" s="5" t="s">
        <v>181</v>
      </c>
      <c r="D12" s="1">
        <v>110.0856</v>
      </c>
      <c r="E12" s="1">
        <f>VLOOKUP(B12,[1]采购价格汇总表!$E$783:$J$866,6,0)</f>
        <v>110.0856</v>
      </c>
      <c r="F12" s="1">
        <v>11.1</v>
      </c>
      <c r="G12" s="1"/>
      <c r="H12" s="1">
        <v>1.35</v>
      </c>
      <c r="I12" s="1">
        <f t="shared" si="1"/>
        <v>14.985000000000001</v>
      </c>
      <c r="J12" s="1">
        <f t="shared" si="2"/>
        <v>15.884100000000002</v>
      </c>
      <c r="K12" s="1">
        <f t="shared" si="3"/>
        <v>3.3025679999999999</v>
      </c>
      <c r="L12" s="10">
        <f t="shared" si="4"/>
        <v>12.581532000000003</v>
      </c>
      <c r="M12" s="11">
        <f t="shared" si="5"/>
        <v>122.66713200000001</v>
      </c>
      <c r="N12" s="12"/>
      <c r="O12" s="22">
        <f t="shared" si="0"/>
        <v>0.11428862630534793</v>
      </c>
    </row>
    <row r="13" spans="1:15" s="17" customFormat="1" ht="57" customHeight="1">
      <c r="A13" s="1">
        <v>11</v>
      </c>
      <c r="B13" s="19" t="s">
        <v>185</v>
      </c>
      <c r="C13" s="18" t="s">
        <v>182</v>
      </c>
      <c r="D13" s="13">
        <v>110.0855</v>
      </c>
      <c r="E13" s="1">
        <f>VLOOKUP(B13,[1]采购价格汇总表!$E$783:$J$866,6,0)</f>
        <v>110.0855</v>
      </c>
      <c r="F13" s="13">
        <v>11.25</v>
      </c>
      <c r="G13" s="13"/>
      <c r="H13" s="13">
        <v>1.35</v>
      </c>
      <c r="I13" s="13">
        <f t="shared" si="1"/>
        <v>15.187500000000002</v>
      </c>
      <c r="J13" s="13">
        <f t="shared" si="2"/>
        <v>16.098750000000003</v>
      </c>
      <c r="K13" s="13">
        <f t="shared" si="3"/>
        <v>3.302565</v>
      </c>
      <c r="L13" s="15">
        <f t="shared" si="4"/>
        <v>12.796185000000003</v>
      </c>
      <c r="M13" s="16">
        <f t="shared" si="5"/>
        <v>122.881685</v>
      </c>
      <c r="N13" s="24"/>
      <c r="O13" s="22">
        <f t="shared" si="0"/>
        <v>0.11623860544758401</v>
      </c>
    </row>
    <row r="14" spans="1:15" ht="57" customHeight="1">
      <c r="A14" s="1">
        <v>12</v>
      </c>
      <c r="B14" s="1" t="s">
        <v>8</v>
      </c>
      <c r="C14" s="6" t="s">
        <v>9</v>
      </c>
      <c r="D14" s="1">
        <v>64.4786</v>
      </c>
      <c r="E14" s="1">
        <f>VLOOKUP(B14,[1]采购价格汇总表!$E$783:$J$866,6,0)</f>
        <v>64.4786</v>
      </c>
      <c r="F14" s="1">
        <v>5.95</v>
      </c>
      <c r="G14" s="1"/>
      <c r="H14" s="1">
        <v>1.35</v>
      </c>
      <c r="I14" s="1">
        <f t="shared" si="1"/>
        <v>8.0325000000000006</v>
      </c>
      <c r="J14" s="1">
        <f t="shared" si="2"/>
        <v>8.5144500000000019</v>
      </c>
      <c r="K14" s="1">
        <f t="shared" si="3"/>
        <v>1.934358</v>
      </c>
      <c r="L14" s="10">
        <f t="shared" si="4"/>
        <v>6.5800920000000023</v>
      </c>
      <c r="M14" s="11">
        <f t="shared" si="5"/>
        <v>71.058692000000008</v>
      </c>
      <c r="N14" s="12"/>
      <c r="O14" s="22">
        <f t="shared" si="0"/>
        <v>0.1020507889439288</v>
      </c>
    </row>
    <row r="15" spans="1:15" ht="57" customHeight="1">
      <c r="A15" s="1">
        <v>13</v>
      </c>
      <c r="B15" s="1" t="s">
        <v>10</v>
      </c>
      <c r="C15" s="6" t="s">
        <v>11</v>
      </c>
      <c r="D15" s="1">
        <v>64.4786</v>
      </c>
      <c r="E15" s="1">
        <f>VLOOKUP(B15,[1]采购价格汇总表!$E$783:$J$866,6,0)</f>
        <v>64.4786</v>
      </c>
      <c r="F15" s="1">
        <v>5.75</v>
      </c>
      <c r="G15" s="1"/>
      <c r="H15" s="1">
        <v>1.35</v>
      </c>
      <c r="I15" s="1">
        <f t="shared" si="1"/>
        <v>7.7625000000000002</v>
      </c>
      <c r="J15" s="1">
        <f t="shared" si="2"/>
        <v>8.228250000000001</v>
      </c>
      <c r="K15" s="1">
        <f t="shared" si="3"/>
        <v>1.934358</v>
      </c>
      <c r="L15" s="10">
        <f t="shared" si="4"/>
        <v>6.2938920000000014</v>
      </c>
      <c r="M15" s="11">
        <f t="shared" si="5"/>
        <v>70.772492</v>
      </c>
      <c r="N15" s="12"/>
      <c r="O15" s="22">
        <f t="shared" si="0"/>
        <v>9.7612106962620154E-2</v>
      </c>
    </row>
    <row r="16" spans="1:15" ht="57" customHeight="1">
      <c r="A16" s="1">
        <v>14</v>
      </c>
      <c r="B16" s="1" t="s">
        <v>12</v>
      </c>
      <c r="C16" s="6" t="s">
        <v>13</v>
      </c>
      <c r="D16" s="1">
        <v>64.4786</v>
      </c>
      <c r="E16" s="1">
        <f>VLOOKUP(B16,[1]采购价格汇总表!$E$783:$J$866,6,0)</f>
        <v>64.478700000000003</v>
      </c>
      <c r="F16" s="1">
        <v>5.75</v>
      </c>
      <c r="G16" s="1"/>
      <c r="H16" s="1">
        <v>1.35</v>
      </c>
      <c r="I16" s="1">
        <f t="shared" si="1"/>
        <v>7.7625000000000002</v>
      </c>
      <c r="J16" s="1">
        <f t="shared" si="2"/>
        <v>8.228250000000001</v>
      </c>
      <c r="K16" s="1">
        <f t="shared" si="3"/>
        <v>1.934358</v>
      </c>
      <c r="L16" s="10">
        <f t="shared" si="4"/>
        <v>6.2938920000000014</v>
      </c>
      <c r="M16" s="11">
        <f t="shared" si="5"/>
        <v>70.772492</v>
      </c>
      <c r="N16" s="12"/>
      <c r="O16" s="22">
        <f t="shared" si="0"/>
        <v>9.7612106962620154E-2</v>
      </c>
    </row>
    <row r="17" spans="1:15" ht="57" customHeight="1">
      <c r="A17" s="1">
        <v>15</v>
      </c>
      <c r="B17" s="1" t="s">
        <v>17</v>
      </c>
      <c r="C17" s="7" t="s">
        <v>18</v>
      </c>
      <c r="D17" s="1">
        <v>109.9</v>
      </c>
      <c r="E17" s="25">
        <f>VLOOKUP(B17,[1]采购价格汇总表!$E$783:$J$866,6,0)</f>
        <v>109.9</v>
      </c>
      <c r="F17" s="1">
        <v>10.85</v>
      </c>
      <c r="G17" s="1"/>
      <c r="H17" s="1">
        <v>1.35</v>
      </c>
      <c r="I17" s="1">
        <f t="shared" si="1"/>
        <v>14.647500000000001</v>
      </c>
      <c r="J17" s="1">
        <f t="shared" si="2"/>
        <v>15.526350000000003</v>
      </c>
      <c r="K17" s="1">
        <f t="shared" si="3"/>
        <v>3.2970000000000002</v>
      </c>
      <c r="L17" s="10">
        <f t="shared" si="4"/>
        <v>12.229350000000002</v>
      </c>
      <c r="M17" s="11">
        <f t="shared" si="5"/>
        <v>122.12935</v>
      </c>
      <c r="N17" s="12"/>
      <c r="O17" s="22">
        <f t="shared" si="0"/>
        <v>0.11127707006369424</v>
      </c>
    </row>
    <row r="18" spans="1:15" ht="57" customHeight="1">
      <c r="A18" s="1">
        <v>16</v>
      </c>
      <c r="B18" s="1" t="s">
        <v>37</v>
      </c>
      <c r="C18" s="7" t="s">
        <v>38</v>
      </c>
      <c r="D18" s="1">
        <v>110.0856</v>
      </c>
      <c r="E18" s="1">
        <f>VLOOKUP(B18,[1]采购价格汇总表!$E$783:$J$866,6,0)</f>
        <v>110.0856</v>
      </c>
      <c r="F18" s="1">
        <v>11</v>
      </c>
      <c r="G18" s="1"/>
      <c r="H18" s="1">
        <v>1.35</v>
      </c>
      <c r="I18" s="1">
        <f t="shared" si="1"/>
        <v>14.850000000000001</v>
      </c>
      <c r="J18" s="1">
        <f t="shared" si="2"/>
        <v>15.741000000000001</v>
      </c>
      <c r="K18" s="1">
        <f t="shared" si="3"/>
        <v>3.3025679999999999</v>
      </c>
      <c r="L18" s="10">
        <f t="shared" si="4"/>
        <v>12.438432000000002</v>
      </c>
      <c r="M18" s="11">
        <f t="shared" si="5"/>
        <v>122.52403200000001</v>
      </c>
      <c r="N18" s="12"/>
      <c r="O18" s="22">
        <f t="shared" si="0"/>
        <v>0.11298872877106549</v>
      </c>
    </row>
    <row r="19" spans="1:15" ht="57" customHeight="1">
      <c r="A19" s="1">
        <v>17</v>
      </c>
      <c r="B19" s="1" t="s">
        <v>39</v>
      </c>
      <c r="C19" s="7" t="s">
        <v>40</v>
      </c>
      <c r="D19" s="1">
        <v>112.42749999999999</v>
      </c>
      <c r="E19" s="1">
        <f>VLOOKUP(B19,[1]采购价格汇总表!$E$783:$J$866,6,0)</f>
        <v>112.42749999999999</v>
      </c>
      <c r="F19" s="1">
        <v>11.05</v>
      </c>
      <c r="G19" s="1"/>
      <c r="H19" s="1">
        <v>1.35</v>
      </c>
      <c r="I19" s="1">
        <f t="shared" si="1"/>
        <v>14.917500000000002</v>
      </c>
      <c r="J19" s="1">
        <f t="shared" si="2"/>
        <v>15.812550000000003</v>
      </c>
      <c r="K19" s="1">
        <f t="shared" si="3"/>
        <v>3.3728249999999997</v>
      </c>
      <c r="L19" s="10">
        <f t="shared" si="4"/>
        <v>12.439725000000003</v>
      </c>
      <c r="M19" s="11">
        <f t="shared" si="5"/>
        <v>124.86722499999999</v>
      </c>
      <c r="N19" s="12"/>
      <c r="O19" s="22">
        <f t="shared" si="0"/>
        <v>0.11064663894509792</v>
      </c>
    </row>
    <row r="20" spans="1:15" ht="57" customHeight="1">
      <c r="A20" s="1">
        <v>18</v>
      </c>
      <c r="B20" s="1" t="s">
        <v>71</v>
      </c>
      <c r="C20" s="6" t="s">
        <v>72</v>
      </c>
      <c r="D20" s="1">
        <v>112.76049999999999</v>
      </c>
      <c r="E20" s="1">
        <f>VLOOKUP(B20,[1]采购价格汇总表!$E$783:$J$866,6,0)</f>
        <v>112.76049999999999</v>
      </c>
      <c r="F20" s="1">
        <v>11.15</v>
      </c>
      <c r="G20" s="1"/>
      <c r="H20" s="1">
        <v>1.35</v>
      </c>
      <c r="I20" s="1">
        <f t="shared" si="1"/>
        <v>15.052500000000002</v>
      </c>
      <c r="J20" s="1">
        <f t="shared" si="2"/>
        <v>15.955650000000002</v>
      </c>
      <c r="K20" s="1">
        <f t="shared" si="3"/>
        <v>3.3828149999999995</v>
      </c>
      <c r="L20" s="10">
        <f t="shared" si="4"/>
        <v>12.572835000000003</v>
      </c>
      <c r="M20" s="11">
        <f t="shared" si="5"/>
        <v>125.33333499999999</v>
      </c>
      <c r="N20" s="12"/>
      <c r="O20" s="22">
        <f t="shared" si="0"/>
        <v>0.11150034808288362</v>
      </c>
    </row>
    <row r="21" spans="1:15" ht="57" customHeight="1">
      <c r="A21" s="1">
        <v>19</v>
      </c>
      <c r="B21" s="1" t="s">
        <v>73</v>
      </c>
      <c r="C21" s="6" t="s">
        <v>74</v>
      </c>
      <c r="D21" s="1">
        <v>109.8974</v>
      </c>
      <c r="E21" s="1">
        <f>VLOOKUP(B21,[1]采购价格汇总表!$E$783:$J$866,6,0)</f>
        <v>109.8974</v>
      </c>
      <c r="F21" s="1">
        <v>11.3</v>
      </c>
      <c r="G21" s="1"/>
      <c r="H21" s="1">
        <v>1.35</v>
      </c>
      <c r="I21" s="1">
        <f t="shared" si="1"/>
        <v>15.255000000000003</v>
      </c>
      <c r="J21" s="1">
        <f t="shared" si="2"/>
        <v>16.170300000000005</v>
      </c>
      <c r="K21" s="1">
        <f t="shared" si="3"/>
        <v>3.2969219999999999</v>
      </c>
      <c r="L21" s="10">
        <f t="shared" si="4"/>
        <v>12.873378000000004</v>
      </c>
      <c r="M21" s="11">
        <f t="shared" si="5"/>
        <v>122.77077800000001</v>
      </c>
      <c r="N21" s="12"/>
      <c r="O21" s="22">
        <f t="shared" si="0"/>
        <v>0.11713996873447417</v>
      </c>
    </row>
    <row r="22" spans="1:15" ht="57" customHeight="1">
      <c r="A22" s="1">
        <v>20</v>
      </c>
      <c r="B22" s="1" t="s">
        <v>75</v>
      </c>
      <c r="C22" s="6" t="s">
        <v>76</v>
      </c>
      <c r="D22" s="1">
        <v>108.64109999999999</v>
      </c>
      <c r="E22" s="1">
        <f>VLOOKUP(B22,[1]采购价格汇总表!$E$783:$J$866,6,0)</f>
        <v>108.64109999999999</v>
      </c>
      <c r="F22" s="1">
        <v>11.2</v>
      </c>
      <c r="G22" s="1"/>
      <c r="H22" s="1">
        <v>1.35</v>
      </c>
      <c r="I22" s="1">
        <f t="shared" si="1"/>
        <v>15.12</v>
      </c>
      <c r="J22" s="1">
        <f t="shared" si="2"/>
        <v>16.027200000000001</v>
      </c>
      <c r="K22" s="1">
        <f t="shared" si="3"/>
        <v>3.2592329999999996</v>
      </c>
      <c r="L22" s="10">
        <f t="shared" si="4"/>
        <v>12.767967000000001</v>
      </c>
      <c r="M22" s="11">
        <f t="shared" si="5"/>
        <v>121.40906699999999</v>
      </c>
      <c r="N22" s="12"/>
      <c r="O22" s="22">
        <f t="shared" si="0"/>
        <v>0.11752427948538813</v>
      </c>
    </row>
    <row r="23" spans="1:15" ht="57" customHeight="1">
      <c r="A23" s="1">
        <v>21</v>
      </c>
      <c r="B23" s="1" t="s">
        <v>89</v>
      </c>
      <c r="C23" s="7" t="s">
        <v>90</v>
      </c>
      <c r="D23" s="1">
        <v>149.40170000000001</v>
      </c>
      <c r="E23" s="1">
        <f>VLOOKUP(B23,[1]采购价格汇总表!$E$783:$J$866,6,0)</f>
        <v>149.40170940170901</v>
      </c>
      <c r="F23" s="1">
        <v>15</v>
      </c>
      <c r="G23" s="1"/>
      <c r="H23" s="1">
        <v>1.35</v>
      </c>
      <c r="I23" s="1">
        <f t="shared" si="1"/>
        <v>20.25</v>
      </c>
      <c r="J23" s="1">
        <f t="shared" si="2"/>
        <v>21.465</v>
      </c>
      <c r="K23" s="1">
        <f t="shared" si="3"/>
        <v>4.4820510000000002</v>
      </c>
      <c r="L23" s="10">
        <f t="shared" si="4"/>
        <v>16.982948999999998</v>
      </c>
      <c r="M23" s="11">
        <f t="shared" si="5"/>
        <v>166.384649</v>
      </c>
      <c r="N23" s="12"/>
      <c r="O23" s="22">
        <f t="shared" si="0"/>
        <v>0.11367306396111952</v>
      </c>
    </row>
    <row r="24" spans="1:15" ht="57" customHeight="1">
      <c r="A24" s="1">
        <v>22</v>
      </c>
      <c r="B24" s="1" t="s">
        <v>113</v>
      </c>
      <c r="C24" s="7" t="s">
        <v>114</v>
      </c>
      <c r="D24" s="1">
        <v>159.5829</v>
      </c>
      <c r="E24" s="1">
        <f>VLOOKUP(B24,[1]采购价格汇总表!$E$783:$J$866,6,0)</f>
        <v>159.5829</v>
      </c>
      <c r="F24" s="1">
        <v>16.5</v>
      </c>
      <c r="G24" s="1"/>
      <c r="H24" s="1">
        <v>1.35</v>
      </c>
      <c r="I24" s="1">
        <f t="shared" si="1"/>
        <v>22.275000000000002</v>
      </c>
      <c r="J24" s="1">
        <f t="shared" si="2"/>
        <v>23.611500000000003</v>
      </c>
      <c r="K24" s="1">
        <f t="shared" si="3"/>
        <v>4.7874869999999996</v>
      </c>
      <c r="L24" s="10">
        <f t="shared" si="4"/>
        <v>18.824013000000004</v>
      </c>
      <c r="M24" s="11">
        <f t="shared" si="5"/>
        <v>178.406913</v>
      </c>
      <c r="N24" s="12"/>
      <c r="O24" s="22">
        <f t="shared" si="0"/>
        <v>0.11795758192137133</v>
      </c>
    </row>
    <row r="25" spans="1:15" ht="57" customHeight="1">
      <c r="A25" s="1">
        <v>23</v>
      </c>
      <c r="B25" s="1" t="s">
        <v>115</v>
      </c>
      <c r="C25" s="6" t="s">
        <v>116</v>
      </c>
      <c r="D25" s="1">
        <v>122.16419999999999</v>
      </c>
      <c r="E25" s="1">
        <f>VLOOKUP(B25,[1]采购价格汇总表!$E$783:$J$866,6,0)</f>
        <v>122.16419999999999</v>
      </c>
      <c r="F25" s="1">
        <v>11.8</v>
      </c>
      <c r="G25" s="1"/>
      <c r="H25" s="1">
        <v>1.35</v>
      </c>
      <c r="I25" s="1">
        <f t="shared" si="1"/>
        <v>15.930000000000001</v>
      </c>
      <c r="J25" s="1">
        <f t="shared" si="2"/>
        <v>16.885800000000003</v>
      </c>
      <c r="K25" s="1">
        <f t="shared" si="3"/>
        <v>3.6649259999999995</v>
      </c>
      <c r="L25" s="10">
        <f t="shared" si="4"/>
        <v>13.220874000000004</v>
      </c>
      <c r="M25" s="11">
        <f t="shared" si="5"/>
        <v>135.385074</v>
      </c>
      <c r="N25" s="12"/>
      <c r="O25" s="22">
        <f t="shared" si="0"/>
        <v>0.10822216328515236</v>
      </c>
    </row>
    <row r="26" spans="1:15" ht="57" customHeight="1">
      <c r="A26" s="1">
        <v>24</v>
      </c>
      <c r="B26" s="1" t="s">
        <v>117</v>
      </c>
      <c r="C26" s="6" t="s">
        <v>118</v>
      </c>
      <c r="D26" s="1">
        <v>129.20330000000001</v>
      </c>
      <c r="E26" s="1">
        <f>VLOOKUP(B26,[1]采购价格汇总表!$E$783:$J$866,6,0)</f>
        <v>129.20330000000001</v>
      </c>
      <c r="F26" s="1">
        <v>13.2</v>
      </c>
      <c r="G26" s="1"/>
      <c r="H26" s="1">
        <v>1.35</v>
      </c>
      <c r="I26" s="1">
        <f t="shared" si="1"/>
        <v>17.82</v>
      </c>
      <c r="J26" s="1">
        <f t="shared" si="2"/>
        <v>18.889200000000002</v>
      </c>
      <c r="K26" s="1">
        <f t="shared" si="3"/>
        <v>3.8760990000000004</v>
      </c>
      <c r="L26" s="10">
        <f t="shared" si="4"/>
        <v>15.013101000000002</v>
      </c>
      <c r="M26" s="11">
        <f t="shared" si="5"/>
        <v>144.21640100000002</v>
      </c>
      <c r="N26" s="12"/>
      <c r="O26" s="22">
        <f t="shared" si="0"/>
        <v>0.11619750424331271</v>
      </c>
    </row>
    <row r="27" spans="1:15" ht="57" customHeight="1">
      <c r="A27" s="1">
        <v>25</v>
      </c>
      <c r="B27" s="1" t="s">
        <v>119</v>
      </c>
      <c r="C27" s="6" t="s">
        <v>120</v>
      </c>
      <c r="D27" s="1">
        <v>71.555800000000005</v>
      </c>
      <c r="E27" s="1">
        <f>VLOOKUP(B27,[1]采购价格汇总表!$E$783:$J$866,6,0)</f>
        <v>71.555800000000005</v>
      </c>
      <c r="F27" s="1">
        <v>5.9</v>
      </c>
      <c r="G27" s="1"/>
      <c r="H27" s="1">
        <v>1.35</v>
      </c>
      <c r="I27" s="1">
        <f t="shared" si="1"/>
        <v>7.9650000000000007</v>
      </c>
      <c r="J27" s="1">
        <f t="shared" si="2"/>
        <v>8.4429000000000016</v>
      </c>
      <c r="K27" s="1">
        <f t="shared" si="3"/>
        <v>2.146674</v>
      </c>
      <c r="L27" s="10">
        <f t="shared" si="4"/>
        <v>6.2962260000000017</v>
      </c>
      <c r="M27" s="11">
        <f t="shared" si="5"/>
        <v>77.852026000000009</v>
      </c>
      <c r="N27" s="12"/>
      <c r="O27" s="22">
        <f t="shared" si="0"/>
        <v>8.7990435436400741E-2</v>
      </c>
    </row>
    <row r="28" spans="1:15" ht="57" customHeight="1">
      <c r="A28" s="1">
        <v>26</v>
      </c>
      <c r="B28" s="1" t="s">
        <v>121</v>
      </c>
      <c r="C28" s="6" t="s">
        <v>122</v>
      </c>
      <c r="D28" s="1">
        <v>71.555800000000005</v>
      </c>
      <c r="E28" s="1">
        <f>VLOOKUP(B28,[1]采购价格汇总表!$E$783:$J$866,6,0)</f>
        <v>71.555800000000005</v>
      </c>
      <c r="F28" s="1">
        <v>5.55</v>
      </c>
      <c r="G28" s="1"/>
      <c r="H28" s="1">
        <v>1.35</v>
      </c>
      <c r="I28" s="1">
        <f t="shared" si="1"/>
        <v>7.4925000000000006</v>
      </c>
      <c r="J28" s="1">
        <f t="shared" si="2"/>
        <v>7.9420500000000009</v>
      </c>
      <c r="K28" s="1">
        <f t="shared" si="3"/>
        <v>2.146674</v>
      </c>
      <c r="L28" s="10">
        <f t="shared" si="4"/>
        <v>5.795376000000001</v>
      </c>
      <c r="M28" s="11">
        <f t="shared" si="5"/>
        <v>77.351176000000009</v>
      </c>
      <c r="N28" s="12"/>
      <c r="O28" s="22">
        <f t="shared" si="0"/>
        <v>8.0991002825766809E-2</v>
      </c>
    </row>
    <row r="29" spans="1:15" ht="57" customHeight="1">
      <c r="A29" s="1">
        <v>27</v>
      </c>
      <c r="B29" s="1" t="s">
        <v>123</v>
      </c>
      <c r="C29" s="6" t="s">
        <v>124</v>
      </c>
      <c r="D29" s="1">
        <v>8.0310000000000006</v>
      </c>
      <c r="E29" s="1">
        <f>VLOOKUP(B29,[1]采购价格汇总表!$E$783:$J$866,6,0)</f>
        <v>8.0310000000000006</v>
      </c>
      <c r="F29" s="1">
        <v>0.63500000000000001</v>
      </c>
      <c r="G29" s="1"/>
      <c r="H29" s="1">
        <v>1.35</v>
      </c>
      <c r="I29" s="1">
        <f t="shared" si="1"/>
        <v>0.85725000000000007</v>
      </c>
      <c r="J29" s="1">
        <f t="shared" si="2"/>
        <v>0.90868500000000008</v>
      </c>
      <c r="K29" s="1">
        <f t="shared" si="3"/>
        <v>0.24093000000000001</v>
      </c>
      <c r="L29" s="10">
        <f t="shared" si="4"/>
        <v>0.6677550000000001</v>
      </c>
      <c r="M29" s="11">
        <f t="shared" si="5"/>
        <v>8.6987550000000002</v>
      </c>
      <c r="N29" s="12"/>
      <c r="O29" s="22">
        <f t="shared" si="0"/>
        <v>8.3147179678744812E-2</v>
      </c>
    </row>
    <row r="30" spans="1:15" ht="57" customHeight="1">
      <c r="A30" s="1">
        <v>28</v>
      </c>
      <c r="B30" s="1" t="s">
        <v>126</v>
      </c>
      <c r="C30" s="7" t="s">
        <v>127</v>
      </c>
      <c r="D30" s="1">
        <v>110.09</v>
      </c>
      <c r="E30" s="1">
        <f>VLOOKUP(B30,[1]采购价格汇总表!$E$783:$J$866,6,0)</f>
        <v>110.09</v>
      </c>
      <c r="F30" s="1">
        <v>11</v>
      </c>
      <c r="G30" s="1"/>
      <c r="H30" s="1">
        <v>1.35</v>
      </c>
      <c r="I30" s="1">
        <f t="shared" si="1"/>
        <v>14.850000000000001</v>
      </c>
      <c r="J30" s="1">
        <f t="shared" si="2"/>
        <v>15.741000000000001</v>
      </c>
      <c r="K30" s="1">
        <f t="shared" si="3"/>
        <v>3.3027000000000002</v>
      </c>
      <c r="L30" s="10">
        <f t="shared" si="4"/>
        <v>12.438300000000002</v>
      </c>
      <c r="M30" s="11">
        <f t="shared" si="5"/>
        <v>122.5283</v>
      </c>
      <c r="N30" s="12"/>
      <c r="O30" s="22">
        <f t="shared" si="0"/>
        <v>0.11298301389772003</v>
      </c>
    </row>
    <row r="31" spans="1:15" ht="57" customHeight="1">
      <c r="A31" s="1">
        <v>29</v>
      </c>
      <c r="B31" s="1" t="s">
        <v>19</v>
      </c>
      <c r="C31" s="6" t="s">
        <v>20</v>
      </c>
      <c r="D31" s="1">
        <v>47.880299999999998</v>
      </c>
      <c r="E31" s="1">
        <f>VLOOKUP(B31,[1]采购价格汇总表!$E$783:$J$866,6,0)</f>
        <v>47.880299999999998</v>
      </c>
      <c r="F31" s="1">
        <v>2.2799999999999998</v>
      </c>
      <c r="G31" s="1"/>
      <c r="H31" s="1">
        <v>1.35</v>
      </c>
      <c r="I31" s="1">
        <f t="shared" si="1"/>
        <v>3.0779999999999998</v>
      </c>
      <c r="J31" s="1">
        <f t="shared" si="2"/>
        <v>3.26268</v>
      </c>
      <c r="K31" s="1">
        <f t="shared" si="3"/>
        <v>1.4364089999999998</v>
      </c>
      <c r="L31" s="10">
        <f t="shared" si="4"/>
        <v>1.8262710000000002</v>
      </c>
      <c r="M31" s="11">
        <f t="shared" si="5"/>
        <v>49.706570999999997</v>
      </c>
      <c r="N31" s="12"/>
      <c r="O31" s="22">
        <f t="shared" si="0"/>
        <v>3.8142430185274495E-2</v>
      </c>
    </row>
    <row r="32" spans="1:15" ht="57" customHeight="1">
      <c r="A32" s="1">
        <v>30</v>
      </c>
      <c r="B32" s="1" t="s">
        <v>21</v>
      </c>
      <c r="C32" s="6" t="s">
        <v>22</v>
      </c>
      <c r="D32" s="1">
        <v>10.948700000000001</v>
      </c>
      <c r="E32" s="1">
        <f>VLOOKUP(B32,[1]采购价格汇总表!$E$783:$J$866,6,0)</f>
        <v>10.948700000000001</v>
      </c>
      <c r="F32" s="1">
        <v>0.49</v>
      </c>
      <c r="G32" s="1"/>
      <c r="H32" s="1">
        <v>1.35</v>
      </c>
      <c r="I32" s="1">
        <f t="shared" si="1"/>
        <v>0.66149999999999998</v>
      </c>
      <c r="J32" s="1">
        <f t="shared" si="2"/>
        <v>0.70118999999999998</v>
      </c>
      <c r="K32" s="1">
        <f t="shared" si="3"/>
        <v>0.328461</v>
      </c>
      <c r="L32" s="10">
        <f t="shared" si="4"/>
        <v>0.37272899999999998</v>
      </c>
      <c r="M32" s="11">
        <f t="shared" si="5"/>
        <v>11.321429</v>
      </c>
      <c r="N32" s="12"/>
      <c r="O32" s="22">
        <f t="shared" si="0"/>
        <v>3.4043219742983154E-2</v>
      </c>
    </row>
    <row r="33" spans="1:15" ht="57" customHeight="1">
      <c r="A33" s="1">
        <v>31</v>
      </c>
      <c r="B33" s="1" t="s">
        <v>23</v>
      </c>
      <c r="C33" s="6" t="s">
        <v>24</v>
      </c>
      <c r="D33" s="1">
        <v>19.820499999999999</v>
      </c>
      <c r="E33" s="1">
        <f>VLOOKUP(B33,[1]采购价格汇总表!$E$783:$J$866,6,0)</f>
        <v>19.820499999999999</v>
      </c>
      <c r="F33" s="1">
        <v>1.35</v>
      </c>
      <c r="G33" s="1"/>
      <c r="H33" s="1">
        <v>1.35</v>
      </c>
      <c r="I33" s="1">
        <f t="shared" si="1"/>
        <v>1.8225000000000002</v>
      </c>
      <c r="J33" s="1">
        <f t="shared" si="2"/>
        <v>1.9318500000000003</v>
      </c>
      <c r="K33" s="1">
        <f t="shared" si="3"/>
        <v>0.594615</v>
      </c>
      <c r="L33" s="10">
        <f t="shared" si="4"/>
        <v>1.3372350000000002</v>
      </c>
      <c r="M33" s="11">
        <f t="shared" si="5"/>
        <v>21.157734999999999</v>
      </c>
      <c r="N33" s="12"/>
      <c r="O33" s="22">
        <f t="shared" si="0"/>
        <v>6.7467268736913791E-2</v>
      </c>
    </row>
    <row r="34" spans="1:15" ht="57" customHeight="1">
      <c r="A34" s="1">
        <v>32</v>
      </c>
      <c r="B34" s="1" t="s">
        <v>27</v>
      </c>
      <c r="C34" s="6" t="s">
        <v>28</v>
      </c>
      <c r="D34" s="1">
        <v>47.880299999999998</v>
      </c>
      <c r="E34" s="1">
        <f>VLOOKUP(B34,[1]采购价格汇总表!$E$783:$J$866,6,0)</f>
        <v>47.880299999999998</v>
      </c>
      <c r="F34" s="1">
        <v>2.2799999999999998</v>
      </c>
      <c r="G34" s="1"/>
      <c r="H34" s="1">
        <v>1.35</v>
      </c>
      <c r="I34" s="1">
        <f t="shared" si="1"/>
        <v>3.0779999999999998</v>
      </c>
      <c r="J34" s="1">
        <f t="shared" si="2"/>
        <v>3.26268</v>
      </c>
      <c r="K34" s="1">
        <f t="shared" si="3"/>
        <v>1.4364089999999998</v>
      </c>
      <c r="L34" s="10">
        <f t="shared" si="4"/>
        <v>1.8262710000000002</v>
      </c>
      <c r="M34" s="11">
        <f t="shared" si="5"/>
        <v>49.706570999999997</v>
      </c>
      <c r="N34" s="12"/>
      <c r="O34" s="22">
        <f t="shared" si="0"/>
        <v>3.8142430185274495E-2</v>
      </c>
    </row>
    <row r="35" spans="1:15" ht="57" customHeight="1">
      <c r="A35" s="1">
        <v>33</v>
      </c>
      <c r="B35" s="1" t="s">
        <v>29</v>
      </c>
      <c r="C35" s="6" t="s">
        <v>30</v>
      </c>
      <c r="D35" s="1">
        <v>10.948700000000001</v>
      </c>
      <c r="E35" s="1">
        <f>VLOOKUP(B35,[1]采购价格汇总表!$E$783:$J$866,6,0)</f>
        <v>10.948700000000001</v>
      </c>
      <c r="F35" s="1">
        <v>0.49</v>
      </c>
      <c r="G35" s="1"/>
      <c r="H35" s="1">
        <v>1.35</v>
      </c>
      <c r="I35" s="1">
        <f t="shared" si="1"/>
        <v>0.66149999999999998</v>
      </c>
      <c r="J35" s="1">
        <f t="shared" si="2"/>
        <v>0.70118999999999998</v>
      </c>
      <c r="K35" s="1">
        <f t="shared" si="3"/>
        <v>0.328461</v>
      </c>
      <c r="L35" s="10">
        <f t="shared" si="4"/>
        <v>0.37272899999999998</v>
      </c>
      <c r="M35" s="11">
        <f t="shared" si="5"/>
        <v>11.321429</v>
      </c>
      <c r="N35" s="12"/>
      <c r="O35" s="22">
        <f t="shared" si="0"/>
        <v>3.4043219742983154E-2</v>
      </c>
    </row>
    <row r="36" spans="1:15" ht="57" customHeight="1">
      <c r="A36" s="1">
        <v>34</v>
      </c>
      <c r="B36" s="1" t="s">
        <v>31</v>
      </c>
      <c r="C36" s="6" t="s">
        <v>32</v>
      </c>
      <c r="D36" s="1">
        <v>19.820499999999999</v>
      </c>
      <c r="E36" s="1">
        <f>VLOOKUP(B36,[1]采购价格汇总表!$E$783:$J$866,6,0)</f>
        <v>19.820499999999999</v>
      </c>
      <c r="F36" s="1">
        <v>1.35</v>
      </c>
      <c r="G36" s="1"/>
      <c r="H36" s="1">
        <v>1.35</v>
      </c>
      <c r="I36" s="1">
        <f t="shared" si="1"/>
        <v>1.8225000000000002</v>
      </c>
      <c r="J36" s="1">
        <f t="shared" si="2"/>
        <v>1.9318500000000003</v>
      </c>
      <c r="K36" s="1">
        <f t="shared" si="3"/>
        <v>0.594615</v>
      </c>
      <c r="L36" s="10">
        <f t="shared" si="4"/>
        <v>1.3372350000000002</v>
      </c>
      <c r="M36" s="11">
        <f t="shared" si="5"/>
        <v>21.157734999999999</v>
      </c>
      <c r="N36" s="12"/>
      <c r="O36" s="22">
        <f t="shared" si="0"/>
        <v>6.7467268736913791E-2</v>
      </c>
    </row>
    <row r="37" spans="1:15" ht="57" customHeight="1">
      <c r="A37" s="1">
        <v>35</v>
      </c>
      <c r="B37" s="1" t="s">
        <v>51</v>
      </c>
      <c r="C37" s="6" t="s">
        <v>52</v>
      </c>
      <c r="D37" s="1">
        <v>71.557199999999995</v>
      </c>
      <c r="E37" s="1">
        <f>VLOOKUP(B37,[1]采购价格汇总表!$E$783:$J$866,6,0)</f>
        <v>71.557199999999995</v>
      </c>
      <c r="F37" s="1">
        <v>5.95</v>
      </c>
      <c r="G37" s="1"/>
      <c r="H37" s="1">
        <v>1.35</v>
      </c>
      <c r="I37" s="1">
        <f t="shared" si="1"/>
        <v>8.0325000000000006</v>
      </c>
      <c r="J37" s="1">
        <f t="shared" si="2"/>
        <v>8.5144500000000019</v>
      </c>
      <c r="K37" s="1">
        <f t="shared" si="3"/>
        <v>2.1467159999999996</v>
      </c>
      <c r="L37" s="10">
        <f t="shared" si="4"/>
        <v>6.3677340000000022</v>
      </c>
      <c r="M37" s="11">
        <f t="shared" si="5"/>
        <v>77.924933999999993</v>
      </c>
      <c r="N37" s="12"/>
      <c r="O37" s="22">
        <f t="shared" si="0"/>
        <v>8.8988026362127076E-2</v>
      </c>
    </row>
    <row r="38" spans="1:15" ht="57" customHeight="1">
      <c r="A38" s="1">
        <v>36</v>
      </c>
      <c r="B38" s="1" t="s">
        <v>53</v>
      </c>
      <c r="C38" s="7" t="s">
        <v>54</v>
      </c>
      <c r="D38" s="1">
        <v>110.08499999999999</v>
      </c>
      <c r="E38" s="1">
        <f>VLOOKUP(B38,[1]采购价格汇总表!$E$783:$J$866,6,0)</f>
        <v>110.08499999999999</v>
      </c>
      <c r="F38" s="1">
        <v>11.25</v>
      </c>
      <c r="G38" s="1"/>
      <c r="H38" s="1">
        <v>1.35</v>
      </c>
      <c r="I38" s="1">
        <f t="shared" si="1"/>
        <v>15.187500000000002</v>
      </c>
      <c r="J38" s="1">
        <f t="shared" si="2"/>
        <v>16.098750000000003</v>
      </c>
      <c r="K38" s="1">
        <f t="shared" si="3"/>
        <v>3.3025499999999997</v>
      </c>
      <c r="L38" s="10">
        <f t="shared" si="4"/>
        <v>12.796200000000002</v>
      </c>
      <c r="M38" s="11">
        <f t="shared" si="5"/>
        <v>122.88119999999999</v>
      </c>
      <c r="N38" s="12"/>
      <c r="O38" s="22">
        <f t="shared" si="0"/>
        <v>0.11623926965526638</v>
      </c>
    </row>
    <row r="39" spans="1:15" ht="57" customHeight="1">
      <c r="A39" s="1">
        <v>37</v>
      </c>
      <c r="B39" s="1" t="s">
        <v>55</v>
      </c>
      <c r="C39" s="6" t="s">
        <v>56</v>
      </c>
      <c r="D39" s="1">
        <v>64.478800000000007</v>
      </c>
      <c r="E39" s="1">
        <f>VLOOKUP(B39,[1]采购价格汇总表!$E$783:$J$866,6,0)</f>
        <v>64.478800000000007</v>
      </c>
      <c r="F39" s="1">
        <v>5.75</v>
      </c>
      <c r="G39" s="1"/>
      <c r="H39" s="1">
        <v>1.35</v>
      </c>
      <c r="I39" s="1">
        <f t="shared" ref="I39:I70" si="6">F39*H39</f>
        <v>7.7625000000000002</v>
      </c>
      <c r="J39" s="1">
        <f t="shared" ref="J39:J70" si="7">I39*1.06</f>
        <v>8.228250000000001</v>
      </c>
      <c r="K39" s="1">
        <f t="shared" ref="K39:K70" si="8">D39*0.03</f>
        <v>1.9343640000000002</v>
      </c>
      <c r="L39" s="10">
        <f t="shared" ref="L39:L70" si="9">J39-K39</f>
        <v>6.2938860000000005</v>
      </c>
      <c r="M39" s="11">
        <f t="shared" ref="M39:M70" si="10">D39+L39</f>
        <v>70.772686000000007</v>
      </c>
      <c r="N39" s="12"/>
      <c r="O39" s="22">
        <f t="shared" si="0"/>
        <v>9.7611711136063331E-2</v>
      </c>
    </row>
    <row r="40" spans="1:15" ht="57" customHeight="1">
      <c r="A40" s="1">
        <v>38</v>
      </c>
      <c r="B40" s="1" t="s">
        <v>57</v>
      </c>
      <c r="C40" s="7" t="s">
        <v>58</v>
      </c>
      <c r="D40" s="1">
        <v>111.48</v>
      </c>
      <c r="E40" s="1">
        <f>VLOOKUP(B40,[1]采购价格汇总表!$E$783:$J$866,6,0)</f>
        <v>111.48</v>
      </c>
      <c r="F40" s="1">
        <v>11.1</v>
      </c>
      <c r="G40" s="1"/>
      <c r="H40" s="1">
        <v>1.35</v>
      </c>
      <c r="I40" s="1">
        <f t="shared" si="6"/>
        <v>14.985000000000001</v>
      </c>
      <c r="J40" s="1">
        <f t="shared" si="7"/>
        <v>15.884100000000002</v>
      </c>
      <c r="K40" s="1">
        <f t="shared" si="8"/>
        <v>3.3443999999999998</v>
      </c>
      <c r="L40" s="10">
        <f t="shared" si="9"/>
        <v>12.539700000000002</v>
      </c>
      <c r="M40" s="11">
        <f t="shared" si="10"/>
        <v>124.0197</v>
      </c>
      <c r="N40" s="12"/>
      <c r="O40" s="22">
        <f t="shared" si="0"/>
        <v>0.11248385360602794</v>
      </c>
    </row>
    <row r="41" spans="1:15" ht="57" customHeight="1">
      <c r="A41" s="1">
        <v>39</v>
      </c>
      <c r="B41" s="1" t="s">
        <v>59</v>
      </c>
      <c r="C41" s="6" t="s">
        <v>60</v>
      </c>
      <c r="D41" s="8">
        <v>122.27</v>
      </c>
      <c r="E41" s="1">
        <f>VLOOKUP(B41,[1]采购价格汇总表!$E$783:$J$866,6,0)</f>
        <v>122.27</v>
      </c>
      <c r="F41" s="1">
        <v>15.1</v>
      </c>
      <c r="G41" s="1"/>
      <c r="H41" s="1">
        <v>1.35</v>
      </c>
      <c r="I41" s="1">
        <f t="shared" si="6"/>
        <v>20.385000000000002</v>
      </c>
      <c r="J41" s="1">
        <f t="shared" si="7"/>
        <v>21.608100000000004</v>
      </c>
      <c r="K41" s="1">
        <f t="shared" si="8"/>
        <v>3.6680999999999999</v>
      </c>
      <c r="L41" s="10">
        <f t="shared" si="9"/>
        <v>17.940000000000005</v>
      </c>
      <c r="M41" s="11">
        <f t="shared" si="10"/>
        <v>140.21</v>
      </c>
      <c r="N41" s="12"/>
      <c r="O41" s="22">
        <f t="shared" si="0"/>
        <v>0.1467244622556638</v>
      </c>
    </row>
    <row r="42" spans="1:15" ht="57" customHeight="1">
      <c r="A42" s="1">
        <v>40</v>
      </c>
      <c r="B42" s="1" t="s">
        <v>63</v>
      </c>
      <c r="C42" s="6" t="s">
        <v>64</v>
      </c>
      <c r="D42" s="1">
        <v>19.820499999999999</v>
      </c>
      <c r="E42" s="1">
        <f>VLOOKUP(B42,[1]采购价格汇总表!$E$783:$J$866,6,0)</f>
        <v>19.820499999999999</v>
      </c>
      <c r="F42" s="1">
        <v>1.345</v>
      </c>
      <c r="G42" s="1"/>
      <c r="H42" s="1">
        <v>1.35</v>
      </c>
      <c r="I42" s="1">
        <f t="shared" si="6"/>
        <v>1.81575</v>
      </c>
      <c r="J42" s="1">
        <f t="shared" si="7"/>
        <v>1.924695</v>
      </c>
      <c r="K42" s="1">
        <f t="shared" si="8"/>
        <v>0.594615</v>
      </c>
      <c r="L42" s="10">
        <f t="shared" si="9"/>
        <v>1.3300800000000002</v>
      </c>
      <c r="M42" s="11">
        <f t="shared" si="10"/>
        <v>21.150579999999998</v>
      </c>
      <c r="N42" s="12"/>
      <c r="O42" s="22">
        <f t="shared" si="0"/>
        <v>6.7106278852702955E-2</v>
      </c>
    </row>
    <row r="43" spans="1:15" ht="57" customHeight="1">
      <c r="A43" s="1">
        <v>41</v>
      </c>
      <c r="B43" s="1" t="s">
        <v>101</v>
      </c>
      <c r="C43" s="6" t="s">
        <v>102</v>
      </c>
      <c r="D43" s="1">
        <v>10.948700000000001</v>
      </c>
      <c r="E43" s="1">
        <f>VLOOKUP(B43,[1]采购价格汇总表!$E$783:$J$866,6,0)</f>
        <v>10.948700000000001</v>
      </c>
      <c r="F43" s="1">
        <v>0.7</v>
      </c>
      <c r="G43" s="1"/>
      <c r="H43" s="1">
        <v>1.35</v>
      </c>
      <c r="I43" s="1">
        <f t="shared" si="6"/>
        <v>0.94499999999999995</v>
      </c>
      <c r="J43" s="1">
        <f t="shared" si="7"/>
        <v>1.0017</v>
      </c>
      <c r="K43" s="1">
        <f t="shared" si="8"/>
        <v>0.328461</v>
      </c>
      <c r="L43" s="10">
        <f t="shared" si="9"/>
        <v>0.67323900000000003</v>
      </c>
      <c r="M43" s="11">
        <f t="shared" si="10"/>
        <v>11.621939000000001</v>
      </c>
      <c r="N43" s="12"/>
      <c r="O43" s="22">
        <f t="shared" si="0"/>
        <v>6.1490313918547458E-2</v>
      </c>
    </row>
    <row r="44" spans="1:15" ht="57" customHeight="1">
      <c r="A44" s="1">
        <v>42</v>
      </c>
      <c r="B44" s="1" t="s">
        <v>103</v>
      </c>
      <c r="C44" s="6" t="s">
        <v>104</v>
      </c>
      <c r="D44" s="1">
        <v>10.948700000000001</v>
      </c>
      <c r="E44" s="1">
        <f>VLOOKUP(B44,[1]采购价格汇总表!$E$783:$J$866,6,0)</f>
        <v>10.948700000000001</v>
      </c>
      <c r="F44" s="1">
        <v>0.7</v>
      </c>
      <c r="G44" s="1"/>
      <c r="H44" s="1">
        <v>1.35</v>
      </c>
      <c r="I44" s="1">
        <f t="shared" si="6"/>
        <v>0.94499999999999995</v>
      </c>
      <c r="J44" s="1">
        <f t="shared" si="7"/>
        <v>1.0017</v>
      </c>
      <c r="K44" s="1">
        <f t="shared" si="8"/>
        <v>0.328461</v>
      </c>
      <c r="L44" s="10">
        <f t="shared" si="9"/>
        <v>0.67323900000000003</v>
      </c>
      <c r="M44" s="11">
        <f t="shared" si="10"/>
        <v>11.621939000000001</v>
      </c>
      <c r="N44" s="12"/>
      <c r="O44" s="22">
        <f t="shared" si="0"/>
        <v>6.1490313918547458E-2</v>
      </c>
    </row>
    <row r="45" spans="1:15" ht="57" customHeight="1">
      <c r="A45" s="1">
        <v>43</v>
      </c>
      <c r="B45" s="1" t="s">
        <v>109</v>
      </c>
      <c r="C45" s="6" t="s">
        <v>110</v>
      </c>
      <c r="D45" s="1">
        <v>185.30330000000001</v>
      </c>
      <c r="E45" s="1">
        <f>VLOOKUP(B45,[1]采购价格汇总表!$E$783:$J$866,6,0)</f>
        <v>185.30330000000001</v>
      </c>
      <c r="F45" s="1">
        <v>16.25</v>
      </c>
      <c r="G45" s="1"/>
      <c r="H45" s="1">
        <v>1.35</v>
      </c>
      <c r="I45" s="1">
        <f t="shared" si="6"/>
        <v>21.9375</v>
      </c>
      <c r="J45" s="1">
        <f t="shared" si="7"/>
        <v>23.25375</v>
      </c>
      <c r="K45" s="1">
        <f t="shared" si="8"/>
        <v>5.5590989999999998</v>
      </c>
      <c r="L45" s="10">
        <f t="shared" si="9"/>
        <v>17.694651</v>
      </c>
      <c r="M45" s="11">
        <f t="shared" si="10"/>
        <v>202.997951</v>
      </c>
      <c r="N45" s="12"/>
      <c r="O45" s="22">
        <f t="shared" si="0"/>
        <v>9.5490209834363404E-2</v>
      </c>
    </row>
    <row r="46" spans="1:15" ht="57" customHeight="1">
      <c r="A46" s="1">
        <v>44</v>
      </c>
      <c r="B46" s="1" t="s">
        <v>136</v>
      </c>
      <c r="C46" s="6" t="s">
        <v>137</v>
      </c>
      <c r="D46" s="1">
        <v>119.7265</v>
      </c>
      <c r="E46" s="1">
        <f>VLOOKUP(B46,[1]采购价格汇总表!$E$783:$J$866,6,0)</f>
        <v>119.7265</v>
      </c>
      <c r="F46" s="1">
        <v>11.85</v>
      </c>
      <c r="G46" s="1"/>
      <c r="H46" s="1">
        <v>1.35</v>
      </c>
      <c r="I46" s="1">
        <f t="shared" si="6"/>
        <v>15.9975</v>
      </c>
      <c r="J46" s="1">
        <f t="shared" si="7"/>
        <v>16.957350000000002</v>
      </c>
      <c r="K46" s="1">
        <f t="shared" si="8"/>
        <v>3.5917949999999998</v>
      </c>
      <c r="L46" s="10">
        <f t="shared" si="9"/>
        <v>13.365555000000002</v>
      </c>
      <c r="M46" s="11">
        <f t="shared" si="10"/>
        <v>133.09205500000002</v>
      </c>
      <c r="N46" s="12"/>
      <c r="O46" s="22">
        <f t="shared" si="0"/>
        <v>0.1116340576229992</v>
      </c>
    </row>
    <row r="47" spans="1:15" ht="57" customHeight="1">
      <c r="A47" s="1">
        <v>45</v>
      </c>
      <c r="B47" s="1" t="s">
        <v>138</v>
      </c>
      <c r="C47" s="6" t="s">
        <v>139</v>
      </c>
      <c r="D47" s="1">
        <v>8.0310000000000006</v>
      </c>
      <c r="E47" s="1">
        <f>VLOOKUP(B47,[1]采购价格汇总表!$E$783:$J$866,6,0)</f>
        <v>8.0310000000000006</v>
      </c>
      <c r="F47" s="1">
        <v>0.63500000000000001</v>
      </c>
      <c r="G47" s="1"/>
      <c r="H47" s="1">
        <v>1.35</v>
      </c>
      <c r="I47" s="1">
        <f t="shared" si="6"/>
        <v>0.85725000000000007</v>
      </c>
      <c r="J47" s="1">
        <f t="shared" si="7"/>
        <v>0.90868500000000008</v>
      </c>
      <c r="K47" s="1">
        <f t="shared" si="8"/>
        <v>0.24093000000000001</v>
      </c>
      <c r="L47" s="10">
        <f t="shared" si="9"/>
        <v>0.6677550000000001</v>
      </c>
      <c r="M47" s="11">
        <f t="shared" si="10"/>
        <v>8.6987550000000002</v>
      </c>
      <c r="N47" s="12"/>
      <c r="O47" s="22">
        <f t="shared" si="0"/>
        <v>8.3147179678744812E-2</v>
      </c>
    </row>
    <row r="48" spans="1:15" ht="57" customHeight="1">
      <c r="A48" s="1">
        <v>46</v>
      </c>
      <c r="B48" s="1" t="s">
        <v>41</v>
      </c>
      <c r="C48" s="6" t="s">
        <v>42</v>
      </c>
      <c r="D48" s="1">
        <v>64.478499999999997</v>
      </c>
      <c r="E48" s="1">
        <f>VLOOKUP(B48,[1]采购价格汇总表!$E$783:$J$866,6,0)</f>
        <v>64.478499999999997</v>
      </c>
      <c r="F48" s="1">
        <v>5.45</v>
      </c>
      <c r="G48" s="1"/>
      <c r="H48" s="1">
        <v>1.35</v>
      </c>
      <c r="I48" s="1">
        <f t="shared" si="6"/>
        <v>7.3575000000000008</v>
      </c>
      <c r="J48" s="1">
        <f t="shared" si="7"/>
        <v>7.7989500000000014</v>
      </c>
      <c r="K48" s="1">
        <f t="shared" si="8"/>
        <v>1.9343549999999998</v>
      </c>
      <c r="L48" s="10">
        <f t="shared" si="9"/>
        <v>5.8645950000000013</v>
      </c>
      <c r="M48" s="11">
        <f t="shared" si="10"/>
        <v>70.343095000000005</v>
      </c>
      <c r="N48" s="12"/>
      <c r="O48" s="22">
        <f t="shared" si="0"/>
        <v>9.095427157889853E-2</v>
      </c>
    </row>
    <row r="49" spans="1:15" ht="57" customHeight="1">
      <c r="A49" s="1">
        <v>47</v>
      </c>
      <c r="B49" s="1" t="s">
        <v>43</v>
      </c>
      <c r="C49" s="6" t="s">
        <v>44</v>
      </c>
      <c r="D49" s="1">
        <v>64.478700000000003</v>
      </c>
      <c r="E49" s="1">
        <f>VLOOKUP(B49,[1]采购价格汇总表!$E$783:$J$866,6,0)</f>
        <v>64.478700000000003</v>
      </c>
      <c r="F49" s="1">
        <v>5.45</v>
      </c>
      <c r="G49" s="1"/>
      <c r="H49" s="1">
        <v>1.35</v>
      </c>
      <c r="I49" s="1">
        <f t="shared" si="6"/>
        <v>7.3575000000000008</v>
      </c>
      <c r="J49" s="1">
        <f t="shared" si="7"/>
        <v>7.7989500000000014</v>
      </c>
      <c r="K49" s="1">
        <f t="shared" si="8"/>
        <v>1.934361</v>
      </c>
      <c r="L49" s="10">
        <f t="shared" si="9"/>
        <v>5.8645890000000014</v>
      </c>
      <c r="M49" s="11">
        <f t="shared" si="10"/>
        <v>70.343288999999999</v>
      </c>
      <c r="N49" s="12"/>
      <c r="O49" s="22">
        <f t="shared" si="0"/>
        <v>9.0953896402998113E-2</v>
      </c>
    </row>
    <row r="50" spans="1:15" ht="57" customHeight="1">
      <c r="A50" s="1">
        <v>48</v>
      </c>
      <c r="B50" s="1" t="s">
        <v>45</v>
      </c>
      <c r="C50" s="7" t="s">
        <v>46</v>
      </c>
      <c r="D50" s="1">
        <v>110.0853</v>
      </c>
      <c r="E50" s="1">
        <f>VLOOKUP(B50,[1]采购价格汇总表!$E$783:$J$866,6,0)</f>
        <v>110.0853</v>
      </c>
      <c r="F50" s="1">
        <v>11</v>
      </c>
      <c r="G50" s="1"/>
      <c r="H50" s="1">
        <v>1.35</v>
      </c>
      <c r="I50" s="1">
        <f t="shared" si="6"/>
        <v>14.850000000000001</v>
      </c>
      <c r="J50" s="1">
        <f t="shared" si="7"/>
        <v>15.741000000000001</v>
      </c>
      <c r="K50" s="1">
        <f t="shared" si="8"/>
        <v>3.302559</v>
      </c>
      <c r="L50" s="10">
        <f t="shared" si="9"/>
        <v>12.438441000000001</v>
      </c>
      <c r="M50" s="11">
        <f t="shared" si="10"/>
        <v>122.523741</v>
      </c>
      <c r="N50" s="12"/>
      <c r="O50" s="22">
        <f t="shared" si="0"/>
        <v>0.11298911843815657</v>
      </c>
    </row>
    <row r="51" spans="1:15" ht="57" customHeight="1">
      <c r="A51" s="1">
        <v>49</v>
      </c>
      <c r="B51" s="1" t="s">
        <v>47</v>
      </c>
      <c r="C51" s="7" t="s">
        <v>48</v>
      </c>
      <c r="D51" s="1">
        <v>120.8973</v>
      </c>
      <c r="E51" s="1">
        <f>VLOOKUP(B51,[1]采购价格汇总表!$E$783:$J$866,6,0)</f>
        <v>120.8973</v>
      </c>
      <c r="F51" s="1">
        <v>11.3</v>
      </c>
      <c r="G51" s="1"/>
      <c r="H51" s="1">
        <v>1.35</v>
      </c>
      <c r="I51" s="1">
        <f t="shared" si="6"/>
        <v>15.255000000000003</v>
      </c>
      <c r="J51" s="1">
        <f t="shared" si="7"/>
        <v>16.170300000000005</v>
      </c>
      <c r="K51" s="1">
        <f t="shared" si="8"/>
        <v>3.626919</v>
      </c>
      <c r="L51" s="10">
        <f t="shared" si="9"/>
        <v>12.543381000000004</v>
      </c>
      <c r="M51" s="11">
        <f t="shared" si="10"/>
        <v>133.44068100000001</v>
      </c>
      <c r="N51" s="12"/>
      <c r="O51" s="22">
        <f t="shared" si="0"/>
        <v>0.10375236667816412</v>
      </c>
    </row>
    <row r="52" spans="1:15" ht="57" customHeight="1">
      <c r="A52" s="1">
        <v>50</v>
      </c>
      <c r="B52" s="1" t="s">
        <v>49</v>
      </c>
      <c r="C52" s="6" t="s">
        <v>50</v>
      </c>
      <c r="D52" s="1">
        <v>119.1027</v>
      </c>
      <c r="E52" s="1">
        <f>VLOOKUP(B52,[1]采购价格汇总表!$E$783:$J$866,6,0)</f>
        <v>119.1027</v>
      </c>
      <c r="F52" s="1">
        <v>11.5</v>
      </c>
      <c r="G52" s="1"/>
      <c r="H52" s="1">
        <v>1.35</v>
      </c>
      <c r="I52" s="1">
        <f t="shared" si="6"/>
        <v>15.525</v>
      </c>
      <c r="J52" s="1">
        <f t="shared" si="7"/>
        <v>16.456500000000002</v>
      </c>
      <c r="K52" s="1">
        <f t="shared" si="8"/>
        <v>3.5730809999999997</v>
      </c>
      <c r="L52" s="10">
        <f t="shared" si="9"/>
        <v>12.883419000000002</v>
      </c>
      <c r="M52" s="11">
        <f t="shared" si="10"/>
        <v>131.986119</v>
      </c>
      <c r="N52" s="12"/>
      <c r="O52" s="22">
        <f t="shared" si="0"/>
        <v>0.10817067119385206</v>
      </c>
    </row>
    <row r="53" spans="1:15" ht="57" customHeight="1">
      <c r="A53" s="1">
        <v>51</v>
      </c>
      <c r="B53" s="1" t="s">
        <v>61</v>
      </c>
      <c r="C53" s="6" t="s">
        <v>62</v>
      </c>
      <c r="D53" s="1">
        <v>17.547000000000001</v>
      </c>
      <c r="E53" s="1">
        <f>VLOOKUP(B53,[1]采购价格汇总表!$E$783:$J$866,6,0)</f>
        <v>17.547000000000001</v>
      </c>
      <c r="F53" s="1">
        <v>0.7</v>
      </c>
      <c r="G53" s="1"/>
      <c r="H53" s="1">
        <v>1.35</v>
      </c>
      <c r="I53" s="1">
        <f t="shared" si="6"/>
        <v>0.94499999999999995</v>
      </c>
      <c r="J53" s="1">
        <f t="shared" si="7"/>
        <v>1.0017</v>
      </c>
      <c r="K53" s="1">
        <f t="shared" si="8"/>
        <v>0.52641000000000004</v>
      </c>
      <c r="L53" s="10">
        <f t="shared" si="9"/>
        <v>0.47528999999999999</v>
      </c>
      <c r="M53" s="11">
        <f t="shared" si="10"/>
        <v>18.022290000000002</v>
      </c>
      <c r="N53" s="12"/>
      <c r="O53" s="22">
        <f t="shared" si="0"/>
        <v>2.7086681484014424E-2</v>
      </c>
    </row>
    <row r="54" spans="1:15" ht="57" customHeight="1">
      <c r="A54" s="1">
        <v>52</v>
      </c>
      <c r="B54" s="1" t="s">
        <v>65</v>
      </c>
      <c r="C54" s="6" t="s">
        <v>66</v>
      </c>
      <c r="D54" s="1">
        <v>19.820499999999999</v>
      </c>
      <c r="E54" s="1">
        <f>VLOOKUP(B54,[1]采购价格汇总表!$E$783:$J$866,6,0)</f>
        <v>19.820499999999999</v>
      </c>
      <c r="F54" s="1">
        <v>1.345</v>
      </c>
      <c r="G54" s="1"/>
      <c r="H54" s="1">
        <v>1.35</v>
      </c>
      <c r="I54" s="1">
        <f t="shared" si="6"/>
        <v>1.81575</v>
      </c>
      <c r="J54" s="1">
        <f t="shared" si="7"/>
        <v>1.924695</v>
      </c>
      <c r="K54" s="1">
        <f t="shared" si="8"/>
        <v>0.594615</v>
      </c>
      <c r="L54" s="10">
        <f t="shared" si="9"/>
        <v>1.3300800000000002</v>
      </c>
      <c r="M54" s="11">
        <f t="shared" si="10"/>
        <v>21.150579999999998</v>
      </c>
      <c r="N54" s="12"/>
      <c r="O54" s="22">
        <f t="shared" si="0"/>
        <v>6.7106278852702955E-2</v>
      </c>
    </row>
    <row r="55" spans="1:15" ht="57" customHeight="1">
      <c r="A55" s="1">
        <v>53</v>
      </c>
      <c r="B55" s="1" t="s">
        <v>69</v>
      </c>
      <c r="C55" s="6" t="s">
        <v>70</v>
      </c>
      <c r="D55" s="1">
        <v>108.64100000000001</v>
      </c>
      <c r="E55" s="1">
        <f>VLOOKUP(B55,[1]采购价格汇总表!$E$783:$J$866,6,0)</f>
        <v>108.64100000000001</v>
      </c>
      <c r="F55" s="1">
        <v>11</v>
      </c>
      <c r="G55" s="1"/>
      <c r="H55" s="1">
        <v>1.35</v>
      </c>
      <c r="I55" s="1">
        <f t="shared" si="6"/>
        <v>14.850000000000001</v>
      </c>
      <c r="J55" s="1">
        <f t="shared" si="7"/>
        <v>15.741000000000001</v>
      </c>
      <c r="K55" s="1">
        <f t="shared" si="8"/>
        <v>3.2592300000000001</v>
      </c>
      <c r="L55" s="10">
        <f t="shared" si="9"/>
        <v>12.481770000000001</v>
      </c>
      <c r="M55" s="11">
        <f t="shared" si="10"/>
        <v>121.12277</v>
      </c>
      <c r="N55" s="12"/>
      <c r="O55" s="22">
        <f t="shared" si="0"/>
        <v>0.11489005071750073</v>
      </c>
    </row>
    <row r="56" spans="1:15" ht="57" customHeight="1">
      <c r="A56" s="1">
        <v>54</v>
      </c>
      <c r="B56" s="1" t="s">
        <v>79</v>
      </c>
      <c r="C56" s="7" t="s">
        <v>80</v>
      </c>
      <c r="D56" s="1">
        <v>111.82899999999999</v>
      </c>
      <c r="E56" s="1">
        <f>VLOOKUP(B56,[1]采购价格汇总表!$E$783:$J$866,6,0)</f>
        <v>111.82899999999999</v>
      </c>
      <c r="F56" s="1">
        <v>11.15</v>
      </c>
      <c r="G56" s="1"/>
      <c r="H56" s="1">
        <v>1.35</v>
      </c>
      <c r="I56" s="1">
        <f t="shared" si="6"/>
        <v>15.052500000000002</v>
      </c>
      <c r="J56" s="1">
        <f t="shared" si="7"/>
        <v>15.955650000000002</v>
      </c>
      <c r="K56" s="1">
        <f t="shared" si="8"/>
        <v>3.3548699999999996</v>
      </c>
      <c r="L56" s="10">
        <f t="shared" si="9"/>
        <v>12.600780000000002</v>
      </c>
      <c r="M56" s="11">
        <f t="shared" si="10"/>
        <v>124.42977999999999</v>
      </c>
      <c r="N56" s="12"/>
      <c r="O56" s="22">
        <f t="shared" si="0"/>
        <v>0.11267900097470246</v>
      </c>
    </row>
    <row r="57" spans="1:15" ht="57" customHeight="1">
      <c r="A57" s="1">
        <v>55</v>
      </c>
      <c r="B57" s="1" t="s">
        <v>81</v>
      </c>
      <c r="C57" s="7" t="s">
        <v>82</v>
      </c>
      <c r="D57" s="1">
        <v>112.90430000000001</v>
      </c>
      <c r="E57" s="1">
        <f>VLOOKUP(B57,[1]采购价格汇总表!$E$783:$J$866,6,0)</f>
        <v>112.90430000000001</v>
      </c>
      <c r="F57" s="1">
        <v>11.05</v>
      </c>
      <c r="G57" s="1"/>
      <c r="H57" s="1">
        <v>1.35</v>
      </c>
      <c r="I57" s="1">
        <f t="shared" si="6"/>
        <v>14.917500000000002</v>
      </c>
      <c r="J57" s="1">
        <f t="shared" si="7"/>
        <v>15.812550000000003</v>
      </c>
      <c r="K57" s="1">
        <f t="shared" si="8"/>
        <v>3.3871290000000003</v>
      </c>
      <c r="L57" s="10">
        <f t="shared" si="9"/>
        <v>12.425421000000004</v>
      </c>
      <c r="M57" s="11">
        <f t="shared" si="10"/>
        <v>125.32972100000001</v>
      </c>
      <c r="N57" s="12"/>
      <c r="O57" s="22">
        <f t="shared" si="0"/>
        <v>0.11005268178448473</v>
      </c>
    </row>
    <row r="58" spans="1:15" ht="57" customHeight="1">
      <c r="A58" s="1">
        <v>56</v>
      </c>
      <c r="B58" s="1" t="s">
        <v>83</v>
      </c>
      <c r="C58" s="7" t="s">
        <v>84</v>
      </c>
      <c r="D58" s="1">
        <v>71.555499999999995</v>
      </c>
      <c r="E58" s="1">
        <f>VLOOKUP(B58,[1]采购价格汇总表!$E$783:$J$866,6,0)</f>
        <v>71.555499999999995</v>
      </c>
      <c r="F58" s="1">
        <v>5.55</v>
      </c>
      <c r="G58" s="1"/>
      <c r="H58" s="1">
        <v>1.35</v>
      </c>
      <c r="I58" s="1">
        <f t="shared" si="6"/>
        <v>7.4925000000000006</v>
      </c>
      <c r="J58" s="1">
        <f t="shared" si="7"/>
        <v>7.9420500000000009</v>
      </c>
      <c r="K58" s="1">
        <f t="shared" si="8"/>
        <v>2.1466649999999996</v>
      </c>
      <c r="L58" s="10">
        <f t="shared" si="9"/>
        <v>5.7953850000000013</v>
      </c>
      <c r="M58" s="11">
        <f t="shared" si="10"/>
        <v>77.350884999999991</v>
      </c>
      <c r="N58" s="12"/>
      <c r="O58" s="22">
        <f t="shared" si="0"/>
        <v>8.0991468161077718E-2</v>
      </c>
    </row>
    <row r="59" spans="1:15" ht="57" customHeight="1">
      <c r="A59" s="1">
        <v>57</v>
      </c>
      <c r="B59" s="1" t="s">
        <v>87</v>
      </c>
      <c r="C59" s="7" t="s">
        <v>88</v>
      </c>
      <c r="D59" s="1">
        <v>185.44239999999999</v>
      </c>
      <c r="E59" s="1">
        <f>VLOOKUP(B59,[1]采购价格汇总表!$E$783:$J$866,6,0)</f>
        <v>185.44239999999999</v>
      </c>
      <c r="F59" s="1">
        <v>18.100000000000001</v>
      </c>
      <c r="G59" s="1"/>
      <c r="H59" s="1">
        <v>1.35</v>
      </c>
      <c r="I59" s="1">
        <f t="shared" si="6"/>
        <v>24.435000000000002</v>
      </c>
      <c r="J59" s="1">
        <f t="shared" si="7"/>
        <v>25.901100000000003</v>
      </c>
      <c r="K59" s="1">
        <f t="shared" si="8"/>
        <v>5.5632719999999996</v>
      </c>
      <c r="L59" s="10">
        <f t="shared" si="9"/>
        <v>20.337828000000002</v>
      </c>
      <c r="M59" s="11">
        <f t="shared" si="10"/>
        <v>205.78022799999999</v>
      </c>
      <c r="N59" s="12"/>
      <c r="O59" s="22">
        <f t="shared" si="0"/>
        <v>0.10967194126046688</v>
      </c>
    </row>
    <row r="60" spans="1:15" ht="57" customHeight="1">
      <c r="A60" s="1">
        <v>58</v>
      </c>
      <c r="B60" s="1" t="s">
        <v>91</v>
      </c>
      <c r="C60" s="7" t="s">
        <v>92</v>
      </c>
      <c r="D60" s="1">
        <v>109.8974</v>
      </c>
      <c r="E60" s="1">
        <f>VLOOKUP(B60,[1]采购价格汇总表!$E$783:$J$866,6,0)</f>
        <v>109.897435897436</v>
      </c>
      <c r="F60" s="1">
        <v>11</v>
      </c>
      <c r="G60" s="1"/>
      <c r="H60" s="1">
        <v>1.35</v>
      </c>
      <c r="I60" s="1">
        <f t="shared" si="6"/>
        <v>14.850000000000001</v>
      </c>
      <c r="J60" s="1">
        <f t="shared" si="7"/>
        <v>15.741000000000001</v>
      </c>
      <c r="K60" s="1">
        <f t="shared" si="8"/>
        <v>3.2969219999999999</v>
      </c>
      <c r="L60" s="10">
        <f t="shared" si="9"/>
        <v>12.444078000000001</v>
      </c>
      <c r="M60" s="11">
        <f t="shared" si="10"/>
        <v>122.34147800000001</v>
      </c>
      <c r="N60" s="12"/>
      <c r="O60" s="22">
        <f t="shared" si="0"/>
        <v>0.11323359788311647</v>
      </c>
    </row>
    <row r="61" spans="1:15" ht="57" customHeight="1">
      <c r="A61" s="1">
        <v>59</v>
      </c>
      <c r="B61" s="1" t="s">
        <v>128</v>
      </c>
      <c r="C61" s="7" t="s">
        <v>129</v>
      </c>
      <c r="D61" s="1">
        <v>127.44670000000001</v>
      </c>
      <c r="E61" s="1">
        <f>VLOOKUP(B61,[1]采购价格汇总表!$E$783:$J$866,6,0)</f>
        <v>127.44670000000001</v>
      </c>
      <c r="F61" s="1">
        <v>13</v>
      </c>
      <c r="G61" s="1"/>
      <c r="H61" s="1">
        <v>1.35</v>
      </c>
      <c r="I61" s="1">
        <f t="shared" si="6"/>
        <v>17.55</v>
      </c>
      <c r="J61" s="1">
        <f t="shared" si="7"/>
        <v>18.603000000000002</v>
      </c>
      <c r="K61" s="1">
        <f t="shared" si="8"/>
        <v>3.823401</v>
      </c>
      <c r="L61" s="10">
        <f t="shared" si="9"/>
        <v>14.779599000000001</v>
      </c>
      <c r="M61" s="11">
        <f t="shared" si="10"/>
        <v>142.22629900000001</v>
      </c>
      <c r="N61" s="12"/>
      <c r="O61" s="22">
        <f t="shared" si="0"/>
        <v>0.11596690224227071</v>
      </c>
    </row>
    <row r="62" spans="1:15" s="17" customFormat="1" ht="57" customHeight="1">
      <c r="A62" s="1">
        <v>60</v>
      </c>
      <c r="B62" s="19" t="s">
        <v>186</v>
      </c>
      <c r="C62" s="14" t="s">
        <v>125</v>
      </c>
      <c r="D62" s="13">
        <v>159.583</v>
      </c>
      <c r="E62" s="1">
        <f>VLOOKUP(B62,[1]采购价格汇总表!$E$783:$J$866,6,0)</f>
        <v>159.583</v>
      </c>
      <c r="F62" s="13">
        <v>14.75</v>
      </c>
      <c r="G62" s="13"/>
      <c r="H62" s="13">
        <v>1.35</v>
      </c>
      <c r="I62" s="13">
        <f t="shared" si="6"/>
        <v>19.912500000000001</v>
      </c>
      <c r="J62" s="13">
        <f t="shared" si="7"/>
        <v>21.107250000000004</v>
      </c>
      <c r="K62" s="13">
        <f t="shared" si="8"/>
        <v>4.78749</v>
      </c>
      <c r="L62" s="15">
        <f t="shared" si="9"/>
        <v>16.319760000000002</v>
      </c>
      <c r="M62" s="16">
        <f t="shared" si="10"/>
        <v>175.90276</v>
      </c>
      <c r="N62" s="24"/>
      <c r="O62" s="22">
        <f t="shared" si="0"/>
        <v>0.10226502822982399</v>
      </c>
    </row>
    <row r="63" spans="1:15" ht="57" customHeight="1">
      <c r="A63" s="1">
        <v>61</v>
      </c>
      <c r="B63" s="1" t="s">
        <v>130</v>
      </c>
      <c r="C63" s="7" t="s">
        <v>131</v>
      </c>
      <c r="D63" s="1">
        <v>123.82559999999999</v>
      </c>
      <c r="E63" s="1">
        <f>VLOOKUP(B63,[1]采购价格汇总表!$E$783:$J$866,6,0)</f>
        <v>123.82559999999999</v>
      </c>
      <c r="F63" s="1">
        <v>12.15</v>
      </c>
      <c r="G63" s="1"/>
      <c r="H63" s="1">
        <v>1.35</v>
      </c>
      <c r="I63" s="1">
        <f t="shared" si="6"/>
        <v>16.4025</v>
      </c>
      <c r="J63" s="1">
        <f t="shared" si="7"/>
        <v>17.386649999999999</v>
      </c>
      <c r="K63" s="1">
        <f t="shared" si="8"/>
        <v>3.7147679999999998</v>
      </c>
      <c r="L63" s="10">
        <f t="shared" si="9"/>
        <v>13.671882</v>
      </c>
      <c r="M63" s="11">
        <f t="shared" si="10"/>
        <v>137.49748199999999</v>
      </c>
      <c r="N63" s="12"/>
      <c r="O63" s="22">
        <f t="shared" si="0"/>
        <v>0.11041240260495404</v>
      </c>
    </row>
    <row r="64" spans="1:15" ht="57" customHeight="1">
      <c r="A64" s="1">
        <v>62</v>
      </c>
      <c r="B64" s="1" t="s">
        <v>132</v>
      </c>
      <c r="C64" s="7" t="s">
        <v>133</v>
      </c>
      <c r="D64" s="1">
        <v>121.0051</v>
      </c>
      <c r="E64" s="1">
        <f>VLOOKUP(B64,[1]采购价格汇总表!$E$783:$J$866,6,0)</f>
        <v>121.0051</v>
      </c>
      <c r="F64" s="1">
        <v>12.25</v>
      </c>
      <c r="G64" s="1"/>
      <c r="H64" s="1">
        <v>1.35</v>
      </c>
      <c r="I64" s="1">
        <f t="shared" si="6"/>
        <v>16.537500000000001</v>
      </c>
      <c r="J64" s="1">
        <f t="shared" si="7"/>
        <v>17.529750000000003</v>
      </c>
      <c r="K64" s="1">
        <f t="shared" si="8"/>
        <v>3.630153</v>
      </c>
      <c r="L64" s="10">
        <f t="shared" si="9"/>
        <v>13.899597000000004</v>
      </c>
      <c r="M64" s="11">
        <f t="shared" si="10"/>
        <v>134.904697</v>
      </c>
      <c r="N64" s="12"/>
      <c r="O64" s="22">
        <f t="shared" si="0"/>
        <v>0.11486786094139834</v>
      </c>
    </row>
    <row r="65" spans="1:15" ht="57" customHeight="1">
      <c r="A65" s="1">
        <v>63</v>
      </c>
      <c r="B65" s="1" t="s">
        <v>134</v>
      </c>
      <c r="C65" s="7" t="s">
        <v>135</v>
      </c>
      <c r="D65" s="1">
        <v>119.7231</v>
      </c>
      <c r="E65" s="1">
        <f>VLOOKUP(B65,[1]采购价格汇总表!$E$783:$J$866,6,0)</f>
        <v>119.7231</v>
      </c>
      <c r="F65" s="1">
        <v>12.1</v>
      </c>
      <c r="G65" s="1"/>
      <c r="H65" s="1">
        <v>1.35</v>
      </c>
      <c r="I65" s="1">
        <f t="shared" si="6"/>
        <v>16.335000000000001</v>
      </c>
      <c r="J65" s="1">
        <f t="shared" si="7"/>
        <v>17.315100000000001</v>
      </c>
      <c r="K65" s="1">
        <f t="shared" si="8"/>
        <v>3.5916929999999998</v>
      </c>
      <c r="L65" s="10">
        <f t="shared" si="9"/>
        <v>13.723407000000002</v>
      </c>
      <c r="M65" s="11">
        <f t="shared" si="10"/>
        <v>133.446507</v>
      </c>
      <c r="N65" s="12"/>
      <c r="O65" s="22">
        <f t="shared" si="0"/>
        <v>0.11462622501422026</v>
      </c>
    </row>
    <row r="66" spans="1:15" ht="57" customHeight="1">
      <c r="A66" s="1">
        <v>64</v>
      </c>
      <c r="B66" s="1" t="s">
        <v>15</v>
      </c>
      <c r="C66" s="7" t="s">
        <v>16</v>
      </c>
      <c r="D66" s="1">
        <v>110.0855</v>
      </c>
      <c r="E66" s="1">
        <f>VLOOKUP(B66,[1]采购价格汇总表!$E$783:$J$866,6,0)</f>
        <v>110.0855</v>
      </c>
      <c r="F66" s="1">
        <v>11</v>
      </c>
      <c r="G66" s="1"/>
      <c r="H66" s="1">
        <v>1.35</v>
      </c>
      <c r="I66" s="1">
        <f t="shared" si="6"/>
        <v>14.850000000000001</v>
      </c>
      <c r="J66" s="1">
        <f t="shared" si="7"/>
        <v>15.741000000000001</v>
      </c>
      <c r="K66" s="1">
        <f t="shared" si="8"/>
        <v>3.302565</v>
      </c>
      <c r="L66" s="10">
        <f t="shared" si="9"/>
        <v>12.438435000000002</v>
      </c>
      <c r="M66" s="11">
        <f t="shared" si="10"/>
        <v>122.52393499999999</v>
      </c>
      <c r="N66" s="12"/>
      <c r="O66" s="22">
        <f t="shared" si="0"/>
        <v>0.11298885865985983</v>
      </c>
    </row>
    <row r="67" spans="1:15" ht="57" customHeight="1">
      <c r="A67" s="1">
        <v>65</v>
      </c>
      <c r="B67" s="1" t="s">
        <v>33</v>
      </c>
      <c r="C67" s="6" t="s">
        <v>34</v>
      </c>
      <c r="D67" s="1">
        <v>150.18799999999999</v>
      </c>
      <c r="E67" s="1">
        <f>VLOOKUP(B67,[1]采购价格汇总表!$E$783:$J$866,6,0)</f>
        <v>150.18799999999999</v>
      </c>
      <c r="F67" s="1">
        <v>11</v>
      </c>
      <c r="G67" s="1"/>
      <c r="H67" s="1">
        <v>1.35</v>
      </c>
      <c r="I67" s="1">
        <f t="shared" si="6"/>
        <v>14.850000000000001</v>
      </c>
      <c r="J67" s="1">
        <f t="shared" si="7"/>
        <v>15.741000000000001</v>
      </c>
      <c r="K67" s="1">
        <f t="shared" si="8"/>
        <v>4.5056399999999996</v>
      </c>
      <c r="L67" s="10">
        <f t="shared" si="9"/>
        <v>11.235360000000002</v>
      </c>
      <c r="M67" s="11">
        <f t="shared" si="10"/>
        <v>161.42336</v>
      </c>
      <c r="N67" s="12"/>
      <c r="O67" s="22">
        <f t="shared" si="0"/>
        <v>7.4808639838069721E-2</v>
      </c>
    </row>
    <row r="68" spans="1:15" ht="57" customHeight="1">
      <c r="A68" s="1">
        <v>66</v>
      </c>
      <c r="B68" s="1" t="s">
        <v>77</v>
      </c>
      <c r="C68" s="6" t="s">
        <v>78</v>
      </c>
      <c r="D68" s="1">
        <v>109.8974</v>
      </c>
      <c r="E68" s="1">
        <f>VLOOKUP(B68,[1]采购价格汇总表!$E$783:$J$866,6,0)</f>
        <v>109.897435897436</v>
      </c>
      <c r="F68" s="1">
        <v>11</v>
      </c>
      <c r="G68" s="1"/>
      <c r="H68" s="1">
        <v>1.35</v>
      </c>
      <c r="I68" s="1">
        <f t="shared" si="6"/>
        <v>14.850000000000001</v>
      </c>
      <c r="J68" s="1">
        <f t="shared" si="7"/>
        <v>15.741000000000001</v>
      </c>
      <c r="K68" s="1">
        <f t="shared" si="8"/>
        <v>3.2969219999999999</v>
      </c>
      <c r="L68" s="10">
        <f t="shared" si="9"/>
        <v>12.444078000000001</v>
      </c>
      <c r="M68" s="11">
        <f t="shared" si="10"/>
        <v>122.34147800000001</v>
      </c>
      <c r="N68" s="12"/>
      <c r="O68" s="22">
        <f t="shared" ref="O68:O88" si="11">(M68-D68)/D68</f>
        <v>0.11323359788311647</v>
      </c>
    </row>
    <row r="69" spans="1:15" ht="57" customHeight="1">
      <c r="A69" s="1">
        <v>67</v>
      </c>
      <c r="B69" s="1" t="s">
        <v>144</v>
      </c>
      <c r="C69" s="6" t="s">
        <v>145</v>
      </c>
      <c r="D69" s="1">
        <v>105.9046</v>
      </c>
      <c r="E69" s="1">
        <f>VLOOKUP(B69,[1]采购价格汇总表!$E$783:$J$866,6,0)</f>
        <v>105.9046</v>
      </c>
      <c r="F69" s="1">
        <v>11</v>
      </c>
      <c r="G69" s="1"/>
      <c r="H69" s="1">
        <v>1.35</v>
      </c>
      <c r="I69" s="1">
        <f t="shared" si="6"/>
        <v>14.850000000000001</v>
      </c>
      <c r="J69" s="1">
        <f t="shared" si="7"/>
        <v>15.741000000000001</v>
      </c>
      <c r="K69" s="1">
        <f t="shared" si="8"/>
        <v>3.1771379999999998</v>
      </c>
      <c r="L69" s="10">
        <f t="shared" si="9"/>
        <v>12.563862000000002</v>
      </c>
      <c r="M69" s="11">
        <f t="shared" si="10"/>
        <v>118.468462</v>
      </c>
      <c r="N69" s="12"/>
      <c r="O69" s="22">
        <f t="shared" si="11"/>
        <v>0.11863377039335402</v>
      </c>
    </row>
    <row r="70" spans="1:15" ht="57" customHeight="1">
      <c r="A70" s="1">
        <v>68</v>
      </c>
      <c r="B70" s="1" t="s">
        <v>146</v>
      </c>
      <c r="C70" s="6" t="s">
        <v>147</v>
      </c>
      <c r="D70" s="1">
        <v>105.9044</v>
      </c>
      <c r="E70" s="1">
        <f>VLOOKUP(B70,[1]采购价格汇总表!$E$783:$J$866,6,0)</f>
        <v>105.9044</v>
      </c>
      <c r="F70" s="1">
        <v>11</v>
      </c>
      <c r="G70" s="1"/>
      <c r="H70" s="1">
        <v>1.35</v>
      </c>
      <c r="I70" s="1">
        <f t="shared" si="6"/>
        <v>14.850000000000001</v>
      </c>
      <c r="J70" s="1">
        <f t="shared" si="7"/>
        <v>15.741000000000001</v>
      </c>
      <c r="K70" s="1">
        <f t="shared" si="8"/>
        <v>3.1771319999999998</v>
      </c>
      <c r="L70" s="10">
        <f t="shared" si="9"/>
        <v>12.563868000000001</v>
      </c>
      <c r="M70" s="11">
        <f t="shared" si="10"/>
        <v>118.46826799999999</v>
      </c>
      <c r="N70" s="12"/>
      <c r="O70" s="22">
        <f t="shared" si="11"/>
        <v>0.11863405108758465</v>
      </c>
    </row>
    <row r="71" spans="1:15" ht="57" customHeight="1">
      <c r="A71" s="1">
        <v>69</v>
      </c>
      <c r="B71" s="1" t="s">
        <v>148</v>
      </c>
      <c r="C71" s="6" t="s">
        <v>149</v>
      </c>
      <c r="D71" s="1">
        <v>76.830399999999997</v>
      </c>
      <c r="E71" s="1">
        <f>VLOOKUP(B71,[1]采购价格汇总表!$E$783:$J$866,6,0)</f>
        <v>76.830399999999997</v>
      </c>
      <c r="F71" s="1">
        <v>6</v>
      </c>
      <c r="G71" s="1"/>
      <c r="H71" s="1">
        <v>1.35</v>
      </c>
      <c r="I71" s="1">
        <f t="shared" ref="I71:I88" si="12">F71*H71</f>
        <v>8.1000000000000014</v>
      </c>
      <c r="J71" s="1">
        <f t="shared" ref="J71:J88" si="13">I71*1.06</f>
        <v>8.5860000000000021</v>
      </c>
      <c r="K71" s="1">
        <f t="shared" ref="K71:K88" si="14">D71*0.03</f>
        <v>2.3049119999999998</v>
      </c>
      <c r="L71" s="10">
        <f t="shared" ref="L71:L88" si="15">J71-K71</f>
        <v>6.2810880000000022</v>
      </c>
      <c r="M71" s="11">
        <f t="shared" ref="M71:M88" si="16">D71+L71</f>
        <v>83.111487999999994</v>
      </c>
      <c r="N71" s="12"/>
      <c r="O71" s="22">
        <f t="shared" si="11"/>
        <v>8.1752639580166153E-2</v>
      </c>
    </row>
    <row r="72" spans="1:15" ht="57" customHeight="1">
      <c r="A72" s="1">
        <v>70</v>
      </c>
      <c r="B72" s="1" t="s">
        <v>150</v>
      </c>
      <c r="C72" s="6" t="s">
        <v>151</v>
      </c>
      <c r="D72" s="1">
        <v>72.5608</v>
      </c>
      <c r="E72" s="1">
        <f>VLOOKUP(B72,[1]采购价格汇总表!$E$783:$J$866,6,0)</f>
        <v>72.5608</v>
      </c>
      <c r="F72" s="1">
        <v>6</v>
      </c>
      <c r="G72" s="1"/>
      <c r="H72" s="1">
        <v>1.35</v>
      </c>
      <c r="I72" s="1">
        <f t="shared" si="12"/>
        <v>8.1000000000000014</v>
      </c>
      <c r="J72" s="1">
        <f t="shared" si="13"/>
        <v>8.5860000000000021</v>
      </c>
      <c r="K72" s="1">
        <f t="shared" si="14"/>
        <v>2.1768239999999999</v>
      </c>
      <c r="L72" s="10">
        <f t="shared" si="15"/>
        <v>6.4091760000000022</v>
      </c>
      <c r="M72" s="11">
        <f t="shared" si="16"/>
        <v>78.969976000000003</v>
      </c>
      <c r="N72" s="12"/>
      <c r="O72" s="22">
        <f t="shared" si="11"/>
        <v>8.8328353601393614E-2</v>
      </c>
    </row>
    <row r="73" spans="1:15" ht="57" customHeight="1">
      <c r="A73" s="1">
        <v>71</v>
      </c>
      <c r="B73" s="1" t="s">
        <v>156</v>
      </c>
      <c r="C73" s="6" t="s">
        <v>157</v>
      </c>
      <c r="D73" s="1">
        <v>128.20500000000001</v>
      </c>
      <c r="E73" s="1">
        <f>VLOOKUP(B73,[1]采购价格汇总表!$E$783:$J$866,6,0)</f>
        <v>128.20500000000001</v>
      </c>
      <c r="F73" s="1">
        <v>13</v>
      </c>
      <c r="G73" s="1"/>
      <c r="H73" s="1">
        <v>1.35</v>
      </c>
      <c r="I73" s="1">
        <f t="shared" si="12"/>
        <v>17.55</v>
      </c>
      <c r="J73" s="1">
        <f t="shared" si="13"/>
        <v>18.603000000000002</v>
      </c>
      <c r="K73" s="1">
        <f t="shared" si="14"/>
        <v>3.8461500000000002</v>
      </c>
      <c r="L73" s="10">
        <f t="shared" si="15"/>
        <v>14.756850000000002</v>
      </c>
      <c r="M73" s="11">
        <f t="shared" si="16"/>
        <v>142.96185000000003</v>
      </c>
      <c r="N73" s="12"/>
      <c r="O73" s="22">
        <f t="shared" si="11"/>
        <v>0.1151035451035452</v>
      </c>
    </row>
    <row r="74" spans="1:15" ht="57" customHeight="1">
      <c r="A74" s="1">
        <v>72</v>
      </c>
      <c r="B74" s="1" t="s">
        <v>158</v>
      </c>
      <c r="C74" s="6" t="s">
        <v>159</v>
      </c>
      <c r="D74" s="1">
        <v>129.20249999999999</v>
      </c>
      <c r="E74" s="1">
        <f>VLOOKUP(B74,[1]采购价格汇总表!$E$783:$J$866,6,0)</f>
        <v>129.20249999999999</v>
      </c>
      <c r="F74" s="1">
        <v>13.2</v>
      </c>
      <c r="G74" s="1"/>
      <c r="H74" s="1">
        <v>1.35</v>
      </c>
      <c r="I74" s="1">
        <f t="shared" si="12"/>
        <v>17.82</v>
      </c>
      <c r="J74" s="1">
        <f t="shared" si="13"/>
        <v>18.889200000000002</v>
      </c>
      <c r="K74" s="1">
        <f t="shared" si="14"/>
        <v>3.8760749999999993</v>
      </c>
      <c r="L74" s="10">
        <f t="shared" si="15"/>
        <v>15.013125000000002</v>
      </c>
      <c r="M74" s="11">
        <f t="shared" si="16"/>
        <v>144.21562499999999</v>
      </c>
      <c r="N74" s="12"/>
      <c r="O74" s="22">
        <f t="shared" si="11"/>
        <v>0.11619840947350094</v>
      </c>
    </row>
    <row r="75" spans="1:15" ht="57" customHeight="1">
      <c r="A75" s="1">
        <v>73</v>
      </c>
      <c r="B75" s="1" t="s">
        <v>160</v>
      </c>
      <c r="C75" s="6" t="s">
        <v>161</v>
      </c>
      <c r="D75" s="1">
        <v>71.555000000000007</v>
      </c>
      <c r="E75" s="1">
        <f>VLOOKUP(B75,[1]采购价格汇总表!$E$783:$J$866,6,0)</f>
        <v>71.555000000000007</v>
      </c>
      <c r="F75" s="1">
        <v>5.9</v>
      </c>
      <c r="G75" s="1"/>
      <c r="H75" s="1">
        <v>1.35</v>
      </c>
      <c r="I75" s="1">
        <f t="shared" si="12"/>
        <v>7.9650000000000007</v>
      </c>
      <c r="J75" s="1">
        <f t="shared" si="13"/>
        <v>8.4429000000000016</v>
      </c>
      <c r="K75" s="1">
        <f t="shared" si="14"/>
        <v>2.1466500000000002</v>
      </c>
      <c r="L75" s="10">
        <f t="shared" si="15"/>
        <v>6.2962500000000015</v>
      </c>
      <c r="M75" s="11">
        <f t="shared" si="16"/>
        <v>77.851250000000007</v>
      </c>
      <c r="N75" s="12"/>
      <c r="O75" s="22">
        <f t="shared" si="11"/>
        <v>8.7991754594367963E-2</v>
      </c>
    </row>
    <row r="76" spans="1:15" ht="57" customHeight="1">
      <c r="A76" s="1">
        <v>74</v>
      </c>
      <c r="B76" s="1" t="s">
        <v>162</v>
      </c>
      <c r="C76" s="6" t="s">
        <v>163</v>
      </c>
      <c r="D76" s="1">
        <v>71.555000000000007</v>
      </c>
      <c r="E76" s="1">
        <f>VLOOKUP(B76,[1]采购价格汇总表!$E$783:$J$866,6,0)</f>
        <v>71.555000000000007</v>
      </c>
      <c r="F76" s="1">
        <v>5.55</v>
      </c>
      <c r="G76" s="1"/>
      <c r="H76" s="1">
        <v>1.35</v>
      </c>
      <c r="I76" s="1">
        <f t="shared" si="12"/>
        <v>7.4925000000000006</v>
      </c>
      <c r="J76" s="1">
        <f t="shared" si="13"/>
        <v>7.9420500000000009</v>
      </c>
      <c r="K76" s="1">
        <f t="shared" si="14"/>
        <v>2.1466500000000002</v>
      </c>
      <c r="L76" s="10">
        <f t="shared" si="15"/>
        <v>5.7954000000000008</v>
      </c>
      <c r="M76" s="11">
        <f t="shared" si="16"/>
        <v>77.350400000000008</v>
      </c>
      <c r="N76" s="12"/>
      <c r="O76" s="22">
        <f t="shared" si="11"/>
        <v>8.099224372860038E-2</v>
      </c>
    </row>
    <row r="77" spans="1:15" ht="57" customHeight="1">
      <c r="A77" s="1">
        <v>75</v>
      </c>
      <c r="B77" s="1" t="s">
        <v>95</v>
      </c>
      <c r="C77" s="6" t="s">
        <v>96</v>
      </c>
      <c r="D77" s="1">
        <v>71.555000000000007</v>
      </c>
      <c r="E77" s="1">
        <f>VLOOKUP(B77,[1]采购价格汇总表!$E$783:$J$866,6,0)</f>
        <v>71.555000000000007</v>
      </c>
      <c r="F77" s="1">
        <v>5.6</v>
      </c>
      <c r="G77" s="1"/>
      <c r="H77" s="1">
        <v>1.35</v>
      </c>
      <c r="I77" s="1">
        <f t="shared" si="12"/>
        <v>7.56</v>
      </c>
      <c r="J77" s="1">
        <f t="shared" si="13"/>
        <v>8.0136000000000003</v>
      </c>
      <c r="K77" s="1">
        <f t="shared" si="14"/>
        <v>2.1466500000000002</v>
      </c>
      <c r="L77" s="10">
        <f t="shared" si="15"/>
        <v>5.8669500000000001</v>
      </c>
      <c r="M77" s="11">
        <f t="shared" si="16"/>
        <v>77.42195000000001</v>
      </c>
      <c r="N77" s="12"/>
      <c r="O77" s="22">
        <f t="shared" si="11"/>
        <v>8.1992173852281497E-2</v>
      </c>
    </row>
    <row r="78" spans="1:15" ht="57" customHeight="1">
      <c r="A78" s="1">
        <v>76</v>
      </c>
      <c r="B78" s="1" t="s">
        <v>97</v>
      </c>
      <c r="C78" s="6" t="s">
        <v>98</v>
      </c>
      <c r="D78" s="1">
        <v>71.555599999999998</v>
      </c>
      <c r="E78" s="1">
        <f>VLOOKUP(B78,[1]采购价格汇总表!$E$783:$J$866,6,0)</f>
        <v>71.5555555555556</v>
      </c>
      <c r="F78" s="1">
        <v>5.9</v>
      </c>
      <c r="G78" s="1"/>
      <c r="H78" s="1">
        <v>1.35</v>
      </c>
      <c r="I78" s="1">
        <f t="shared" si="12"/>
        <v>7.9650000000000007</v>
      </c>
      <c r="J78" s="1">
        <f t="shared" si="13"/>
        <v>8.4429000000000016</v>
      </c>
      <c r="K78" s="1">
        <f t="shared" si="14"/>
        <v>2.146668</v>
      </c>
      <c r="L78" s="10">
        <f t="shared" si="15"/>
        <v>6.2962320000000016</v>
      </c>
      <c r="M78" s="11">
        <f t="shared" si="16"/>
        <v>77.851832000000002</v>
      </c>
      <c r="N78" s="12"/>
      <c r="O78" s="22">
        <f t="shared" si="11"/>
        <v>8.7990765223127237E-2</v>
      </c>
    </row>
    <row r="79" spans="1:15" ht="57" customHeight="1">
      <c r="A79" s="1">
        <v>77</v>
      </c>
      <c r="B79" s="1" t="s">
        <v>99</v>
      </c>
      <c r="C79" s="7" t="s">
        <v>100</v>
      </c>
      <c r="D79" s="1">
        <v>100.08</v>
      </c>
      <c r="E79" s="1">
        <f>VLOOKUP(B79,[1]采购价格汇总表!$E$783:$J$866,6,0)</f>
        <v>100.08</v>
      </c>
      <c r="F79" s="1">
        <v>10.5</v>
      </c>
      <c r="G79" s="1"/>
      <c r="H79" s="1">
        <v>1.35</v>
      </c>
      <c r="I79" s="1">
        <f t="shared" si="12"/>
        <v>14.175000000000001</v>
      </c>
      <c r="J79" s="1">
        <f t="shared" si="13"/>
        <v>15.025500000000001</v>
      </c>
      <c r="K79" s="1">
        <f t="shared" si="14"/>
        <v>3.0023999999999997</v>
      </c>
      <c r="L79" s="10">
        <f t="shared" si="15"/>
        <v>12.023100000000001</v>
      </c>
      <c r="M79" s="11">
        <f t="shared" si="16"/>
        <v>112.1031</v>
      </c>
      <c r="N79" s="12"/>
      <c r="O79" s="22">
        <f t="shared" si="11"/>
        <v>0.12013489208633094</v>
      </c>
    </row>
    <row r="80" spans="1:15" ht="57" customHeight="1">
      <c r="A80" s="1">
        <v>78</v>
      </c>
      <c r="B80" s="1" t="s">
        <v>105</v>
      </c>
      <c r="C80" s="7" t="s">
        <v>106</v>
      </c>
      <c r="D80" s="1">
        <v>100.0809</v>
      </c>
      <c r="E80" s="1">
        <f>VLOOKUP(B80,[1]采购价格汇总表!$E$783:$J$866,6,0)</f>
        <v>100.0809</v>
      </c>
      <c r="F80" s="1">
        <v>10.5</v>
      </c>
      <c r="G80" s="1"/>
      <c r="H80" s="1">
        <v>1.35</v>
      </c>
      <c r="I80" s="1">
        <f t="shared" si="12"/>
        <v>14.175000000000001</v>
      </c>
      <c r="J80" s="1">
        <f t="shared" si="13"/>
        <v>15.025500000000001</v>
      </c>
      <c r="K80" s="1">
        <f t="shared" si="14"/>
        <v>3.002427</v>
      </c>
      <c r="L80" s="10">
        <f t="shared" si="15"/>
        <v>12.023073</v>
      </c>
      <c r="M80" s="11">
        <f t="shared" si="16"/>
        <v>112.103973</v>
      </c>
      <c r="N80" s="12"/>
      <c r="O80" s="22">
        <f t="shared" si="11"/>
        <v>0.12013354196455064</v>
      </c>
    </row>
    <row r="81" spans="1:15" ht="57" customHeight="1">
      <c r="A81" s="1">
        <v>79</v>
      </c>
      <c r="B81" s="1" t="s">
        <v>107</v>
      </c>
      <c r="C81" s="7" t="s">
        <v>108</v>
      </c>
      <c r="D81" s="1">
        <v>150.1875</v>
      </c>
      <c r="E81" s="1">
        <f>VLOOKUP(B81,[1]采购价格汇总表!$E$783:$J$866,6,0)</f>
        <v>150.1875</v>
      </c>
      <c r="F81" s="1">
        <v>15.2</v>
      </c>
      <c r="G81" s="1"/>
      <c r="H81" s="1">
        <v>1.35</v>
      </c>
      <c r="I81" s="1">
        <f t="shared" si="12"/>
        <v>20.52</v>
      </c>
      <c r="J81" s="1">
        <f t="shared" si="13"/>
        <v>21.751200000000001</v>
      </c>
      <c r="K81" s="1">
        <f t="shared" si="14"/>
        <v>4.5056250000000002</v>
      </c>
      <c r="L81" s="10">
        <f t="shared" si="15"/>
        <v>17.245575000000002</v>
      </c>
      <c r="M81" s="11">
        <f t="shared" si="16"/>
        <v>167.433075</v>
      </c>
      <c r="N81" s="12"/>
      <c r="O81" s="22">
        <f t="shared" si="11"/>
        <v>0.11482696629213485</v>
      </c>
    </row>
    <row r="82" spans="1:15" ht="57" customHeight="1">
      <c r="A82" s="1">
        <v>80</v>
      </c>
      <c r="B82" s="1" t="s">
        <v>111</v>
      </c>
      <c r="C82" s="7" t="s">
        <v>112</v>
      </c>
      <c r="D82" s="1">
        <v>67.965800000000002</v>
      </c>
      <c r="E82" s="1">
        <f>VLOOKUP(B82,[1]采购价格汇总表!$E$783:$J$866,6,0)</f>
        <v>67.965811965811994</v>
      </c>
      <c r="F82" s="1">
        <v>5.5</v>
      </c>
      <c r="G82" s="1"/>
      <c r="H82" s="1">
        <v>1.35</v>
      </c>
      <c r="I82" s="1">
        <f t="shared" si="12"/>
        <v>7.4250000000000007</v>
      </c>
      <c r="J82" s="1">
        <f t="shared" si="13"/>
        <v>7.8705000000000007</v>
      </c>
      <c r="K82" s="1">
        <f t="shared" si="14"/>
        <v>2.0389740000000001</v>
      </c>
      <c r="L82" s="10">
        <f t="shared" si="15"/>
        <v>5.8315260000000002</v>
      </c>
      <c r="M82" s="11">
        <f t="shared" si="16"/>
        <v>73.797325999999998</v>
      </c>
      <c r="N82" s="12"/>
      <c r="O82" s="22">
        <f t="shared" si="11"/>
        <v>8.5800888093717678E-2</v>
      </c>
    </row>
    <row r="83" spans="1:15" ht="57" customHeight="1">
      <c r="A83" s="1">
        <v>81</v>
      </c>
      <c r="B83" s="1" t="s">
        <v>166</v>
      </c>
      <c r="C83" s="6" t="s">
        <v>167</v>
      </c>
      <c r="D83" s="1">
        <v>122.16500000000001</v>
      </c>
      <c r="E83" s="1">
        <f>VLOOKUP(B83,[1]采购价格汇总表!$E$783:$J$866,6,0)</f>
        <v>122.16500000000001</v>
      </c>
      <c r="F83" s="1">
        <v>11.8</v>
      </c>
      <c r="G83" s="1"/>
      <c r="H83" s="1">
        <v>1.35</v>
      </c>
      <c r="I83" s="1">
        <f t="shared" si="12"/>
        <v>15.930000000000001</v>
      </c>
      <c r="J83" s="1">
        <f t="shared" si="13"/>
        <v>16.885800000000003</v>
      </c>
      <c r="K83" s="1">
        <f t="shared" si="14"/>
        <v>3.6649500000000002</v>
      </c>
      <c r="L83" s="10">
        <f t="shared" si="15"/>
        <v>13.220850000000002</v>
      </c>
      <c r="M83" s="11">
        <f t="shared" si="16"/>
        <v>135.38585</v>
      </c>
      <c r="N83" s="12"/>
      <c r="O83" s="22">
        <f t="shared" si="11"/>
        <v>0.10822125813449023</v>
      </c>
    </row>
    <row r="84" spans="1:15" ht="57" customHeight="1">
      <c r="A84" s="1">
        <v>82</v>
      </c>
      <c r="B84" s="1" t="s">
        <v>168</v>
      </c>
      <c r="C84" s="6" t="s">
        <v>169</v>
      </c>
      <c r="D84" s="1">
        <v>153.84620000000001</v>
      </c>
      <c r="E84" s="1">
        <f>VLOOKUP(B84,[1]采购价格汇总表!$E$783:$J$866,6,0)</f>
        <v>153.84615384615401</v>
      </c>
      <c r="F84" s="1">
        <v>15.5</v>
      </c>
      <c r="G84" s="1"/>
      <c r="H84" s="1">
        <v>1.35</v>
      </c>
      <c r="I84" s="1">
        <f t="shared" si="12"/>
        <v>20.925000000000001</v>
      </c>
      <c r="J84" s="1">
        <f t="shared" si="13"/>
        <v>22.180500000000002</v>
      </c>
      <c r="K84" s="1">
        <f t="shared" si="14"/>
        <v>4.615386</v>
      </c>
      <c r="L84" s="10">
        <f t="shared" si="15"/>
        <v>17.565114000000001</v>
      </c>
      <c r="M84" s="11">
        <f t="shared" si="16"/>
        <v>171.411314</v>
      </c>
      <c r="N84" s="12"/>
      <c r="O84" s="22">
        <f t="shared" si="11"/>
        <v>0.11417320674803794</v>
      </c>
    </row>
    <row r="85" spans="1:15" ht="57" customHeight="1">
      <c r="A85" s="1">
        <v>83</v>
      </c>
      <c r="B85" s="1" t="s">
        <v>67</v>
      </c>
      <c r="C85" s="6" t="s">
        <v>68</v>
      </c>
      <c r="D85" s="1">
        <v>17.547000000000001</v>
      </c>
      <c r="E85" s="1">
        <f>VLOOKUP(B85,[1]采购价格汇总表!$E$783:$J$866,6,0)</f>
        <v>17.547000000000001</v>
      </c>
      <c r="F85" s="1">
        <v>0.7</v>
      </c>
      <c r="G85" s="1"/>
      <c r="H85" s="1">
        <v>1.35</v>
      </c>
      <c r="I85" s="1">
        <f t="shared" si="12"/>
        <v>0.94499999999999995</v>
      </c>
      <c r="J85" s="1">
        <f t="shared" si="13"/>
        <v>1.0017</v>
      </c>
      <c r="K85" s="1">
        <f t="shared" si="14"/>
        <v>0.52641000000000004</v>
      </c>
      <c r="L85" s="10">
        <f t="shared" si="15"/>
        <v>0.47528999999999999</v>
      </c>
      <c r="M85" s="11">
        <f t="shared" si="16"/>
        <v>18.022290000000002</v>
      </c>
      <c r="N85" s="12"/>
      <c r="O85" s="22">
        <f t="shared" si="11"/>
        <v>2.7086681484014424E-2</v>
      </c>
    </row>
    <row r="86" spans="1:15" ht="57" customHeight="1">
      <c r="A86" s="1">
        <v>84</v>
      </c>
      <c r="B86" s="1" t="s">
        <v>85</v>
      </c>
      <c r="C86" s="7" t="s">
        <v>86</v>
      </c>
      <c r="D86" s="1">
        <v>71.555499999999995</v>
      </c>
      <c r="E86" s="1">
        <f>VLOOKUP(B86,[1]采购价格汇总表!$E$783:$J$866,6,0)</f>
        <v>71.555499999999995</v>
      </c>
      <c r="F86" s="1">
        <v>5.45</v>
      </c>
      <c r="G86" s="1"/>
      <c r="H86" s="1">
        <v>1.35</v>
      </c>
      <c r="I86" s="1">
        <f t="shared" si="12"/>
        <v>7.3575000000000008</v>
      </c>
      <c r="J86" s="1">
        <f t="shared" si="13"/>
        <v>7.7989500000000014</v>
      </c>
      <c r="K86" s="1">
        <f t="shared" si="14"/>
        <v>2.1466649999999996</v>
      </c>
      <c r="L86" s="10">
        <f t="shared" si="15"/>
        <v>5.6522850000000018</v>
      </c>
      <c r="M86" s="11">
        <f t="shared" si="16"/>
        <v>77.207785000000001</v>
      </c>
      <c r="N86" s="12"/>
      <c r="O86" s="22">
        <f t="shared" si="11"/>
        <v>7.8991621887905289E-2</v>
      </c>
    </row>
    <row r="87" spans="1:15" ht="57" customHeight="1">
      <c r="A87" s="1">
        <v>85</v>
      </c>
      <c r="B87" s="1" t="s">
        <v>93</v>
      </c>
      <c r="C87" s="6" t="s">
        <v>94</v>
      </c>
      <c r="D87" s="1">
        <v>64.48</v>
      </c>
      <c r="E87" s="1">
        <f>VLOOKUP(B87,[1]采购价格汇总表!$E$783:$J$866,6,0)</f>
        <v>64.48</v>
      </c>
      <c r="F87" s="1">
        <v>5.75</v>
      </c>
      <c r="G87" s="1"/>
      <c r="H87" s="1">
        <v>1.35</v>
      </c>
      <c r="I87" s="1">
        <f t="shared" si="12"/>
        <v>7.7625000000000002</v>
      </c>
      <c r="J87" s="1">
        <f t="shared" si="13"/>
        <v>8.228250000000001</v>
      </c>
      <c r="K87" s="1">
        <f t="shared" si="14"/>
        <v>1.9344000000000001</v>
      </c>
      <c r="L87" s="10">
        <f t="shared" si="15"/>
        <v>6.2938500000000008</v>
      </c>
      <c r="M87" s="11">
        <f t="shared" si="16"/>
        <v>70.77385000000001</v>
      </c>
      <c r="N87" s="12"/>
      <c r="O87" s="22">
        <f t="shared" si="11"/>
        <v>9.7609336228287935E-2</v>
      </c>
    </row>
    <row r="88" spans="1:15" ht="57" customHeight="1">
      <c r="A88" s="1">
        <v>86</v>
      </c>
      <c r="B88" s="1" t="s">
        <v>164</v>
      </c>
      <c r="C88" s="6" t="s">
        <v>165</v>
      </c>
      <c r="D88" s="1">
        <v>64.48</v>
      </c>
      <c r="E88" s="1">
        <f>VLOOKUP(B88,[1]采购价格汇总表!$E$783:$J$866,6,0)</f>
        <v>64.48</v>
      </c>
      <c r="F88" s="1">
        <v>5.75</v>
      </c>
      <c r="G88" s="1"/>
      <c r="H88" s="1">
        <v>1.35</v>
      </c>
      <c r="I88" s="1">
        <f t="shared" si="12"/>
        <v>7.7625000000000002</v>
      </c>
      <c r="J88" s="1">
        <f t="shared" si="13"/>
        <v>8.228250000000001</v>
      </c>
      <c r="K88" s="1">
        <f t="shared" si="14"/>
        <v>1.9344000000000001</v>
      </c>
      <c r="L88" s="10">
        <f t="shared" si="15"/>
        <v>6.2938500000000008</v>
      </c>
      <c r="M88" s="11">
        <f t="shared" si="16"/>
        <v>70.77385000000001</v>
      </c>
      <c r="N88" s="12"/>
      <c r="O88" s="22">
        <f t="shared" si="11"/>
        <v>9.7609336228287935E-2</v>
      </c>
    </row>
    <row r="89" spans="1:15" ht="24" customHeight="1"/>
    <row r="90" spans="1:15" ht="24" customHeight="1">
      <c r="J90" s="27" t="s">
        <v>183</v>
      </c>
      <c r="K90" s="27"/>
      <c r="L90" s="27"/>
      <c r="M90" s="27"/>
    </row>
    <row r="91" spans="1:15" ht="24" customHeight="1"/>
    <row r="92" spans="1:15" ht="24" customHeight="1">
      <c r="J92" s="28" t="s">
        <v>184</v>
      </c>
      <c r="K92" s="28"/>
      <c r="L92" s="28"/>
      <c r="M92" s="28"/>
    </row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</sheetData>
  <mergeCells count="3">
    <mergeCell ref="A1:M1"/>
    <mergeCell ref="J90:M90"/>
    <mergeCell ref="J92:M9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2021-11-23T00:33:00Z</dcterms:created>
  <dcterms:modified xsi:type="dcterms:W3CDTF">2021-11-29T08:30:33Z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