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71A03C64-B65E-4E4B-8E81-B9942A815F54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长生1" sheetId="7" r:id="rId1"/>
    <sheet name="长生GY" sheetId="4" state="hidden" r:id="rId2"/>
    <sheet name="长生 (4)ZY" sheetId="5" state="hidden" r:id="rId3"/>
    <sheet name="长生 (3)ZY" sheetId="6" state="hidden" r:id="rId4"/>
    <sheet name="长生2" sheetId="8" r:id="rId5"/>
    <sheet name="长生3" sheetId="10" r:id="rId6"/>
    <sheet name="长生4" sheetId="11" r:id="rId7"/>
    <sheet name="冲压件核价" sheetId="9" state="hidden" r:id="rId8"/>
    <sheet name="Sheet1" sheetId="1" r:id="rId9"/>
    <sheet name="Sheet2" sheetId="2" r:id="rId10"/>
    <sheet name="Sheet3" sheetId="3" r:id="rId11"/>
  </sheets>
  <definedNames>
    <definedName name="_xlnm._FilterDatabase" localSheetId="7" hidden="1">冲压件核价!$A$3:$AG$18</definedName>
    <definedName name="_xlnm._FilterDatabase" localSheetId="4" hidden="1">长生2!$8:$168</definedName>
    <definedName name="_xlnm._FilterDatabase" localSheetId="1" hidden="1">长生GY!$8:$8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1" l="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" i="11"/>
  <c r="W5" i="9"/>
  <c r="W6" i="9"/>
  <c r="W7" i="9"/>
  <c r="W8" i="9"/>
  <c r="W9" i="9"/>
  <c r="W10" i="9"/>
  <c r="W11" i="9"/>
  <c r="W12" i="9"/>
  <c r="R11" i="9"/>
  <c r="O10" i="9"/>
  <c r="W4" i="9"/>
  <c r="O4" i="9"/>
  <c r="Q4" i="9"/>
  <c r="Q10" i="9"/>
  <c r="R10" i="9"/>
  <c r="R4" i="9"/>
  <c r="R18" i="9"/>
  <c r="W18" i="9"/>
  <c r="Y4" i="9"/>
  <c r="Z4" i="9"/>
  <c r="AC4" i="9"/>
  <c r="L77" i="8"/>
  <c r="L76" i="8"/>
  <c r="L75" i="8"/>
  <c r="L74" i="8"/>
  <c r="L43" i="8"/>
  <c r="L73" i="8"/>
  <c r="L42" i="8"/>
  <c r="L41" i="8"/>
  <c r="L60" i="8"/>
  <c r="L72" i="8"/>
  <c r="L45" i="8"/>
  <c r="L26" i="8"/>
  <c r="L32" i="8"/>
  <c r="L50" i="8"/>
  <c r="L49" i="8"/>
  <c r="L46" i="8"/>
  <c r="L66" i="8"/>
  <c r="L65" i="8"/>
  <c r="L9" i="8"/>
  <c r="L40" i="8"/>
  <c r="L11" i="8"/>
  <c r="G54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5" i="4"/>
  <c r="G56" i="4"/>
  <c r="G57" i="4"/>
  <c r="G58" i="4"/>
  <c r="G59" i="4"/>
  <c r="G60" i="4"/>
  <c r="G61" i="4"/>
  <c r="G9" i="4"/>
  <c r="G10" i="4"/>
  <c r="G11" i="4"/>
  <c r="L38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G9" i="5"/>
</calcChain>
</file>

<file path=xl/sharedStrings.xml><?xml version="1.0" encoding="utf-8"?>
<sst xmlns="http://schemas.openxmlformats.org/spreadsheetml/2006/main" count="1497" uniqueCount="603">
  <si>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</si>
  <si>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</si>
  <si>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</si>
  <si>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</si>
  <si>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</si>
  <si>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</si>
  <si>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</si>
  <si>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</si>
  <si>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</si>
  <si>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</si>
  <si>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</si>
  <si>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</si>
  <si>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</si>
  <si>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</si>
  <si>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REM0001654</t>
    <phoneticPr fontId="5" type="noConversion"/>
  </si>
  <si>
    <t>1029后视镜头</t>
    <phoneticPr fontId="5" type="noConversion"/>
  </si>
  <si>
    <t>只</t>
    <phoneticPr fontId="5" type="noConversion"/>
  </si>
  <si>
    <t>REM0001739</t>
  </si>
  <si>
    <t>奥铃镜座左</t>
  </si>
  <si>
    <t>02.01.03.052</t>
  </si>
  <si>
    <t>奥铃镜座左（新）</t>
  </si>
  <si>
    <t>02.01.03.052A</t>
  </si>
  <si>
    <t>REM0001743</t>
  </si>
  <si>
    <t>奥铃镜座右</t>
  </si>
  <si>
    <t>02.01.03.053</t>
  </si>
  <si>
    <t>奥铃镜座右（新）</t>
  </si>
  <si>
    <t>02.01.03.053A</t>
  </si>
  <si>
    <t>SHT0001125</t>
  </si>
  <si>
    <t>欧曼重卡升级司机底座</t>
    <phoneticPr fontId="5" type="noConversion"/>
  </si>
  <si>
    <t>02.03.07.189</t>
    <phoneticPr fontId="5" type="noConversion"/>
  </si>
  <si>
    <t>SHT0000993</t>
  </si>
  <si>
    <t>M4司机底座</t>
    <phoneticPr fontId="5" type="noConversion"/>
  </si>
  <si>
    <t>02.03.34.002</t>
    <phoneticPr fontId="5" type="noConversion"/>
  </si>
  <si>
    <t>SHT0002498</t>
    <phoneticPr fontId="5" type="noConversion"/>
  </si>
  <si>
    <t>M4副司机底座</t>
    <phoneticPr fontId="5" type="noConversion"/>
  </si>
  <si>
    <t>02.03.34.002A</t>
    <phoneticPr fontId="5" type="noConversion"/>
  </si>
  <si>
    <t>SHT0000823</t>
  </si>
  <si>
    <t>H4升级司机底座（改型）</t>
    <phoneticPr fontId="5" type="noConversion"/>
  </si>
  <si>
    <t>02.03.11.096</t>
    <phoneticPr fontId="5" type="noConversion"/>
  </si>
  <si>
    <t>SHT0001001</t>
  </si>
  <si>
    <t>一汽左旁侧板</t>
    <phoneticPr fontId="5" type="noConversion"/>
  </si>
  <si>
    <t>02.03.27.039</t>
    <phoneticPr fontId="5" type="noConversion"/>
  </si>
  <si>
    <t>SHT0001000</t>
  </si>
  <si>
    <t>一汽右旁侧板</t>
    <phoneticPr fontId="5" type="noConversion"/>
  </si>
  <si>
    <t>02.03.27.040</t>
    <phoneticPr fontId="5" type="noConversion"/>
  </si>
  <si>
    <t>RCA0000123</t>
  </si>
  <si>
    <t>文件柜焊接总成1B22057210019</t>
    <phoneticPr fontId="5" type="noConversion"/>
  </si>
  <si>
    <t>01.03.08.004</t>
    <phoneticPr fontId="5" type="noConversion"/>
  </si>
  <si>
    <t>RCA0000124</t>
  </si>
  <si>
    <t>遮阳板轴支架1B22057210003</t>
    <phoneticPr fontId="5" type="noConversion"/>
  </si>
  <si>
    <t>01.03.08.007</t>
    <phoneticPr fontId="5" type="noConversion"/>
  </si>
  <si>
    <t>RCA0000125</t>
  </si>
  <si>
    <t>遮阳板轴支架1B22057210023</t>
    <phoneticPr fontId="5" type="noConversion"/>
  </si>
  <si>
    <t>01.03.08.008</t>
    <phoneticPr fontId="5" type="noConversion"/>
  </si>
  <si>
    <t>RCA0000127</t>
  </si>
  <si>
    <t>副水箱支架1124113100004</t>
    <phoneticPr fontId="5" type="noConversion"/>
  </si>
  <si>
    <t>01.03.08.010</t>
    <phoneticPr fontId="5" type="noConversion"/>
  </si>
  <si>
    <t>RCA0000128</t>
  </si>
  <si>
    <t>离合摇臂1417116200304</t>
    <phoneticPr fontId="5" type="noConversion"/>
  </si>
  <si>
    <t>01.03.08.011</t>
    <phoneticPr fontId="5" type="noConversion"/>
  </si>
  <si>
    <t>RCA0000129</t>
  </si>
  <si>
    <t>弹簧梁支架1122917500009</t>
    <phoneticPr fontId="5" type="noConversion"/>
  </si>
  <si>
    <t>01.03.08.013</t>
    <phoneticPr fontId="5" type="noConversion"/>
  </si>
  <si>
    <t>RCA0000130</t>
  </si>
  <si>
    <t>后翼子板总成左1B24984310037</t>
    <phoneticPr fontId="5" type="noConversion"/>
  </si>
  <si>
    <t>01.03.08.014</t>
    <phoneticPr fontId="5" type="noConversion"/>
  </si>
  <si>
    <t>RCA0000131</t>
  </si>
  <si>
    <t>右后翼子板上连接板H0843020006A0</t>
    <phoneticPr fontId="5" type="noConversion"/>
  </si>
  <si>
    <t>01.03.08.018</t>
    <phoneticPr fontId="5" type="noConversion"/>
  </si>
  <si>
    <t>RCA0000132</t>
  </si>
  <si>
    <t>左后翼子板上连接板H0843020005A0</t>
    <phoneticPr fontId="5" type="noConversion"/>
  </si>
  <si>
    <t>01.03.08.019</t>
    <phoneticPr fontId="5" type="noConversion"/>
  </si>
  <si>
    <t>SHT0002495</t>
    <phoneticPr fontId="5" type="noConversion"/>
  </si>
  <si>
    <t>左后翼子板连接板1B24984321035</t>
  </si>
  <si>
    <t>01.03.08.021</t>
    <phoneticPr fontId="5" type="noConversion"/>
  </si>
  <si>
    <t>SHT0002496</t>
  </si>
  <si>
    <t>右后翼子板连接板1B24984321036</t>
  </si>
  <si>
    <t>01.03.08.022</t>
  </si>
  <si>
    <t>RCA0000144</t>
  </si>
  <si>
    <t>高位进气管支架2(13118119X0033)</t>
    <phoneticPr fontId="5" type="noConversion"/>
  </si>
  <si>
    <t>01.03.20.070</t>
    <phoneticPr fontId="5" type="noConversion"/>
  </si>
  <si>
    <t>RCA0000145</t>
  </si>
  <si>
    <t>支架1B22057210031</t>
    <phoneticPr fontId="5" type="noConversion"/>
  </si>
  <si>
    <t>01.03.20.088</t>
    <phoneticPr fontId="5" type="noConversion"/>
  </si>
  <si>
    <t>RCA0000146</t>
  </si>
  <si>
    <t>支架1B22057210033</t>
    <phoneticPr fontId="5" type="noConversion"/>
  </si>
  <si>
    <t>01.03.20.089</t>
    <phoneticPr fontId="5" type="noConversion"/>
  </si>
  <si>
    <t>RCA0000147</t>
  </si>
  <si>
    <t>后翼子板G0843021021A0</t>
    <phoneticPr fontId="5" type="noConversion"/>
  </si>
  <si>
    <t>01.03.20.101</t>
    <phoneticPr fontId="5" type="noConversion"/>
  </si>
  <si>
    <t>SLT0001111</t>
  </si>
  <si>
    <t>6486司机座垫（骨架）</t>
  </si>
  <si>
    <t>02.12.18.056</t>
  </si>
  <si>
    <t>SLT0001112</t>
  </si>
  <si>
    <t>6486副司机座垫（骨架）</t>
  </si>
  <si>
    <t>02.12.18.057</t>
  </si>
  <si>
    <t>SLT0001110</t>
  </si>
  <si>
    <t>6486司机背（骨架）</t>
  </si>
  <si>
    <t>02.12.18.060</t>
  </si>
  <si>
    <t>SHT0002497</t>
    <phoneticPr fontId="5" type="noConversion"/>
  </si>
  <si>
    <t>储气筒支架1122935613006</t>
  </si>
  <si>
    <t>01.03.08.012</t>
  </si>
  <si>
    <t>REM0000591</t>
  </si>
  <si>
    <t>U型钣金骨架左</t>
    <phoneticPr fontId="5" type="noConversion"/>
  </si>
  <si>
    <t>02.01.05.115</t>
    <phoneticPr fontId="5" type="noConversion"/>
  </si>
  <si>
    <t>REM0000598</t>
  </si>
  <si>
    <t>U型钣金骨架右</t>
    <phoneticPr fontId="5" type="noConversion"/>
  </si>
  <si>
    <t>02.01.05.116</t>
    <phoneticPr fontId="5" type="noConversion"/>
  </si>
  <si>
    <t>SCS0005875</t>
  </si>
  <si>
    <t>M50N左侧调角器上连接板总成</t>
    <phoneticPr fontId="5" type="noConversion"/>
  </si>
  <si>
    <t>02.03.35.101</t>
    <phoneticPr fontId="5" type="noConversion"/>
  </si>
  <si>
    <t>SLT0002259</t>
  </si>
  <si>
    <t>新副司机底座骨架总成（金王子）</t>
    <phoneticPr fontId="5" type="noConversion"/>
  </si>
  <si>
    <t>02.12.05.053A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</si>
  <si>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</si>
  <si>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</si>
  <si>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</si>
  <si>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</si>
  <si>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</si>
  <si>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</si>
  <si>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</si>
  <si>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重卡司机底座总成（20﹟）</t>
  </si>
  <si>
    <t>02.12.10.005</t>
    <phoneticPr fontId="5" type="noConversion"/>
  </si>
  <si>
    <t>02.03.07.189A</t>
    <phoneticPr fontId="5" type="noConversion"/>
  </si>
  <si>
    <t>模具费未税2477.876元，摊销2万件后，产品降至未税26.4248元</t>
    <phoneticPr fontId="5" type="noConversion"/>
  </si>
  <si>
    <t>H3改型副司机底座骨架总成</t>
    <phoneticPr fontId="5" type="noConversion"/>
  </si>
  <si>
    <t>模具费未税12300元，摊销1万件后，产品降至未税57.7771元</t>
    <phoneticPr fontId="5" type="noConversion"/>
  </si>
  <si>
    <t>SHT0001667</t>
    <phoneticPr fontId="5" type="noConversion"/>
  </si>
  <si>
    <t>X3000副驾驶员座盆</t>
    <phoneticPr fontId="5" type="noConversion"/>
  </si>
  <si>
    <t>B40L护盖前固定座</t>
    <phoneticPr fontId="5" type="noConversion"/>
  </si>
  <si>
    <t>02.03.08.196</t>
    <phoneticPr fontId="5" type="noConversion"/>
  </si>
  <si>
    <t>RCA0000138</t>
    <phoneticPr fontId="5" type="noConversion"/>
  </si>
  <si>
    <t>三通接头支架1120835600032</t>
    <phoneticPr fontId="5" type="noConversion"/>
  </si>
  <si>
    <t>01.03.08.040</t>
    <phoneticPr fontId="5" type="noConversion"/>
  </si>
  <si>
    <t>RCA0000148</t>
    <phoneticPr fontId="5" type="noConversion"/>
  </si>
  <si>
    <t>离合摇臂H0162080012A0</t>
    <phoneticPr fontId="5" type="noConversion"/>
  </si>
  <si>
    <t>01.03.20.147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</si>
  <si>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供货日期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</si>
  <si>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</si>
  <si>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</si>
  <si>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只</t>
    <phoneticPr fontId="5" type="noConversion"/>
  </si>
  <si>
    <t>02.01.01.007</t>
    <phoneticPr fontId="5" type="noConversion"/>
  </si>
  <si>
    <t>SHT0012132</t>
    <phoneticPr fontId="1" type="noConversion"/>
  </si>
  <si>
    <t>欧曼重卡司机底座</t>
    <phoneticPr fontId="1" type="noConversion"/>
  </si>
  <si>
    <t>02.03.07.189A</t>
    <phoneticPr fontId="1" type="noConversion"/>
  </si>
  <si>
    <t>SHT0000651</t>
  </si>
  <si>
    <t>欧曼升级重卡司机底座支架总成</t>
  </si>
  <si>
    <t>SHT0000652</t>
  </si>
  <si>
    <t>欧曼升级副司机底座骨架总成（右舵）</t>
  </si>
  <si>
    <t>SCS0004064</t>
    <phoneticPr fontId="1" type="noConversion"/>
  </si>
  <si>
    <t>B40内脚架</t>
  </si>
  <si>
    <t>SCS0004065</t>
    <phoneticPr fontId="1" type="noConversion"/>
  </si>
  <si>
    <t>B40外脚架</t>
  </si>
  <si>
    <t>SHT0000538</t>
  </si>
  <si>
    <t>H4副司机座盆总成</t>
  </si>
  <si>
    <t>SHT0000169</t>
  </si>
  <si>
    <t>SQDZ 座盆组件(底盘总成)</t>
  </si>
  <si>
    <t>SHT0000676</t>
  </si>
  <si>
    <t>欧曼升级重卡副司机底座骨架总成(不焊调角器)</t>
  </si>
  <si>
    <t>SHT0000779</t>
  </si>
  <si>
    <t>H4副司机地板连接支座总成</t>
  </si>
  <si>
    <t>SHT0000640</t>
  </si>
  <si>
    <t>H3升级副司机座椅底座 新</t>
  </si>
  <si>
    <t>SHT0000440</t>
  </si>
  <si>
    <t>新H4正司机座盆</t>
  </si>
  <si>
    <t>SHT0000574</t>
  </si>
  <si>
    <t>H3改型座盆</t>
  </si>
  <si>
    <t>SHT0000576</t>
  </si>
  <si>
    <t>H3改型副司机座骨架</t>
  </si>
  <si>
    <t>SHT0000542</t>
  </si>
  <si>
    <t>H4A升级副司机底座总成</t>
  </si>
  <si>
    <t>SHT0012133</t>
    <phoneticPr fontId="1" type="noConversion"/>
  </si>
  <si>
    <t>02.12.31.038</t>
  </si>
  <si>
    <t>02.12.31.039</t>
  </si>
  <si>
    <t>02.12.29.045</t>
  </si>
  <si>
    <t>02.12.29.046</t>
  </si>
  <si>
    <t>02.12.31.054</t>
  </si>
  <si>
    <t>02.12.30.022</t>
  </si>
  <si>
    <t>02.12.31.046</t>
  </si>
  <si>
    <t>02.12.31.087</t>
  </si>
  <si>
    <t>02.12.31.035</t>
  </si>
  <si>
    <t>02.12.31.047</t>
  </si>
  <si>
    <t>02.12.31.027</t>
  </si>
  <si>
    <t>02.12.31.028</t>
  </si>
  <si>
    <t>02.12.31.055</t>
  </si>
  <si>
    <t>02.12.31.108</t>
    <phoneticPr fontId="1" type="noConversion"/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</si>
  <si>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</si>
  <si>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</si>
  <si>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</si>
  <si>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只</t>
    <phoneticPr fontId="5" type="noConversion"/>
  </si>
  <si>
    <t>10000件后降价1.23元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</si>
  <si>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</si>
  <si>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</si>
  <si>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 xml:space="preserve">                                               协议编号：HBZYXY-2021-056-01</t>
    <phoneticPr fontId="1" type="noConversion"/>
  </si>
  <si>
    <t>乙方：黄骅市长生汽车灯镜有限公司</t>
    <phoneticPr fontId="1" type="noConversion"/>
  </si>
  <si>
    <t>未税采购价格</t>
    <phoneticPr fontId="1" type="noConversion"/>
  </si>
  <si>
    <t>2020年</t>
    <phoneticPr fontId="1" type="noConversion"/>
  </si>
  <si>
    <t>2021年</t>
    <phoneticPr fontId="1" type="noConversion"/>
  </si>
  <si>
    <t>SHT0012234</t>
    <phoneticPr fontId="1" type="noConversion"/>
  </si>
  <si>
    <t>副驾驶员左盆总成</t>
    <phoneticPr fontId="1" type="noConversion"/>
  </si>
  <si>
    <t>件</t>
    <phoneticPr fontId="1" type="noConversion"/>
  </si>
  <si>
    <t>T5项目</t>
    <phoneticPr fontId="1" type="noConversion"/>
  </si>
  <si>
    <t>X3000分体司机座盆</t>
    <phoneticPr fontId="1" type="noConversion"/>
  </si>
  <si>
    <t>SQX3000-6801101</t>
    <phoneticPr fontId="1" type="noConversion"/>
  </si>
  <si>
    <t xml:space="preserve"> </t>
    <phoneticPr fontId="1" type="noConversion"/>
  </si>
  <si>
    <t xml:space="preserve">     </t>
    <phoneticPr fontId="1" type="noConversion"/>
  </si>
  <si>
    <t xml:space="preserve">  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</si>
  <si>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</si>
  <si>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 xml:space="preserve">                     协议编号：HBZYXY-2021-056-02</t>
    <phoneticPr fontId="1" type="noConversion"/>
  </si>
  <si>
    <r>
      <rPr>
        <b/>
        <sz val="18"/>
        <rFont val="楷体"/>
        <family val="3"/>
        <charset val="134"/>
      </rPr>
      <t>临时零部件采购价格协议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</si>
  <si>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3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4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20 </t>
    </r>
    <r>
      <rPr>
        <sz val="12"/>
        <rFont val="楷体_GB2312"/>
        <family val="3"/>
        <charset val="134"/>
      </rPr>
      <t>日(此价格暂为临时价格，价格有变化时双方再协商）</t>
    </r>
    <phoneticPr fontId="1" type="noConversion"/>
  </si>
  <si>
    <r>
      <t>四、</t>
    </r>
    <r>
      <rPr>
        <u/>
        <sz val="12"/>
        <rFont val="宋体"/>
        <family val="3"/>
        <charset val="134"/>
      </rPr>
      <t xml:space="preserve">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1 </t>
    </r>
    <r>
      <rPr>
        <sz val="12"/>
        <rFont val="宋体"/>
        <family val="3"/>
        <charset val="134"/>
      </rPr>
      <t>日起至</t>
    </r>
    <r>
      <rPr>
        <u/>
        <sz val="12"/>
        <rFont val="宋体"/>
        <family val="3"/>
        <charset val="134"/>
      </rPr>
      <t xml:space="preserve"> 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 xml:space="preserve"> 3 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20 </t>
    </r>
    <r>
      <rPr>
        <sz val="12"/>
        <rFont val="宋体"/>
        <family val="3"/>
        <charset val="134"/>
      </rPr>
      <t>日仍按照20年价格暂维持不动，待光华荣昌客户涨价后再调整</t>
    </r>
    <phoneticPr fontId="1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</si>
  <si>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</si>
  <si>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六、供应商接到此通知后两日内确认回传，否则视为默认。</t>
    <phoneticPr fontId="1" type="noConversion"/>
  </si>
  <si>
    <t>SHT0000089</t>
  </si>
  <si>
    <t>座盆总成</t>
  </si>
  <si>
    <t>M4-6801100</t>
  </si>
  <si>
    <t>20年使用量</t>
    <phoneticPr fontId="1" type="noConversion"/>
  </si>
  <si>
    <t>工厂</t>
    <phoneticPr fontId="1" type="noConversion"/>
  </si>
  <si>
    <t>河北</t>
    <phoneticPr fontId="1" type="noConversion"/>
  </si>
  <si>
    <t>M4座盆</t>
  </si>
  <si>
    <t>SHT0000146</t>
  </si>
  <si>
    <t>M3000司机底座支架（新状态）</t>
  </si>
  <si>
    <t>SHT0000155</t>
  </si>
  <si>
    <t>H3000副司机底座骨架</t>
  </si>
  <si>
    <t>SHT0000202</t>
  </si>
  <si>
    <t>M3000通风座盆</t>
  </si>
  <si>
    <t>SHT0000228</t>
  </si>
  <si>
    <t>新M3000副司机底座骨架</t>
  </si>
  <si>
    <t>SHT0000232</t>
  </si>
  <si>
    <t>L3000中间座底座支架</t>
  </si>
  <si>
    <t>SHT0000269</t>
  </si>
  <si>
    <t>陕汽底座支架（新状态）</t>
  </si>
  <si>
    <t>SHT0000292</t>
  </si>
  <si>
    <t>副司机底座骨架（18)</t>
  </si>
  <si>
    <t>SHT0000304</t>
  </si>
  <si>
    <t>中间支架总成</t>
  </si>
  <si>
    <t>SHT0000418</t>
  </si>
  <si>
    <t>陕汽底座支架（老状态）</t>
  </si>
  <si>
    <t>SHT0000428</t>
  </si>
  <si>
    <t>座盆</t>
  </si>
  <si>
    <t>X3000分体正司机座盆</t>
  </si>
  <si>
    <t>SHT0001667</t>
  </si>
  <si>
    <t>X3000坐盆总成43/44/92</t>
  </si>
  <si>
    <t>SHT0012178</t>
  </si>
  <si>
    <t>延伸座盆总成</t>
  </si>
  <si>
    <t>SHT0012336</t>
  </si>
  <si>
    <t>底支架焊接总成</t>
  </si>
  <si>
    <t>SHT0012339</t>
  </si>
  <si>
    <t>副驾驶员底座骨架总成</t>
  </si>
  <si>
    <t>SHT0000251</t>
  </si>
  <si>
    <t>M3000简易正司机支架</t>
  </si>
  <si>
    <t>SHT0000419</t>
  </si>
  <si>
    <t>H3000主驾坐盆总成</t>
  </si>
  <si>
    <t>SHT0000429</t>
  </si>
  <si>
    <t>L3000高靠背底座骨架</t>
  </si>
  <si>
    <t>SHT0011980</t>
  </si>
  <si>
    <t>右舵支架总成</t>
  </si>
  <si>
    <t>西安</t>
    <phoneticPr fontId="1" type="noConversion"/>
  </si>
  <si>
    <t>SQXM3000-6807100</t>
  </si>
  <si>
    <t>SQXM3000-6901200</t>
  </si>
  <si>
    <t>SQH3000-6801010</t>
  </si>
  <si>
    <t>SQXM3000-6901100</t>
  </si>
  <si>
    <t>SQL3000-6934000</t>
  </si>
  <si>
    <t>SQDZ6901100</t>
  </si>
  <si>
    <t>SQF3000-6807000</t>
  </si>
  <si>
    <t>SQDZ 6802 300改</t>
  </si>
  <si>
    <t>SQX3000-6801100</t>
  </si>
  <si>
    <t>SQX3000-6901100</t>
  </si>
  <si>
    <t>M3000-S</t>
  </si>
  <si>
    <t>SQXM3000-6801400</t>
  </si>
  <si>
    <t>SQXM3000-6802300</t>
  </si>
  <si>
    <t>M3000</t>
  </si>
  <si>
    <t>模具费用分摊20000件，每件分摊0.2元</t>
  </si>
  <si>
    <t>模具费用分摊6000元，2万件*0.3元</t>
  </si>
  <si>
    <t>一年内未使用</t>
  </si>
  <si>
    <t>积压</t>
  </si>
  <si>
    <t>模具费用分摊800件，每件分摊8.24元</t>
  </si>
  <si>
    <t>件</t>
  </si>
  <si>
    <t>统计3月份使用量</t>
    <phoneticPr fontId="1" type="noConversion"/>
  </si>
  <si>
    <t>BSP0000002</t>
  </si>
  <si>
    <t>SHT0000103</t>
  </si>
  <si>
    <t>SHT0000104</t>
  </si>
  <si>
    <t>SLT0000055</t>
  </si>
  <si>
    <t>SLT0000325</t>
  </si>
  <si>
    <t>SLT0000348</t>
  </si>
  <si>
    <t>SLT0000393</t>
  </si>
  <si>
    <t>SLT0000401</t>
  </si>
  <si>
    <t>SLT0000409</t>
  </si>
  <si>
    <t>SLT0000412</t>
  </si>
  <si>
    <t>SLT0000413</t>
  </si>
  <si>
    <t>SLT0000448</t>
  </si>
  <si>
    <t>SLT0000461</t>
  </si>
  <si>
    <t>SLT0000463</t>
  </si>
  <si>
    <t>SLT0000470</t>
  </si>
  <si>
    <t>SLT0000471</t>
  </si>
  <si>
    <t>SLT0000473</t>
  </si>
  <si>
    <t>SLT0000474</t>
  </si>
  <si>
    <t>SLT0000483</t>
  </si>
  <si>
    <t>SLT0000487</t>
  </si>
  <si>
    <t>SLT0000493</t>
  </si>
  <si>
    <t>SLT0000495</t>
  </si>
  <si>
    <t>SLT0000496</t>
  </si>
  <si>
    <t>SLT0000497</t>
  </si>
  <si>
    <t>SLT0000498</t>
  </si>
  <si>
    <t>SLT0000508</t>
  </si>
  <si>
    <t>SLT0000509</t>
  </si>
  <si>
    <t>SLT0000524</t>
  </si>
  <si>
    <t>SLT0000530</t>
  </si>
  <si>
    <t>SLT0000531</t>
  </si>
  <si>
    <t>SLT0000537</t>
  </si>
  <si>
    <t>SLT0000553</t>
  </si>
  <si>
    <t>SLT0000559</t>
  </si>
  <si>
    <t>SLT0000563</t>
  </si>
  <si>
    <t>SLT0000566</t>
  </si>
  <si>
    <t>SLT0000576</t>
  </si>
  <si>
    <t>SLT0000577</t>
  </si>
  <si>
    <t>SLT0000579</t>
  </si>
  <si>
    <t>SLT0000582</t>
  </si>
  <si>
    <t>SLT0000588</t>
  </si>
  <si>
    <t>SLT0000597</t>
  </si>
  <si>
    <t>SLT0000599</t>
  </si>
  <si>
    <t>SLT0000606</t>
  </si>
  <si>
    <t>SLT0000607</t>
  </si>
  <si>
    <t>SLT0000612</t>
  </si>
  <si>
    <t>SLT0000613</t>
  </si>
  <si>
    <t>SLT0000631</t>
  </si>
  <si>
    <t>SLT0000635</t>
  </si>
  <si>
    <t>SLT0000636</t>
  </si>
  <si>
    <t>SLT0000637</t>
  </si>
  <si>
    <t>SLT0000639</t>
  </si>
  <si>
    <t>SLT0000640</t>
  </si>
  <si>
    <t>SLT0000647</t>
  </si>
  <si>
    <t>SLT0000648</t>
  </si>
  <si>
    <t>SLT0000653</t>
  </si>
  <si>
    <t>SLT0000654</t>
  </si>
  <si>
    <t>SLT0000656</t>
  </si>
  <si>
    <t>SLT0000657</t>
  </si>
  <si>
    <t>SLT0000658</t>
  </si>
  <si>
    <t>SLT0000659</t>
  </si>
  <si>
    <t>SLT0001032</t>
  </si>
  <si>
    <t>SLT0001038</t>
  </si>
  <si>
    <t>SLT0001040</t>
  </si>
  <si>
    <t>SLT0001052</t>
  </si>
  <si>
    <t>SLT0001057</t>
  </si>
  <si>
    <t>SLT0001058</t>
  </si>
  <si>
    <t>SLT0001060</t>
  </si>
  <si>
    <t>SLT0001061</t>
  </si>
  <si>
    <t>SLT0001062</t>
  </si>
  <si>
    <t>SLT0001063</t>
  </si>
  <si>
    <t>SLT0001076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</si>
  <si>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</si>
  <si>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</si>
  <si>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</si>
  <si>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</si>
  <si>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</si>
  <si>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</si>
  <si>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</si>
  <si>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SLT0001598</t>
  </si>
  <si>
    <t>SLT0001600</t>
  </si>
  <si>
    <t>SLT0001611</t>
  </si>
  <si>
    <t>SLT0001816</t>
  </si>
  <si>
    <t>SLT0002353</t>
  </si>
  <si>
    <t>侧翻折叠板拉簧</t>
  </si>
  <si>
    <t>M4座盆组件</t>
  </si>
  <si>
    <t>M4副司机底座左舵</t>
  </si>
  <si>
    <t>M4副司机底座右舵</t>
  </si>
  <si>
    <t>M3右舵1033座垫</t>
  </si>
  <si>
    <t>K1宽车座盆</t>
  </si>
  <si>
    <t>K1窄体座盆</t>
  </si>
  <si>
    <t>K1宽车左舵一排双人座（三点式）</t>
  </si>
  <si>
    <t>K1宽车左舵二排双人（三点式）</t>
  </si>
  <si>
    <t>K1二排单人座（宽车）</t>
  </si>
  <si>
    <t>K1三排单人座（宽车）</t>
  </si>
  <si>
    <t>K1四排单人座(宽车）</t>
  </si>
  <si>
    <t>K1四人联体座左（三点）</t>
  </si>
  <si>
    <t>K1四人联体右座（三点式）</t>
  </si>
  <si>
    <t>K1四排双人座</t>
  </si>
  <si>
    <t>K1宽车左舵一排三人座（新）</t>
  </si>
  <si>
    <t>K1右背左调角器连接板</t>
  </si>
  <si>
    <t>K1加长11人一排双人座-FTK1Z-7231100</t>
  </si>
  <si>
    <t>K1一排双人座骨架（5990）</t>
  </si>
  <si>
    <t>K1窄车长轴一排三人座</t>
  </si>
  <si>
    <t>K1一排三人座骨架（5990）</t>
  </si>
  <si>
    <t>K1二排单人座（5990）</t>
  </si>
  <si>
    <t>K1三排单人座（5990）</t>
  </si>
  <si>
    <t>K1加长11人二排双人座-FTK1Z-7241100</t>
  </si>
  <si>
    <t>K1二排双人座骨架（5990）</t>
  </si>
  <si>
    <t>K1加长11人三排双人座-FTK1Z-7251100</t>
  </si>
  <si>
    <t>K1侧翻左折叠板</t>
  </si>
  <si>
    <t>K1前悬转支架左宽车</t>
  </si>
  <si>
    <t>K1宽车左后旋转支架总成</t>
  </si>
  <si>
    <t>K1侧翻右折叠板</t>
  </si>
  <si>
    <t>K1前悬转支架右宽车</t>
  </si>
  <si>
    <t>K1宽车右后旋转支架总成</t>
  </si>
  <si>
    <t>K1一排四人联体坐垫（右舵）</t>
  </si>
  <si>
    <t>K1宽车右舵二排双人（7251）</t>
  </si>
  <si>
    <t>K1宽车右舵二排单人座</t>
  </si>
  <si>
    <t>K1宽车右舵三排单人座</t>
  </si>
  <si>
    <t>K1宽车右舵一排三人座（新）</t>
  </si>
  <si>
    <t>K1连接板（右舵）</t>
  </si>
  <si>
    <t>K1宽车右舵一排双人座骨架（三点式）</t>
  </si>
  <si>
    <t>K1宽车右舵二排双人座（三点式）</t>
  </si>
  <si>
    <t>1.5小侧翻窄车9人座左前支架</t>
  </si>
  <si>
    <t>K1窄车左后旋转支架</t>
  </si>
  <si>
    <t>1.5小侧翻窄车9人座右前支架</t>
  </si>
  <si>
    <t>K1窄车右后旋转支架</t>
  </si>
  <si>
    <t>K1双人座骨架总成带折叠座</t>
  </si>
  <si>
    <t>K1窄车长轴二排三人</t>
  </si>
  <si>
    <t>K1乘客第三排双人联体5990</t>
  </si>
  <si>
    <t>K1窄体三排三人座(三点式）</t>
  </si>
  <si>
    <t>K1窄车左舵一排三人座骨架</t>
  </si>
  <si>
    <t>K1窄车左舵二排三人座骨架</t>
  </si>
  <si>
    <t>K1窄车三排双人座</t>
  </si>
  <si>
    <t>K1窄车加长14人二排双人座</t>
  </si>
  <si>
    <t>K1窄车加长14人三排双人座</t>
  </si>
  <si>
    <t>K1窄车三排单人座</t>
  </si>
  <si>
    <t>K1窄车前旋转支架左（无头枕）</t>
  </si>
  <si>
    <t>K1窄车四排单人座</t>
  </si>
  <si>
    <t>k1窄车加长14人二排单人座</t>
  </si>
  <si>
    <t>K1窄车加长14人一排三人座-FTK1Z-731200L</t>
  </si>
  <si>
    <t>K1窄车长轴15座一排双人</t>
  </si>
  <si>
    <t>K1窄车长轴15座二排双人</t>
  </si>
  <si>
    <t>K1窄车长轴15座三排双人</t>
  </si>
  <si>
    <t>K1一排三人联体座(老)</t>
  </si>
  <si>
    <t>K1宽车左舵二排双人四不像7251</t>
  </si>
  <si>
    <t>K1出口马来一排双人</t>
  </si>
  <si>
    <t>K1出口马来二排单人</t>
  </si>
  <si>
    <t>K1二排单人座右舵（5990）</t>
  </si>
  <si>
    <t>K1出口马来三排单人</t>
  </si>
  <si>
    <t>K1三排单人座右舵（5990）</t>
  </si>
  <si>
    <t>K1加长9座二排双人座</t>
  </si>
  <si>
    <t>K1二排双人座骨架右舵5990</t>
  </si>
  <si>
    <t>K1出口马来二排双人</t>
  </si>
  <si>
    <t>K1三排双人座骨架右舵5990</t>
  </si>
  <si>
    <t>K1一排四人联体坐垫（右舵）5990</t>
  </si>
  <si>
    <t>K1窄车右舵一排三人座</t>
  </si>
  <si>
    <t>K1窄车右舵二排双人座</t>
  </si>
  <si>
    <t>K1窄车右舵三排双人座</t>
  </si>
  <si>
    <t>K1窄车右舵二排单人座</t>
  </si>
  <si>
    <t>K1窄车右舵四排单人座</t>
  </si>
  <si>
    <t>K1窄车15人座全包四排单人</t>
  </si>
  <si>
    <t>K1一排三人座骨架右舵5990</t>
  </si>
  <si>
    <t>k1窄车加长14人三排单人座</t>
  </si>
  <si>
    <t>K1宽车右舵四排单人座</t>
  </si>
  <si>
    <t>K1窄车右舵三排单人座</t>
  </si>
  <si>
    <t>K1窄车前旋转支架右（无头枕）</t>
  </si>
  <si>
    <t>潍坊</t>
    <phoneticPr fontId="1" type="noConversion"/>
  </si>
  <si>
    <t>SHT0000089</t>
    <phoneticPr fontId="1" type="noConversion"/>
  </si>
  <si>
    <t>X3000副驾驶员左盆总成</t>
    <phoneticPr fontId="1" type="noConversion"/>
  </si>
  <si>
    <t>冲压件核价</t>
    <phoneticPr fontId="30" type="noConversion"/>
  </si>
  <si>
    <t>序</t>
  </si>
  <si>
    <t>厂家</t>
    <phoneticPr fontId="30" type="noConversion"/>
  </si>
  <si>
    <t>核价区间</t>
    <phoneticPr fontId="30" type="noConversion"/>
  </si>
  <si>
    <t>QAD号</t>
    <phoneticPr fontId="30" type="noConversion"/>
  </si>
  <si>
    <t>物料代码</t>
  </si>
  <si>
    <t>名称</t>
  </si>
  <si>
    <t>单件</t>
    <phoneticPr fontId="30" type="noConversion"/>
  </si>
  <si>
    <t>材质</t>
  </si>
  <si>
    <t>数量</t>
    <phoneticPr fontId="30" type="noConversion"/>
  </si>
  <si>
    <t>下料尺寸</t>
    <phoneticPr fontId="30" type="noConversion"/>
  </si>
  <si>
    <t>含税单价</t>
  </si>
  <si>
    <t>重量</t>
  </si>
  <si>
    <t>材料费</t>
  </si>
  <si>
    <t>加工成本</t>
  </si>
  <si>
    <t>系数</t>
    <phoneticPr fontId="30" type="noConversion"/>
  </si>
  <si>
    <t>含税价格</t>
    <phoneticPr fontId="30" type="noConversion"/>
  </si>
  <si>
    <t>不含税单价</t>
  </si>
  <si>
    <t>未税模具费</t>
    <phoneticPr fontId="30" type="noConversion"/>
  </si>
  <si>
    <t>摊销件数</t>
    <phoneticPr fontId="30" type="noConversion"/>
  </si>
  <si>
    <t>含模摊未税单价</t>
    <phoneticPr fontId="30" type="noConversion"/>
  </si>
  <si>
    <t>未税报价</t>
    <phoneticPr fontId="30" type="noConversion"/>
  </si>
  <si>
    <t>最终未税定价</t>
    <phoneticPr fontId="30" type="noConversion"/>
  </si>
  <si>
    <t>号</t>
  </si>
  <si>
    <t>长mm</t>
    <phoneticPr fontId="30" type="noConversion"/>
  </si>
  <si>
    <t>宽mm</t>
    <phoneticPr fontId="30" type="noConversion"/>
  </si>
  <si>
    <t>厚mm</t>
    <phoneticPr fontId="30" type="noConversion"/>
  </si>
  <si>
    <t>材料</t>
  </si>
  <si>
    <t>废铁</t>
  </si>
  <si>
    <t>毛重</t>
  </si>
  <si>
    <t>净重</t>
  </si>
  <si>
    <t>工序</t>
  </si>
  <si>
    <t>吨位</t>
  </si>
  <si>
    <t>工序费</t>
  </si>
  <si>
    <t>出件数</t>
    <phoneticPr fontId="30" type="noConversion"/>
  </si>
  <si>
    <t>合计</t>
  </si>
  <si>
    <t xml:space="preserve">落料 </t>
  </si>
  <si>
    <t>200T</t>
  </si>
  <si>
    <t>材料合计：</t>
    <phoneticPr fontId="30" type="noConversion"/>
  </si>
  <si>
    <t>加工费合计：</t>
    <phoneticPr fontId="30" type="noConversion"/>
  </si>
  <si>
    <t>长生</t>
    <phoneticPr fontId="30" type="noConversion"/>
  </si>
  <si>
    <t>M4坐盆</t>
    <phoneticPr fontId="30" type="noConversion"/>
  </si>
  <si>
    <t>主板</t>
    <phoneticPr fontId="30" type="noConversion"/>
  </si>
  <si>
    <t>管</t>
    <phoneticPr fontId="1" type="noConversion"/>
  </si>
  <si>
    <t>ST12</t>
    <phoneticPr fontId="30" type="noConversion"/>
  </si>
  <si>
    <t>拉伸</t>
    <phoneticPr fontId="1" type="noConversion"/>
  </si>
  <si>
    <t>清边</t>
    <phoneticPr fontId="1" type="noConversion"/>
  </si>
  <si>
    <t>折沿</t>
    <phoneticPr fontId="1" type="noConversion"/>
  </si>
  <si>
    <t>冲4孔</t>
    <phoneticPr fontId="1" type="noConversion"/>
  </si>
  <si>
    <t>80T</t>
    <phoneticPr fontId="1" type="noConversion"/>
  </si>
  <si>
    <t>300T</t>
    <phoneticPr fontId="1" type="noConversion"/>
  </si>
  <si>
    <t>铆钉</t>
    <phoneticPr fontId="1" type="noConversion"/>
  </si>
  <si>
    <t>大支架</t>
    <phoneticPr fontId="1" type="noConversion"/>
  </si>
  <si>
    <t>小支架（含焊母）</t>
    <phoneticPr fontId="1" type="noConversion"/>
  </si>
  <si>
    <t>铆接</t>
    <phoneticPr fontId="1" type="noConversion"/>
  </si>
  <si>
    <t>冲齿*16</t>
    <phoneticPr fontId="1" type="noConversion"/>
  </si>
  <si>
    <t>截管*2</t>
    <phoneticPr fontId="1" type="noConversion"/>
  </si>
  <si>
    <t>折弯*2</t>
    <phoneticPr fontId="1" type="noConversion"/>
  </si>
  <si>
    <t>压扁*2</t>
    <phoneticPr fontId="1" type="noConversion"/>
  </si>
  <si>
    <t>40T</t>
    <phoneticPr fontId="1" type="noConversion"/>
  </si>
  <si>
    <t>喷涂</t>
    <phoneticPr fontId="1" type="noConversion"/>
  </si>
  <si>
    <t>调整</t>
    <phoneticPr fontId="1" type="noConversion"/>
  </si>
  <si>
    <t>套扣</t>
    <phoneticPr fontId="1" type="noConversion"/>
  </si>
  <si>
    <t>包装</t>
    <phoneticPr fontId="1" type="noConversion"/>
  </si>
  <si>
    <t>SHT0001651</t>
    <phoneticPr fontId="1" type="noConversion"/>
  </si>
  <si>
    <r>
      <t xml:space="preserve">                                               协议编号：HBZYXY-2021-056-0</t>
    </r>
    <r>
      <rPr>
        <b/>
        <sz val="12"/>
        <rFont val="宋体"/>
        <family val="3"/>
        <charset val="134"/>
      </rPr>
      <t>2</t>
    </r>
    <phoneticPr fontId="1" type="noConversion"/>
  </si>
  <si>
    <t>T5项目</t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</si>
  <si>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3</t>
    </r>
    <phoneticPr fontId="1" type="noConversion"/>
  </si>
  <si>
    <t>2021.11.26盆体设变</t>
    <phoneticPr fontId="1" type="noConversion"/>
  </si>
  <si>
    <t>HBZYXY-2021-056-01已签订</t>
    <phoneticPr fontId="1" type="noConversion"/>
  </si>
  <si>
    <t>2021.11.27设变</t>
  </si>
  <si>
    <t>2021.11.27设变</t>
    <phoneticPr fontId="1" type="noConversion"/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</si>
  <si>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4</t>
    </r>
    <phoneticPr fontId="1" type="noConversion"/>
  </si>
  <si>
    <t>潍坊2020年</t>
    <phoneticPr fontId="1" type="noConversion"/>
  </si>
  <si>
    <t>河北2021年</t>
    <phoneticPr fontId="1" type="noConversion"/>
  </si>
  <si>
    <t>SBS0010148</t>
  </si>
  <si>
    <t>固定14人一排三人</t>
  </si>
  <si>
    <t>SBS0010150</t>
  </si>
  <si>
    <t>固定宽车二排双人</t>
  </si>
  <si>
    <t>M4副司机底座</t>
  </si>
  <si>
    <t>M4右舵骨架</t>
  </si>
  <si>
    <t>1033座垫（欧马可右舵座盆）</t>
  </si>
  <si>
    <t>K1窄车座盆</t>
  </si>
  <si>
    <t>K1左舵第一排双人座垫骨架焊接
总成（三点式）</t>
  </si>
  <si>
    <t>K1左舵第二排双人座垫骨架焊接
总成（三点式）</t>
  </si>
  <si>
    <t>K1左舵第二排单人座垫骨架焊接总成</t>
  </si>
  <si>
    <t>K1左舵第三排单人座垫骨架焊接总成</t>
  </si>
  <si>
    <t>K1左舵第四排单人座垫骨架焊接总成</t>
  </si>
  <si>
    <t>K1左舵第四排双人座垫骨架焊接总成
（三点式）</t>
  </si>
  <si>
    <t>K1左舵第四排四人联体左座骨架总成
（三点式）</t>
  </si>
  <si>
    <t>K1左舵第四排四人联体右座骨架总成
（三点式）</t>
  </si>
  <si>
    <t>K1窄车左舵第一排双人座垫骨架焊接总成</t>
  </si>
  <si>
    <t>K1窄车左舵第二排双人座垫骨架焊接总成</t>
  </si>
  <si>
    <t>K1窄车左舵第三排双人座垫骨架焊接总成</t>
  </si>
  <si>
    <t>K1宽车左舵一排三人座垫骨架总成
（新状态）</t>
  </si>
  <si>
    <t>K1一排三人座骨架总成（5990）</t>
  </si>
  <si>
    <t>K1二排双人座总成（5990）</t>
  </si>
  <si>
    <t>K1二排单人座骨架总成（5990）</t>
  </si>
  <si>
    <t>K1三排单人座骨架总成（5990）</t>
  </si>
  <si>
    <t>K1一排双人座骨架（5990）
FTK1-7261100</t>
  </si>
  <si>
    <t>K1左舵侧翻座椅左折叠支撑总成</t>
  </si>
  <si>
    <t>K1左舵左前旋转支架总成</t>
  </si>
  <si>
    <t>K1左舵左后旋转支架总成</t>
  </si>
  <si>
    <t>K1左舵侧翻座椅右折叠支撑总成</t>
  </si>
  <si>
    <t>K1左舵右前旋转支架总成</t>
  </si>
  <si>
    <t>K1左舵右后旋转支架总成</t>
  </si>
  <si>
    <t>K1右舵第二排单人座垫骨架焊接总成</t>
  </si>
  <si>
    <t>K1右舵第二排双人座垫骨架焊接总成
（三点式）</t>
  </si>
  <si>
    <t>K1右舵单人三排座骨架总成</t>
  </si>
  <si>
    <t>K1右舵第一排双人座垫骨架焊接总成
（三点式）</t>
  </si>
  <si>
    <t>K1右舵第一排三人联体座垫骨架焊接总成</t>
  </si>
  <si>
    <t>K1窄车左舵右前旋转支架总成（1.5人）</t>
  </si>
  <si>
    <t>K1窄车左前旋转支架总成（1.5人）</t>
  </si>
  <si>
    <t>K1右舵第一排四人联体座垫骨架焊接总成</t>
  </si>
  <si>
    <t>K1宽车右舵二排双人座骨架7251</t>
  </si>
  <si>
    <t>K1窄车左舵乘客第三排单人座垫骨架总成</t>
  </si>
  <si>
    <t>K1窄车左舵乘客第四排单人座垫骨架总成</t>
  </si>
  <si>
    <t>K1窄车左舵乘客第三排双人联体座垫
骨架总成</t>
  </si>
  <si>
    <t>K1窄车左舵乘客第一排三人联体座垫
骨架总成</t>
  </si>
  <si>
    <t>K1窄车左舵乘客二排三人座垫骨架总成</t>
  </si>
  <si>
    <t>K1窄车左舵座椅前旋转支架左</t>
  </si>
  <si>
    <t>K1窄车左舵双人座垫骨架总成(带折叠座）</t>
  </si>
  <si>
    <t>K1窄车左舵长轴14人二排双人联体座骨架
总成（三点式）</t>
  </si>
  <si>
    <t>K1窄车左舵长轴14人三排双人联体座
骨架总成</t>
  </si>
  <si>
    <t>K1窄车左舵长轴14人乘客第三排三人联体座垫骨架
总成（三点式）</t>
  </si>
  <si>
    <t>K1窄车左舵长轴15人乘客二排三人座垫
骨架总成</t>
  </si>
  <si>
    <t>K1乘客第三排双人联体(5990)
FTK1-7281100</t>
  </si>
  <si>
    <t>K1窄车左舵长轴14人第一排三人座骨架</t>
  </si>
  <si>
    <t>长轴15座海外秘鲁15座改装一排双人
FTK1Z-7231100-1</t>
  </si>
  <si>
    <t>长轴15座海外秘鲁15座改装二排双人
FTK1Z-7241100-1</t>
  </si>
  <si>
    <t>长轴15座海外秘鲁15座改装三排双人
FTK1Z-7251100-1</t>
  </si>
  <si>
    <t>K1左舵第二排双人联体座骨架总成
（联体靠背无头枕）</t>
  </si>
  <si>
    <t>K1左舵第一排三人联体座垫骨架焊接总成</t>
  </si>
  <si>
    <t>K1窄车左舵乘客二排双人连体座骨架总成</t>
  </si>
  <si>
    <t>5990右舵三排双人</t>
  </si>
  <si>
    <t>5990右舵二排双人</t>
  </si>
  <si>
    <t>5990右舵二排单人</t>
  </si>
  <si>
    <t>5990右舵三排单人</t>
  </si>
  <si>
    <t>K1窄车右舵第四排单人座垫骨架总成</t>
  </si>
  <si>
    <t>K1窄车右舵乘客第二排单人座垫骨架总成</t>
  </si>
  <si>
    <t>K1窄车右舵乘客第一排三人联体座垫
骨架总成B</t>
  </si>
  <si>
    <t>5990右舵一排三人</t>
  </si>
  <si>
    <t>K1右舵第一排四人联体座垫</t>
  </si>
  <si>
    <t>K1窄车左舵右前旋转支架总成</t>
  </si>
  <si>
    <t>K1宽车右舵四排单人座骨架</t>
  </si>
  <si>
    <t>K1窄车左舵全包15座乘客第四排单人座垫骨架总成</t>
    <phoneticPr fontId="1" type="noConversion"/>
  </si>
  <si>
    <t>K1窄车右舵11人乘客第三排双人联体座垫骨架总成</t>
    <phoneticPr fontId="1" type="noConversion"/>
  </si>
  <si>
    <t>K1窄车左舵长轴14人第二排单人座垫骨架焊接总成</t>
    <phoneticPr fontId="1" type="noConversion"/>
  </si>
  <si>
    <t>K1窄车右舵11人乘客第二排双人联体座垫骨架总成</t>
    <phoneticPr fontId="1" type="noConversion"/>
  </si>
  <si>
    <t>K1窄车左舵长轴14人第三排单人座垫骨架焊接总成</t>
    <phoneticPr fontId="1" type="noConversion"/>
  </si>
  <si>
    <t>K1窄车左舵长轴15人乘客第一排三人联体座垫骨架总成</t>
    <phoneticPr fontId="1" type="noConversion"/>
  </si>
  <si>
    <t>K1左舵折叠板拉簧</t>
    <phoneticPr fontId="1" type="noConversion"/>
  </si>
  <si>
    <t>BSP0000002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</si>
</sst>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0.000_);[Red]\(0.000\)"/>
    <numFmt numFmtId="182" formatCode="0.000_ "/>
  </numFmts>
  <fonts count="3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b/>
      <sz val="18"/>
      <name val="楷体"/>
      <family val="3"/>
      <charset val="134"/>
    </font>
    <font>
      <u/>
      <sz val="12"/>
      <name val="宋体"/>
      <family val="3"/>
      <charset val="134"/>
    </font>
    <font>
      <sz val="12"/>
      <name val="楷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color indexed="8"/>
      <name val="楷体_GB2312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Arial"/>
      <family val="2"/>
    </font>
    <font>
      <b/>
      <sz val="12"/>
      <name val="宋体"/>
      <family val="3"/>
      <charset val="134"/>
    </font>
    <font>
      <b/>
      <sz val="12"/>
      <name val="Microsoft YaHei UI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43" fontId="2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4" fillId="0" borderId="7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176" fontId="15" fillId="2" borderId="7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8" fontId="16" fillId="2" borderId="7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19" fillId="0" borderId="0" xfId="1" applyNumberFormat="1" applyFont="1" applyFill="1" applyAlignment="1">
      <alignment vertical="center"/>
    </xf>
    <xf numFmtId="0" fontId="19" fillId="0" borderId="0" xfId="1" applyFont="1" applyFill="1" applyAlignment="1">
      <alignment vertical="center" shrinkToFit="1"/>
    </xf>
    <xf numFmtId="0" fontId="10" fillId="2" borderId="4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0" xfId="1" applyNumberFormat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76" fontId="14" fillId="0" borderId="10" xfId="2" applyNumberFormat="1" applyFont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/>
    </xf>
    <xf numFmtId="178" fontId="16" fillId="2" borderId="14" xfId="1" applyNumberFormat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wrapText="1"/>
    </xf>
    <xf numFmtId="176" fontId="15" fillId="2" borderId="1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wrapText="1"/>
    </xf>
    <xf numFmtId="178" fontId="16" fillId="0" borderId="7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178" fontId="16" fillId="0" borderId="5" xfId="1" applyNumberFormat="1" applyFont="1" applyFill="1" applyBorder="1" applyAlignment="1">
      <alignment horizontal="center" vertical="center" wrapText="1"/>
    </xf>
    <xf numFmtId="176" fontId="15" fillId="2" borderId="0" xfId="1" applyNumberFormat="1" applyFont="1" applyFill="1" applyBorder="1" applyAlignment="1">
      <alignment horizontal="center" vertical="center" wrapText="1"/>
    </xf>
    <xf numFmtId="176" fontId="11" fillId="2" borderId="7" xfId="2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176" fontId="22" fillId="2" borderId="7" xfId="2" applyNumberFormat="1" applyFont="1" applyFill="1" applyBorder="1" applyAlignment="1">
      <alignment horizontal="center" vertical="center" wrapText="1"/>
    </xf>
    <xf numFmtId="178" fontId="22" fillId="2" borderId="7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178" fontId="22" fillId="2" borderId="10" xfId="0" applyNumberFormat="1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1" applyFont="1" applyFill="1" applyBorder="1" applyAlignment="1">
      <alignment horizontal="center" vertical="center" wrapText="1"/>
    </xf>
    <xf numFmtId="176" fontId="22" fillId="2" borderId="10" xfId="2" applyNumberFormat="1" applyFont="1" applyFill="1" applyBorder="1" applyAlignment="1">
      <alignment horizontal="center" vertical="center" wrapText="1"/>
    </xf>
    <xf numFmtId="10" fontId="22" fillId="2" borderId="11" xfId="0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/>
    </xf>
    <xf numFmtId="178" fontId="16" fillId="2" borderId="7" xfId="0" applyNumberFormat="1" applyFont="1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7" xfId="1" applyFont="1" applyFill="1" applyBorder="1" applyAlignment="1">
      <alignment horizontal="center" vertical="center" shrinkToFit="1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19" fillId="0" borderId="0" xfId="1" applyNumberFormat="1" applyFont="1">
      <alignment vertical="center"/>
    </xf>
    <xf numFmtId="0" fontId="19" fillId="0" borderId="0" xfId="1" applyFont="1" applyAlignment="1">
      <alignment vertical="center" shrinkToFit="1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176" fontId="15" fillId="3" borderId="7" xfId="1" applyNumberFormat="1" applyFont="1" applyFill="1" applyBorder="1" applyAlignment="1">
      <alignment horizontal="center" vertical="center" wrapText="1"/>
    </xf>
    <xf numFmtId="176" fontId="15" fillId="3" borderId="10" xfId="1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vertical="center" wrapText="1"/>
    </xf>
    <xf numFmtId="178" fontId="16" fillId="2" borderId="4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2" fillId="0" borderId="7" xfId="1" applyBorder="1">
      <alignment vertical="center"/>
    </xf>
    <xf numFmtId="176" fontId="11" fillId="2" borderId="0" xfId="2" applyNumberFormat="1" applyFont="1" applyFill="1" applyBorder="1" applyAlignment="1">
      <alignment horizontal="center" vertical="center" wrapText="1"/>
    </xf>
    <xf numFmtId="176" fontId="11" fillId="0" borderId="0" xfId="2" applyNumberFormat="1" applyFont="1" applyFill="1" applyBorder="1" applyAlignment="1">
      <alignment horizontal="center" vertical="center" wrapText="1"/>
    </xf>
    <xf numFmtId="0" fontId="2" fillId="0" borderId="0" xfId="1" applyBorder="1">
      <alignment vertical="center"/>
    </xf>
    <xf numFmtId="0" fontId="16" fillId="3" borderId="7" xfId="1" applyFont="1" applyFill="1" applyBorder="1" applyAlignment="1">
      <alignment horizontal="center" vertical="center" wrapText="1"/>
    </xf>
    <xf numFmtId="178" fontId="16" fillId="3" borderId="7" xfId="1" applyNumberFormat="1" applyFont="1" applyFill="1" applyBorder="1" applyAlignment="1">
      <alignment horizontal="center" vertical="center" wrapText="1"/>
    </xf>
    <xf numFmtId="178" fontId="22" fillId="3" borderId="7" xfId="0" applyNumberFormat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/>
    </xf>
    <xf numFmtId="43" fontId="26" fillId="0" borderId="7" xfId="13" applyFont="1" applyFill="1" applyBorder="1" applyAlignment="1">
      <alignment horizontal="center" vertical="center"/>
    </xf>
    <xf numFmtId="0" fontId="2" fillId="0" borderId="0" xfId="1" applyAlignment="1">
      <alignment vertical="center"/>
    </xf>
    <xf numFmtId="0" fontId="18" fillId="0" borderId="7" xfId="0" applyFont="1" applyBorder="1" applyAlignment="1">
      <alignment horizontal="center" vertical="center"/>
    </xf>
    <xf numFmtId="179" fontId="18" fillId="0" borderId="7" xfId="0" applyNumberFormat="1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0" fontId="2" fillId="0" borderId="7" xfId="1" applyBorder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2" fillId="0" borderId="0" xfId="1" applyFill="1" applyBorder="1">
      <alignment vertical="center"/>
    </xf>
    <xf numFmtId="178" fontId="16" fillId="0" borderId="8" xfId="1" applyNumberFormat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7" xfId="1" applyFont="1" applyFill="1" applyBorder="1" applyAlignment="1">
      <alignment horizontal="center" vertical="center" wrapText="1"/>
    </xf>
    <xf numFmtId="176" fontId="22" fillId="0" borderId="7" xfId="2" applyNumberFormat="1" applyFont="1" applyFill="1" applyBorder="1" applyAlignment="1">
      <alignment horizontal="center" vertical="center" wrapText="1"/>
    </xf>
    <xf numFmtId="176" fontId="14" fillId="0" borderId="7" xfId="2" applyNumberFormat="1" applyFont="1" applyFill="1" applyBorder="1" applyAlignment="1">
      <alignment horizontal="center" vertical="center" wrapText="1"/>
    </xf>
    <xf numFmtId="178" fontId="16" fillId="0" borderId="4" xfId="1" applyNumberFormat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" fillId="0" borderId="7" xfId="1" applyFill="1" applyBorder="1">
      <alignment vertical="center"/>
    </xf>
    <xf numFmtId="0" fontId="2" fillId="3" borderId="7" xfId="1" applyFill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5" xfId="1" applyBorder="1" applyAlignment="1">
      <alignment horizontal="center" vertical="center" wrapText="1" shrinkToFit="1"/>
    </xf>
    <xf numFmtId="177" fontId="2" fillId="0" borderId="5" xfId="1" applyNumberFormat="1" applyBorder="1" applyAlignment="1">
      <alignment horizontal="center" vertical="center"/>
    </xf>
    <xf numFmtId="181" fontId="2" fillId="0" borderId="5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 wrapText="1"/>
    </xf>
    <xf numFmtId="177" fontId="2" fillId="0" borderId="5" xfId="1" applyNumberFormat="1" applyBorder="1" applyAlignment="1">
      <alignment horizontal="center" vertical="center" shrinkToFit="1"/>
    </xf>
    <xf numFmtId="0" fontId="31" fillId="0" borderId="7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177" fontId="2" fillId="0" borderId="7" xfId="1" applyNumberFormat="1" applyBorder="1">
      <alignment vertical="center"/>
    </xf>
    <xf numFmtId="0" fontId="33" fillId="0" borderId="7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 wrapText="1"/>
    </xf>
    <xf numFmtId="177" fontId="2" fillId="0" borderId="7" xfId="1" applyNumberFormat="1" applyBorder="1" applyAlignment="1">
      <alignment horizontal="center" vertical="center"/>
    </xf>
    <xf numFmtId="180" fontId="2" fillId="4" borderId="7" xfId="1" applyNumberFormat="1" applyFill="1" applyBorder="1" applyAlignment="1">
      <alignment horizontal="center" vertical="center"/>
    </xf>
    <xf numFmtId="177" fontId="2" fillId="4" borderId="7" xfId="1" applyNumberFormat="1" applyFill="1" applyBorder="1" applyAlignment="1">
      <alignment horizontal="center" vertical="center"/>
    </xf>
    <xf numFmtId="182" fontId="2" fillId="0" borderId="7" xfId="1" applyNumberFormat="1" applyBorder="1" applyAlignment="1">
      <alignment horizontal="center" vertical="center"/>
    </xf>
    <xf numFmtId="181" fontId="2" fillId="0" borderId="0" xfId="1" applyNumberFormat="1" applyAlignment="1">
      <alignment horizontal="center" vertical="center"/>
    </xf>
    <xf numFmtId="0" fontId="2" fillId="0" borderId="0" xfId="1" applyAlignment="1">
      <alignment vertical="center" wrapText="1"/>
    </xf>
    <xf numFmtId="0" fontId="2" fillId="0" borderId="0" xfId="1" applyAlignment="1">
      <alignment horizontal="center" vertical="center" wrapText="1"/>
    </xf>
    <xf numFmtId="177" fontId="2" fillId="0" borderId="0" xfId="1" applyNumberFormat="1" applyAlignment="1">
      <alignment horizontal="center" vertical="center"/>
    </xf>
    <xf numFmtId="177" fontId="2" fillId="0" borderId="0" xfId="1" applyNumberFormat="1">
      <alignment vertical="center"/>
    </xf>
    <xf numFmtId="180" fontId="2" fillId="0" borderId="0" xfId="1" applyNumberFormat="1">
      <alignment vertical="center"/>
    </xf>
    <xf numFmtId="0" fontId="2" fillId="0" borderId="0" xfId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 wrapText="1"/>
    </xf>
    <xf numFmtId="0" fontId="2" fillId="0" borderId="17" xfId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4" xfId="1" applyFont="1" applyFill="1" applyBorder="1" applyAlignment="1">
      <alignment horizontal="center" vertical="center" wrapText="1"/>
    </xf>
    <xf numFmtId="176" fontId="22" fillId="2" borderId="14" xfId="2" applyNumberFormat="1" applyFont="1" applyFill="1" applyBorder="1" applyAlignment="1">
      <alignment horizontal="center" vertical="center" wrapText="1"/>
    </xf>
    <xf numFmtId="43" fontId="26" fillId="0" borderId="5" xfId="13" applyFont="1" applyFill="1" applyBorder="1" applyAlignment="1">
      <alignment horizontal="center" vertical="center"/>
    </xf>
    <xf numFmtId="178" fontId="22" fillId="3" borderId="14" xfId="0" applyNumberFormat="1" applyFont="1" applyFill="1" applyBorder="1" applyAlignment="1">
      <alignment horizontal="center" vertical="center" wrapText="1"/>
    </xf>
    <xf numFmtId="0" fontId="17" fillId="2" borderId="22" xfId="1" applyFont="1" applyFill="1" applyBorder="1" applyAlignment="1">
      <alignment vertical="center" shrinkToFit="1"/>
    </xf>
    <xf numFmtId="0" fontId="17" fillId="2" borderId="25" xfId="1" applyFont="1" applyFill="1" applyBorder="1" applyAlignment="1">
      <alignment vertical="center" shrinkToFit="1"/>
    </xf>
    <xf numFmtId="176" fontId="15" fillId="2" borderId="22" xfId="1" applyNumberFormat="1" applyFont="1" applyFill="1" applyBorder="1" applyAlignment="1">
      <alignment vertical="center" wrapText="1"/>
    </xf>
    <xf numFmtId="0" fontId="17" fillId="0" borderId="26" xfId="1" applyFont="1" applyFill="1" applyBorder="1" applyAlignment="1">
      <alignment vertical="center" shrinkToFit="1"/>
    </xf>
    <xf numFmtId="0" fontId="17" fillId="0" borderId="22" xfId="1" applyFont="1" applyFill="1" applyBorder="1" applyAlignment="1">
      <alignment vertical="center" shrinkToFit="1"/>
    </xf>
    <xf numFmtId="176" fontId="15" fillId="0" borderId="22" xfId="1" applyNumberFormat="1" applyFont="1" applyFill="1" applyBorder="1" applyAlignment="1">
      <alignment vertical="center" wrapText="1"/>
    </xf>
    <xf numFmtId="176" fontId="15" fillId="2" borderId="18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11" fillId="2" borderId="10" xfId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178" fontId="16" fillId="5" borderId="8" xfId="1" applyNumberFormat="1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178" fontId="16" fillId="5" borderId="7" xfId="1" applyNumberFormat="1" applyFont="1" applyFill="1" applyBorder="1" applyAlignment="1">
      <alignment horizontal="center" vertical="center" wrapText="1"/>
    </xf>
    <xf numFmtId="0" fontId="16" fillId="5" borderId="7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176" fontId="15" fillId="5" borderId="7" xfId="1" applyNumberFormat="1" applyFont="1" applyFill="1" applyBorder="1" applyAlignment="1">
      <alignment horizontal="center" vertical="center" wrapText="1"/>
    </xf>
    <xf numFmtId="176" fontId="15" fillId="5" borderId="22" xfId="1" applyNumberFormat="1" applyFont="1" applyFill="1" applyBorder="1" applyAlignment="1">
      <alignment vertical="center" wrapText="1"/>
    </xf>
    <xf numFmtId="0" fontId="2" fillId="5" borderId="0" xfId="1" applyFill="1">
      <alignment vertical="center"/>
    </xf>
    <xf numFmtId="178" fontId="16" fillId="5" borderId="4" xfId="1" applyNumberFormat="1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/>
    </xf>
    <xf numFmtId="0" fontId="17" fillId="0" borderId="25" xfId="1" applyFont="1" applyFill="1" applyBorder="1" applyAlignment="1">
      <alignment vertical="center" shrinkToFit="1"/>
    </xf>
    <xf numFmtId="177" fontId="11" fillId="0" borderId="22" xfId="1" applyNumberFormat="1" applyFont="1" applyFill="1" applyBorder="1" applyAlignment="1">
      <alignment vertical="center" shrinkToFit="1"/>
    </xf>
    <xf numFmtId="10" fontId="22" fillId="2" borderId="22" xfId="0" applyNumberFormat="1" applyFont="1" applyFill="1" applyBorder="1" applyAlignment="1">
      <alignment vertical="center" wrapText="1"/>
    </xf>
    <xf numFmtId="0" fontId="28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 shrinkToFit="1"/>
    </xf>
    <xf numFmtId="0" fontId="2" fillId="0" borderId="22" xfId="1" applyBorder="1" applyAlignment="1">
      <alignment vertical="center"/>
    </xf>
    <xf numFmtId="176" fontId="14" fillId="0" borderId="17" xfId="2" applyNumberFormat="1" applyFont="1" applyBorder="1" applyAlignment="1">
      <alignment horizontal="center" vertical="center" wrapText="1"/>
    </xf>
    <xf numFmtId="176" fontId="15" fillId="0" borderId="17" xfId="1" applyNumberFormat="1" applyFont="1" applyFill="1" applyBorder="1" applyAlignment="1">
      <alignment horizontal="center" vertical="center" wrapText="1"/>
    </xf>
    <xf numFmtId="176" fontId="15" fillId="0" borderId="18" xfId="1" applyNumberFormat="1" applyFont="1" applyFill="1" applyBorder="1" applyAlignment="1">
      <alignment horizontal="center" vertical="center" wrapText="1"/>
    </xf>
    <xf numFmtId="176" fontId="14" fillId="0" borderId="18" xfId="2" applyNumberFormat="1" applyFont="1" applyFill="1" applyBorder="1" applyAlignment="1">
      <alignment horizontal="center" vertical="center" wrapText="1"/>
    </xf>
    <xf numFmtId="0" fontId="2" fillId="0" borderId="18" xfId="1" applyBorder="1">
      <alignment vertical="center"/>
    </xf>
    <xf numFmtId="176" fontId="15" fillId="2" borderId="17" xfId="1" applyNumberFormat="1" applyFont="1" applyFill="1" applyBorder="1" applyAlignment="1">
      <alignment horizontal="center" vertical="center" wrapText="1"/>
    </xf>
    <xf numFmtId="0" fontId="2" fillId="5" borderId="0" xfId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11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25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4" xfId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8" fillId="2" borderId="27" xfId="1" applyFont="1" applyFill="1" applyBorder="1" applyAlignment="1">
      <alignment horizontal="left" vertical="center" shrinkToFi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177" fontId="11" fillId="2" borderId="28" xfId="1" applyNumberFormat="1" applyFont="1" applyFill="1" applyBorder="1" applyAlignment="1">
      <alignment vertical="center" shrinkToFit="1"/>
    </xf>
    <xf numFmtId="177" fontId="11" fillId="2" borderId="25" xfId="1" applyNumberFormat="1" applyFont="1" applyFill="1" applyBorder="1" applyAlignment="1">
      <alignment vertical="center" shrinkToFit="1"/>
    </xf>
    <xf numFmtId="176" fontId="14" fillId="0" borderId="29" xfId="2" applyNumberFormat="1" applyFont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" fillId="4" borderId="7" xfId="1" applyFill="1" applyBorder="1" applyAlignment="1">
      <alignment horizontal="center" vertical="center" wrapText="1"/>
    </xf>
    <xf numFmtId="180" fontId="2" fillId="4" borderId="7" xfId="1" applyNumberFormat="1" applyFill="1" applyBorder="1" applyAlignment="1">
      <alignment horizontal="center" vertical="center"/>
    </xf>
    <xf numFmtId="177" fontId="2" fillId="0" borderId="7" xfId="1" applyNumberFormat="1" applyBorder="1" applyAlignment="1">
      <alignment horizontal="center" vertical="center"/>
    </xf>
    <xf numFmtId="180" fontId="2" fillId="0" borderId="7" xfId="1" applyNumberFormat="1" applyBorder="1" applyAlignment="1">
      <alignment horizontal="center" vertical="center"/>
    </xf>
    <xf numFmtId="9" fontId="0" fillId="0" borderId="5" xfId="14" applyFont="1" applyBorder="1" applyAlignment="1">
      <alignment horizontal="center" vertical="center"/>
    </xf>
    <xf numFmtId="9" fontId="0" fillId="0" borderId="20" xfId="14" applyFont="1" applyBorder="1" applyAlignment="1">
      <alignment horizontal="center" vertical="center"/>
    </xf>
    <xf numFmtId="9" fontId="0" fillId="0" borderId="14" xfId="14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14" fontId="2" fillId="0" borderId="5" xfId="1" applyNumberFormat="1" applyBorder="1" applyAlignment="1">
      <alignment horizontal="center" vertical="center"/>
    </xf>
    <xf numFmtId="14" fontId="2" fillId="0" borderId="20" xfId="1" applyNumberFormat="1" applyBorder="1" applyAlignment="1">
      <alignment horizontal="center" vertical="center"/>
    </xf>
    <xf numFmtId="14" fontId="2" fillId="0" borderId="14" xfId="1" applyNumberFormat="1" applyBorder="1" applyAlignment="1">
      <alignment horizontal="center" vertical="center"/>
    </xf>
    <xf numFmtId="0" fontId="2" fillId="0" borderId="5" xfId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177" fontId="2" fillId="0" borderId="22" xfId="1" applyNumberFormat="1" applyBorder="1" applyAlignment="1">
      <alignment horizontal="center" vertical="center"/>
    </xf>
    <xf numFmtId="177" fontId="2" fillId="0" borderId="18" xfId="1" applyNumberFormat="1" applyBorder="1" applyAlignment="1">
      <alignment horizontal="center" vertical="center"/>
    </xf>
    <xf numFmtId="181" fontId="2" fillId="0" borderId="22" xfId="1" applyNumberFormat="1" applyBorder="1" applyAlignment="1">
      <alignment horizontal="center" vertical="center" shrinkToFit="1"/>
    </xf>
    <xf numFmtId="181" fontId="2" fillId="0" borderId="23" xfId="1" applyNumberFormat="1" applyBorder="1" applyAlignment="1">
      <alignment horizontal="center" vertical="center" shrinkToFit="1"/>
    </xf>
    <xf numFmtId="181" fontId="2" fillId="0" borderId="18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/>
    </xf>
    <xf numFmtId="177" fontId="2" fillId="0" borderId="20" xfId="1" applyNumberFormat="1" applyBorder="1" applyAlignment="1">
      <alignment horizontal="center" vertical="center"/>
    </xf>
    <xf numFmtId="177" fontId="2" fillId="0" borderId="23" xfId="1" applyNumberFormat="1" applyBorder="1" applyAlignment="1">
      <alignment horizontal="center" vertical="center"/>
    </xf>
    <xf numFmtId="177" fontId="2" fillId="0" borderId="14" xfId="1" applyNumberFormat="1" applyBorder="1" applyAlignment="1">
      <alignment horizontal="center" vertical="center"/>
    </xf>
    <xf numFmtId="177" fontId="2" fillId="0" borderId="5" xfId="1" applyNumberFormat="1" applyBorder="1" applyAlignment="1">
      <alignment horizontal="center" vertical="center" wrapText="1"/>
    </xf>
    <xf numFmtId="177" fontId="2" fillId="0" borderId="20" xfId="1" applyNumberFormat="1" applyBorder="1" applyAlignment="1">
      <alignment horizontal="center" vertical="center" wrapText="1"/>
    </xf>
    <xf numFmtId="180" fontId="2" fillId="0" borderId="5" xfId="1" applyNumberFormat="1" applyBorder="1" applyAlignment="1">
      <alignment horizontal="center" vertical="center" wrapText="1"/>
    </xf>
    <xf numFmtId="180" fontId="2" fillId="0" borderId="20" xfId="1" applyNumberFormat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/>
    </xf>
    <xf numFmtId="0" fontId="2" fillId="0" borderId="17" xfId="1" applyBorder="1" applyAlignment="1">
      <alignment horizontal="center" vertical="center" wrapText="1"/>
    </xf>
    <xf numFmtId="0" fontId="2" fillId="0" borderId="24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shrinkToFit="1"/>
    </xf>
    <xf numFmtId="0" fontId="2" fillId="0" borderId="20" xfId="1" applyBorder="1" applyAlignment="1">
      <alignment horizontal="center" vertical="center" shrinkToFit="1"/>
    </xf>
    <xf numFmtId="0" fontId="2" fillId="0" borderId="14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 shrinkToFit="1"/>
    </xf>
    <xf numFmtId="0" fontId="2" fillId="0" borderId="7" xfId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 wrapText="1"/>
    </xf>
    <xf numFmtId="49" fontId="11" fillId="2" borderId="7" xfId="1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177" fontId="11" fillId="2" borderId="7" xfId="1" applyNumberFormat="1" applyFont="1" applyFill="1" applyBorder="1" applyAlignment="1">
      <alignment horizontal="center" vertical="center" shrinkToFit="1"/>
    </xf>
    <xf numFmtId="176" fontId="14" fillId="0" borderId="7" xfId="2" applyNumberFormat="1" applyFont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shrinkToFit="1"/>
    </xf>
    <xf numFmtId="0" fontId="16" fillId="2" borderId="7" xfId="1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178" fontId="16" fillId="2" borderId="7" xfId="0" applyNumberFormat="1" applyFont="1" applyFill="1" applyBorder="1" applyAlignment="1">
      <alignment horizontal="left" vertical="center" wrapText="1" shrinkToFit="1"/>
    </xf>
    <xf numFmtId="0" fontId="16" fillId="2" borderId="7" xfId="0" applyFont="1" applyFill="1" applyBorder="1" applyAlignment="1">
      <alignment horizontal="left" vertical="center" wrapText="1" shrinkToFit="1"/>
    </xf>
    <xf numFmtId="0" fontId="16" fillId="2" borderId="7" xfId="1" applyFont="1" applyFill="1" applyBorder="1" applyAlignment="1">
      <alignment horizontal="left" vertical="center" wrapText="1" shrinkToFit="1"/>
    </xf>
    <xf numFmtId="10" fontId="2" fillId="0" borderId="0" xfId="17" applyNumberFormat="1" applyFont="1" applyAlignment="1">
      <alignment horizontal="center" vertical="center"/>
    </xf>
  </cellXfs>
  <cellStyles count="18">
    <cellStyle name="BOM_Level_Below3" xfId="16" xr:uid="{25374B75-220A-48E0-A2A3-F8789E8C30C0}"/>
    <cellStyle name="百分比" xfId="17" builtinId="5"/>
    <cellStyle name="百分比 2" xfId="14" xr:uid="{B23A570F-44D8-4052-BD88-E7B25487EF26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5" xr:uid="{F3B89AC9-D847-4D6D-ACD5-249FC3668AEC}"/>
    <cellStyle name="常规 5" xfId="10" xr:uid="{00000000-0005-0000-0000-00000A000000}"/>
    <cellStyle name="千位分隔" xfId="13" builtinId="3"/>
    <cellStyle name="样式 1" xfId="11" xr:uid="{00000000-0005-0000-0000-00000B000000}"/>
    <cellStyle name="样式 1 5 21" xfId="12" xr:uid="{00000000-0005-0000-0000-00000C000000}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9"/>
  <sheetViews>
    <sheetView workbookViewId="0">
      <selection activeCell="B10" sqref="B10"/>
    </sheetView>
  </sheetViews>
  <sheetFormatPr defaultRowHeight="14.4"/>
  <cols>
    <col min="1" max="1" width="5.6640625" style="1" customWidth="1"/>
    <col min="2" max="2" width="14.33203125" style="1" customWidth="1"/>
    <col min="3" max="3" width="22.21875" style="1" customWidth="1"/>
    <col min="4" max="4" width="19.33203125" style="1" customWidth="1"/>
    <col min="5" max="5" width="5.44140625" style="1" bestFit="1" customWidth="1"/>
    <col min="6" max="6" width="8.44140625" style="1" customWidth="1"/>
    <col min="7" max="7" width="10.6640625" style="1" customWidth="1"/>
    <col min="8" max="8" width="15.6640625" style="1" customWidth="1"/>
    <col min="9" max="9" width="9" style="1"/>
    <col min="10" max="10" width="19.109375" style="1" customWidth="1"/>
    <col min="11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4" ht="22.2">
      <c r="A1" s="214" t="s">
        <v>192</v>
      </c>
      <c r="B1" s="214"/>
      <c r="C1" s="214"/>
      <c r="D1" s="214"/>
      <c r="E1" s="214"/>
      <c r="F1" s="214"/>
      <c r="G1" s="214"/>
      <c r="H1" s="214"/>
    </row>
    <row r="2" spans="1:14" ht="15.6">
      <c r="A2" s="215" t="s">
        <v>193</v>
      </c>
      <c r="B2" s="215"/>
      <c r="C2" s="215"/>
      <c r="D2" s="215"/>
      <c r="E2" s="215"/>
      <c r="F2" s="215"/>
      <c r="G2" s="215"/>
      <c r="H2" s="215"/>
    </row>
    <row r="3" spans="1:14" ht="15.6">
      <c r="A3" s="216" t="s">
        <v>1</v>
      </c>
      <c r="B3" s="216"/>
      <c r="C3" s="216"/>
      <c r="D3" s="216"/>
      <c r="E3" s="216"/>
      <c r="F3" s="216"/>
      <c r="G3" s="216"/>
      <c r="H3" s="216"/>
    </row>
    <row r="4" spans="1:14" ht="15.6">
      <c r="A4" s="216" t="s">
        <v>194</v>
      </c>
      <c r="B4" s="216"/>
      <c r="C4" s="216"/>
      <c r="D4" s="216"/>
      <c r="E4" s="216"/>
      <c r="F4" s="216"/>
      <c r="G4" s="216"/>
      <c r="H4" s="216"/>
    </row>
    <row r="5" spans="1:14" ht="15.6">
      <c r="A5" s="217" t="s">
        <v>3</v>
      </c>
      <c r="B5" s="217"/>
      <c r="C5" s="217"/>
      <c r="D5" s="217"/>
      <c r="E5" s="217"/>
      <c r="F5" s="217"/>
      <c r="G5" s="217"/>
      <c r="H5" s="217"/>
    </row>
    <row r="6" spans="1:14" ht="16.2" thickBot="1">
      <c r="A6" s="213" t="s">
        <v>4</v>
      </c>
      <c r="B6" s="213"/>
      <c r="C6" s="213"/>
      <c r="D6" s="213"/>
      <c r="E6" s="213"/>
      <c r="F6" s="213"/>
      <c r="G6" s="213"/>
      <c r="H6" s="213"/>
    </row>
    <row r="7" spans="1:14" ht="15">
      <c r="A7" s="223" t="s">
        <v>5</v>
      </c>
      <c r="B7" s="225" t="s">
        <v>6</v>
      </c>
      <c r="C7" s="227" t="s">
        <v>7</v>
      </c>
      <c r="D7" s="227" t="s">
        <v>8</v>
      </c>
      <c r="E7" s="229" t="s">
        <v>9</v>
      </c>
      <c r="F7" s="231" t="s">
        <v>195</v>
      </c>
      <c r="G7" s="231"/>
      <c r="H7" s="218" t="s">
        <v>11</v>
      </c>
    </row>
    <row r="8" spans="1:14" ht="15.6" thickBot="1">
      <c r="A8" s="224"/>
      <c r="B8" s="226"/>
      <c r="C8" s="228"/>
      <c r="D8" s="228"/>
      <c r="E8" s="230"/>
      <c r="F8" s="40" t="s">
        <v>196</v>
      </c>
      <c r="G8" s="40" t="s">
        <v>197</v>
      </c>
      <c r="H8" s="219"/>
    </row>
    <row r="9" spans="1:14" ht="13.5" customHeight="1">
      <c r="A9" s="75">
        <v>1</v>
      </c>
      <c r="B9" s="42" t="s">
        <v>198</v>
      </c>
      <c r="C9" s="43" t="s">
        <v>199</v>
      </c>
      <c r="D9" s="44"/>
      <c r="E9" s="45" t="s">
        <v>200</v>
      </c>
      <c r="F9" s="46"/>
      <c r="G9" s="46">
        <v>22</v>
      </c>
      <c r="H9" s="17" t="s">
        <v>201</v>
      </c>
      <c r="J9" s="1" t="s">
        <v>518</v>
      </c>
    </row>
    <row r="10" spans="1:14" ht="13.5" customHeight="1">
      <c r="A10" s="12">
        <v>2</v>
      </c>
      <c r="B10" s="42" t="s">
        <v>514</v>
      </c>
      <c r="C10" s="13" t="s">
        <v>202</v>
      </c>
      <c r="D10" s="44" t="s">
        <v>203</v>
      </c>
      <c r="E10" s="15" t="s">
        <v>200</v>
      </c>
      <c r="F10" s="16"/>
      <c r="G10" s="46">
        <v>27.93</v>
      </c>
      <c r="H10" s="17" t="s">
        <v>201</v>
      </c>
      <c r="N10" s="1" t="s">
        <v>204</v>
      </c>
    </row>
    <row r="11" spans="1:14" ht="13.5" customHeight="1">
      <c r="A11" s="12">
        <v>3</v>
      </c>
      <c r="B11" s="133"/>
      <c r="C11" s="140"/>
      <c r="D11" s="140"/>
      <c r="E11" s="131"/>
      <c r="F11" s="141"/>
      <c r="G11" s="141"/>
      <c r="H11" s="185"/>
    </row>
    <row r="12" spans="1:14">
      <c r="A12" s="12">
        <v>4</v>
      </c>
      <c r="B12" s="18"/>
      <c r="C12" s="13"/>
      <c r="D12" s="14"/>
      <c r="E12" s="15"/>
      <c r="F12" s="16"/>
      <c r="G12" s="16"/>
      <c r="H12" s="17"/>
    </row>
    <row r="13" spans="1:14">
      <c r="A13" s="12">
        <v>5</v>
      </c>
      <c r="B13" s="18"/>
      <c r="C13" s="76"/>
      <c r="D13" s="77"/>
      <c r="E13" s="78"/>
      <c r="F13" s="16"/>
      <c r="G13" s="16"/>
      <c r="H13" s="19"/>
    </row>
    <row r="14" spans="1:14">
      <c r="A14" s="12">
        <v>6</v>
      </c>
      <c r="B14" s="18"/>
      <c r="C14" s="79"/>
      <c r="D14" s="77"/>
      <c r="E14" s="78"/>
      <c r="F14" s="16"/>
      <c r="G14" s="16"/>
      <c r="H14" s="19"/>
    </row>
    <row r="15" spans="1:14">
      <c r="A15" s="12">
        <v>7</v>
      </c>
      <c r="B15" s="18"/>
      <c r="C15" s="79"/>
      <c r="D15" s="77"/>
      <c r="E15" s="78"/>
      <c r="F15" s="16"/>
      <c r="G15" s="16"/>
      <c r="H15" s="19"/>
    </row>
    <row r="16" spans="1:14">
      <c r="A16" s="12">
        <v>8</v>
      </c>
      <c r="B16" s="18"/>
      <c r="C16" s="79"/>
      <c r="D16" s="77"/>
      <c r="E16" s="78"/>
      <c r="F16" s="16"/>
      <c r="G16" s="16"/>
      <c r="H16" s="19"/>
    </row>
    <row r="17" spans="1:12">
      <c r="A17" s="12">
        <v>9</v>
      </c>
      <c r="B17" s="18"/>
      <c r="C17" s="13"/>
      <c r="D17" s="14"/>
      <c r="E17" s="15"/>
      <c r="F17" s="16"/>
      <c r="G17" s="16"/>
      <c r="H17" s="19"/>
    </row>
    <row r="18" spans="1:12">
      <c r="A18" s="12">
        <v>10</v>
      </c>
      <c r="B18" s="18"/>
      <c r="C18" s="13"/>
      <c r="D18" s="14"/>
      <c r="E18" s="15"/>
      <c r="F18" s="16"/>
      <c r="G18" s="16"/>
      <c r="H18" s="19"/>
    </row>
    <row r="19" spans="1:12">
      <c r="A19" s="12">
        <v>11</v>
      </c>
      <c r="B19" s="18"/>
      <c r="C19" s="13"/>
      <c r="D19" s="13" t="s">
        <v>205</v>
      </c>
      <c r="E19" s="15"/>
      <c r="F19" s="16"/>
      <c r="G19" s="16"/>
      <c r="H19" s="19"/>
    </row>
    <row r="20" spans="1:12">
      <c r="A20" s="12">
        <v>12</v>
      </c>
      <c r="B20" s="18"/>
      <c r="C20" s="13"/>
      <c r="D20" s="13"/>
      <c r="E20" s="15"/>
      <c r="F20" s="16"/>
      <c r="G20" s="16"/>
      <c r="H20" s="19"/>
    </row>
    <row r="21" spans="1:12">
      <c r="A21" s="12">
        <v>13</v>
      </c>
      <c r="B21" s="13"/>
      <c r="C21" s="13"/>
      <c r="D21" s="13"/>
      <c r="E21" s="15"/>
      <c r="F21" s="16"/>
      <c r="G21" s="16"/>
      <c r="H21" s="19"/>
    </row>
    <row r="22" spans="1:12">
      <c r="A22" s="12">
        <v>14</v>
      </c>
      <c r="B22" s="13"/>
      <c r="C22" s="13"/>
      <c r="D22" s="13"/>
      <c r="E22" s="15"/>
      <c r="F22" s="16"/>
      <c r="G22" s="16"/>
      <c r="H22" s="19"/>
    </row>
    <row r="23" spans="1:12">
      <c r="A23" s="12">
        <v>15</v>
      </c>
      <c r="B23" s="13"/>
      <c r="C23" s="80"/>
      <c r="D23" s="13"/>
      <c r="E23" s="15"/>
      <c r="F23" s="16"/>
      <c r="G23" s="16"/>
      <c r="H23" s="19"/>
    </row>
    <row r="24" spans="1:12">
      <c r="A24" s="12">
        <v>16</v>
      </c>
      <c r="B24" s="13"/>
      <c r="C24" s="80"/>
      <c r="D24" s="13"/>
      <c r="E24" s="15"/>
      <c r="F24" s="16"/>
      <c r="G24" s="16"/>
      <c r="H24" s="19"/>
    </row>
    <row r="25" spans="1:12">
      <c r="A25" s="12">
        <v>17</v>
      </c>
      <c r="B25" s="13"/>
      <c r="C25" s="80"/>
      <c r="D25" s="13"/>
      <c r="E25" s="15"/>
      <c r="F25" s="16"/>
      <c r="G25" s="16"/>
      <c r="H25" s="19"/>
      <c r="L25" s="1" t="s">
        <v>206</v>
      </c>
    </row>
    <row r="26" spans="1:12">
      <c r="A26" s="12">
        <v>18</v>
      </c>
      <c r="B26" s="13"/>
      <c r="C26" s="80"/>
      <c r="D26" s="13"/>
      <c r="E26" s="15"/>
      <c r="F26" s="16"/>
      <c r="G26" s="16"/>
      <c r="H26" s="19"/>
    </row>
    <row r="27" spans="1:12">
      <c r="A27" s="12">
        <v>19</v>
      </c>
      <c r="B27" s="13"/>
      <c r="C27" s="13"/>
      <c r="D27" s="13"/>
      <c r="E27" s="15"/>
      <c r="F27" s="16"/>
      <c r="G27" s="16"/>
      <c r="H27" s="19"/>
    </row>
    <row r="28" spans="1:12">
      <c r="A28" s="12">
        <v>20</v>
      </c>
      <c r="B28" s="13"/>
      <c r="C28" s="13"/>
      <c r="D28" s="13"/>
      <c r="E28" s="15"/>
      <c r="F28" s="16"/>
      <c r="G28" s="16"/>
      <c r="H28" s="19"/>
    </row>
    <row r="29" spans="1:12">
      <c r="A29" s="12">
        <v>21</v>
      </c>
      <c r="B29" s="18"/>
      <c r="C29" s="13"/>
      <c r="D29" s="20"/>
      <c r="E29" s="15"/>
      <c r="F29" s="16"/>
      <c r="G29" s="16"/>
      <c r="H29" s="19"/>
    </row>
    <row r="30" spans="1:12">
      <c r="A30" s="12">
        <v>22</v>
      </c>
      <c r="B30" s="18"/>
      <c r="C30" s="13"/>
      <c r="D30" s="13"/>
      <c r="E30" s="15"/>
      <c r="F30" s="16"/>
      <c r="G30" s="16"/>
      <c r="H30" s="19"/>
    </row>
    <row r="31" spans="1:12" ht="15" thickBot="1">
      <c r="A31" s="37">
        <v>23</v>
      </c>
      <c r="B31" s="38"/>
      <c r="C31" s="21"/>
      <c r="D31" s="21"/>
      <c r="E31" s="74"/>
      <c r="F31" s="23"/>
      <c r="G31" s="23"/>
      <c r="H31" s="24"/>
    </row>
    <row r="32" spans="1:12" ht="33" customHeight="1">
      <c r="A32" s="220" t="s">
        <v>114</v>
      </c>
      <c r="B32" s="220"/>
      <c r="C32" s="220"/>
      <c r="D32" s="220"/>
      <c r="E32" s="220"/>
      <c r="F32" s="220"/>
      <c r="G32" s="220"/>
      <c r="H32" s="220"/>
    </row>
    <row r="33" spans="1:16" ht="33" customHeight="1">
      <c r="A33" s="221" t="s">
        <v>139</v>
      </c>
      <c r="B33" s="221"/>
      <c r="C33" s="221"/>
      <c r="D33" s="221"/>
      <c r="E33" s="221"/>
      <c r="F33" s="221"/>
      <c r="G33" s="221"/>
      <c r="H33" s="221"/>
    </row>
    <row r="34" spans="1:16" ht="33" customHeight="1">
      <c r="A34" s="221" t="s">
        <v>207</v>
      </c>
      <c r="B34" s="221"/>
      <c r="C34" s="221"/>
      <c r="D34" s="221"/>
      <c r="E34" s="221"/>
      <c r="F34" s="221"/>
      <c r="G34" s="221"/>
      <c r="H34" s="221"/>
    </row>
    <row r="35" spans="1:16" ht="15.6">
      <c r="A35" s="222" t="s">
        <v>117</v>
      </c>
      <c r="B35" s="222"/>
      <c r="C35" s="222"/>
      <c r="D35" s="222"/>
      <c r="E35" s="222"/>
      <c r="F35" s="222"/>
      <c r="G35" s="222"/>
      <c r="H35" s="222"/>
    </row>
    <row r="36" spans="1:16" ht="15.6">
      <c r="A36" s="81"/>
      <c r="B36" s="82"/>
      <c r="C36" s="81"/>
      <c r="D36" s="81"/>
      <c r="E36" s="81"/>
      <c r="F36" s="83"/>
      <c r="G36" s="83"/>
      <c r="H36" s="84"/>
    </row>
    <row r="37" spans="1:16" ht="15.6">
      <c r="A37" s="85" t="s">
        <v>118</v>
      </c>
      <c r="B37" s="86"/>
      <c r="C37" s="87"/>
      <c r="D37" s="88" t="s">
        <v>119</v>
      </c>
      <c r="E37" s="87"/>
      <c r="F37" s="89"/>
      <c r="G37" s="89"/>
      <c r="H37" s="90"/>
    </row>
    <row r="38" spans="1:16" ht="15.6">
      <c r="A38" s="85"/>
      <c r="B38" s="86"/>
      <c r="C38" s="87"/>
      <c r="D38" s="88"/>
      <c r="E38" s="87"/>
      <c r="F38" s="89"/>
      <c r="G38" s="89"/>
      <c r="H38" s="90"/>
      <c r="P38" s="1" t="s">
        <v>204</v>
      </c>
    </row>
    <row r="39" spans="1:16" ht="15.6">
      <c r="A39" s="85" t="s">
        <v>120</v>
      </c>
      <c r="B39" s="85"/>
      <c r="C39" s="81"/>
      <c r="D39" s="85" t="s">
        <v>120</v>
      </c>
      <c r="E39" s="81"/>
      <c r="F39" s="89"/>
      <c r="G39" s="89"/>
      <c r="H39" s="90"/>
    </row>
  </sheetData>
  <mergeCells count="17"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1">
    <cfRule type="duplicateValues" dxfId="8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70"/>
  <sheetViews>
    <sheetView workbookViewId="0">
      <selection activeCell="O12" sqref="O12"/>
    </sheetView>
  </sheetViews>
  <sheetFormatPr defaultRowHeight="14.4"/>
  <cols>
    <col min="1" max="1" width="5.6640625" style="1" customWidth="1"/>
    <col min="2" max="2" width="14.2187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9" style="1"/>
    <col min="7" max="7" width="9.5546875" style="1" bestFit="1" customWidth="1"/>
    <col min="8" max="8" width="12.6640625" style="1" customWidth="1"/>
    <col min="9" max="9" width="9" style="1"/>
    <col min="10" max="10" width="12.5546875" style="91" customWidth="1"/>
    <col min="11" max="13" width="9" style="1"/>
    <col min="14" max="14" width="11" style="1" customWidth="1"/>
    <col min="15" max="15" width="11.21875" style="1" customWidth="1"/>
    <col min="1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1" width="9" style="1"/>
    <col min="16382" max="16384" width="9" style="1" customWidth="1"/>
  </cols>
  <sheetData>
    <row r="1" spans="1:12" ht="22.2">
      <c r="A1" s="214" t="s">
        <v>209</v>
      </c>
      <c r="B1" s="214"/>
      <c r="C1" s="214"/>
      <c r="D1" s="214"/>
      <c r="E1" s="214"/>
      <c r="F1" s="214"/>
      <c r="G1" s="214"/>
      <c r="H1" s="214"/>
    </row>
    <row r="2" spans="1:12" ht="14.25" customHeight="1">
      <c r="A2" s="215" t="s">
        <v>208</v>
      </c>
      <c r="B2" s="215"/>
      <c r="C2" s="215"/>
      <c r="D2" s="215"/>
      <c r="E2" s="215"/>
      <c r="F2" s="215"/>
      <c r="G2" s="215"/>
      <c r="H2" s="215"/>
    </row>
    <row r="3" spans="1:12" ht="15.6">
      <c r="A3" s="216" t="s">
        <v>1</v>
      </c>
      <c r="B3" s="216"/>
      <c r="C3" s="216"/>
      <c r="D3" s="216"/>
      <c r="E3" s="216"/>
      <c r="F3" s="216"/>
      <c r="G3" s="216"/>
      <c r="H3" s="216"/>
    </row>
    <row r="4" spans="1:12" ht="15.6">
      <c r="A4" s="216" t="s">
        <v>191</v>
      </c>
      <c r="B4" s="216"/>
      <c r="C4" s="216"/>
      <c r="D4" s="216"/>
      <c r="E4" s="216"/>
      <c r="F4" s="216"/>
      <c r="G4" s="216"/>
      <c r="H4" s="216"/>
    </row>
    <row r="5" spans="1:12" ht="28.5" customHeight="1">
      <c r="A5" s="217" t="s">
        <v>3</v>
      </c>
      <c r="B5" s="217"/>
      <c r="C5" s="217"/>
      <c r="D5" s="217"/>
      <c r="E5" s="217"/>
      <c r="F5" s="217"/>
      <c r="G5" s="217"/>
      <c r="H5" s="217"/>
    </row>
    <row r="6" spans="1:12" ht="16.2" thickBot="1">
      <c r="A6" s="213" t="s">
        <v>4</v>
      </c>
      <c r="B6" s="213"/>
      <c r="C6" s="213"/>
      <c r="D6" s="213"/>
      <c r="E6" s="213"/>
      <c r="F6" s="213"/>
      <c r="G6" s="213"/>
      <c r="H6" s="213"/>
    </row>
    <row r="7" spans="1:12" ht="15">
      <c r="A7" s="223" t="s">
        <v>5</v>
      </c>
      <c r="B7" s="225" t="s">
        <v>6</v>
      </c>
      <c r="C7" s="227" t="s">
        <v>7</v>
      </c>
      <c r="D7" s="227" t="s">
        <v>8</v>
      </c>
      <c r="E7" s="229" t="s">
        <v>9</v>
      </c>
      <c r="F7" s="231" t="s">
        <v>10</v>
      </c>
      <c r="G7" s="231"/>
      <c r="H7" s="218" t="s">
        <v>11</v>
      </c>
      <c r="J7" s="242" t="s">
        <v>217</v>
      </c>
      <c r="K7" s="231" t="s">
        <v>10</v>
      </c>
      <c r="L7" s="231"/>
    </row>
    <row r="8" spans="1:12" ht="15">
      <c r="A8" s="237"/>
      <c r="B8" s="238"/>
      <c r="C8" s="239"/>
      <c r="D8" s="239"/>
      <c r="E8" s="240"/>
      <c r="F8" s="8" t="s">
        <v>13</v>
      </c>
      <c r="G8" s="8" t="s">
        <v>138</v>
      </c>
      <c r="H8" s="241"/>
      <c r="J8" s="242"/>
      <c r="K8" s="8" t="s">
        <v>12</v>
      </c>
      <c r="L8" s="8" t="s">
        <v>13</v>
      </c>
    </row>
    <row r="9" spans="1:12" ht="15">
      <c r="A9" s="9">
        <v>1</v>
      </c>
      <c r="B9" s="54" t="s">
        <v>14</v>
      </c>
      <c r="C9" s="13" t="s">
        <v>15</v>
      </c>
      <c r="D9" s="49" t="s">
        <v>141</v>
      </c>
      <c r="E9" s="10" t="s">
        <v>140</v>
      </c>
      <c r="F9" s="16">
        <v>5.1402000000000001</v>
      </c>
      <c r="G9" s="93">
        <f t="shared" ref="G9:G10" si="0">F9*1.04</f>
        <v>5.3458079999999999</v>
      </c>
      <c r="H9" s="11"/>
      <c r="J9" s="92">
        <v>3114</v>
      </c>
      <c r="K9" s="8">
        <v>5.1402000000000001</v>
      </c>
      <c r="L9" s="8">
        <v>5.1402000000000001</v>
      </c>
    </row>
    <row r="10" spans="1:12" ht="24" customHeight="1">
      <c r="A10" s="12">
        <v>2</v>
      </c>
      <c r="B10" s="54" t="s">
        <v>17</v>
      </c>
      <c r="C10" s="13" t="s">
        <v>18</v>
      </c>
      <c r="D10" s="14" t="s">
        <v>19</v>
      </c>
      <c r="E10" s="15" t="s">
        <v>16</v>
      </c>
      <c r="F10" s="16">
        <v>3.7778</v>
      </c>
      <c r="G10" s="16">
        <f t="shared" si="0"/>
        <v>3.9289120000000004</v>
      </c>
      <c r="H10" s="17"/>
      <c r="J10" s="92">
        <v>0</v>
      </c>
      <c r="K10" s="16">
        <v>3.7778</v>
      </c>
      <c r="L10" s="16">
        <v>3.7778</v>
      </c>
    </row>
    <row r="11" spans="1:12" ht="24.6" customHeight="1">
      <c r="A11" s="9">
        <v>3</v>
      </c>
      <c r="B11" s="54" t="s">
        <v>17</v>
      </c>
      <c r="C11" s="13" t="s">
        <v>20</v>
      </c>
      <c r="D11" s="14" t="s">
        <v>21</v>
      </c>
      <c r="E11" s="15" t="s">
        <v>16</v>
      </c>
      <c r="F11" s="16">
        <v>3.7778</v>
      </c>
      <c r="G11" s="93">
        <f>F11*1.04</f>
        <v>3.9289120000000004</v>
      </c>
      <c r="H11" s="17"/>
      <c r="J11" s="92">
        <v>338</v>
      </c>
      <c r="K11" s="16">
        <v>3.7778</v>
      </c>
      <c r="L11" s="16">
        <v>3.7778</v>
      </c>
    </row>
    <row r="12" spans="1:12">
      <c r="A12" s="12">
        <v>4</v>
      </c>
      <c r="B12" s="54" t="s">
        <v>22</v>
      </c>
      <c r="C12" s="13" t="s">
        <v>23</v>
      </c>
      <c r="D12" s="14" t="s">
        <v>24</v>
      </c>
      <c r="E12" s="15" t="s">
        <v>16</v>
      </c>
      <c r="F12" s="16">
        <v>3.7778</v>
      </c>
      <c r="G12" s="100">
        <f t="shared" ref="G12:G61" si="1">F12*1.04</f>
        <v>3.9289120000000004</v>
      </c>
      <c r="H12" s="17"/>
      <c r="J12" s="92">
        <v>0</v>
      </c>
      <c r="K12" s="16">
        <v>3.7778</v>
      </c>
      <c r="L12" s="16">
        <v>3.7778</v>
      </c>
    </row>
    <row r="13" spans="1:12">
      <c r="A13" s="9">
        <v>5</v>
      </c>
      <c r="B13" s="54" t="s">
        <v>22</v>
      </c>
      <c r="C13" s="13" t="s">
        <v>25</v>
      </c>
      <c r="D13" s="14" t="s">
        <v>26</v>
      </c>
      <c r="E13" s="15" t="s">
        <v>16</v>
      </c>
      <c r="F13" s="16">
        <v>3.7778</v>
      </c>
      <c r="G13" s="93">
        <f t="shared" si="1"/>
        <v>3.9289120000000004</v>
      </c>
      <c r="H13" s="17"/>
      <c r="J13" s="92">
        <v>692</v>
      </c>
      <c r="K13" s="16">
        <v>3.7778</v>
      </c>
      <c r="L13" s="16">
        <v>3.7778</v>
      </c>
    </row>
    <row r="14" spans="1:12">
      <c r="A14" s="12">
        <v>6</v>
      </c>
      <c r="B14" s="54" t="s">
        <v>27</v>
      </c>
      <c r="C14" s="18" t="s">
        <v>28</v>
      </c>
      <c r="D14" s="14" t="s">
        <v>29</v>
      </c>
      <c r="E14" s="15" t="s">
        <v>16</v>
      </c>
      <c r="F14" s="16">
        <v>24.283200000000001</v>
      </c>
      <c r="G14" s="93">
        <f t="shared" si="1"/>
        <v>25.254528000000001</v>
      </c>
      <c r="H14" s="17"/>
      <c r="J14" s="92">
        <v>4081</v>
      </c>
      <c r="K14" s="16">
        <v>22.589743589743598</v>
      </c>
      <c r="L14" s="16">
        <v>24.283200000000001</v>
      </c>
    </row>
    <row r="15" spans="1:12">
      <c r="A15" s="9">
        <v>7</v>
      </c>
      <c r="B15" s="54" t="s">
        <v>30</v>
      </c>
      <c r="C15" s="13" t="s">
        <v>31</v>
      </c>
      <c r="D15" s="14" t="s">
        <v>32</v>
      </c>
      <c r="E15" s="15" t="s">
        <v>16</v>
      </c>
      <c r="F15" s="16">
        <v>25.287331999999999</v>
      </c>
      <c r="G15" s="93">
        <f t="shared" si="1"/>
        <v>26.298825279999999</v>
      </c>
      <c r="H15" s="19"/>
      <c r="J15" s="92">
        <v>2935</v>
      </c>
      <c r="K15" s="16">
        <v>25.8034</v>
      </c>
      <c r="L15" s="16">
        <f>K15*0.98</f>
        <v>25.287331999999999</v>
      </c>
    </row>
    <row r="16" spans="1:12">
      <c r="A16" s="12">
        <v>8</v>
      </c>
      <c r="B16" s="54" t="s">
        <v>33</v>
      </c>
      <c r="C16" s="13" t="s">
        <v>34</v>
      </c>
      <c r="D16" s="14" t="s">
        <v>35</v>
      </c>
      <c r="E16" s="15" t="s">
        <v>16</v>
      </c>
      <c r="F16" s="16">
        <v>53.399760999999998</v>
      </c>
      <c r="G16" s="93">
        <f t="shared" si="1"/>
        <v>55.535751439999999</v>
      </c>
      <c r="H16" s="19"/>
      <c r="J16" s="92">
        <v>22</v>
      </c>
      <c r="K16" s="16">
        <v>55.051299999999998</v>
      </c>
      <c r="L16" s="16">
        <f>K16*0.97</f>
        <v>53.399760999999998</v>
      </c>
    </row>
    <row r="17" spans="1:12">
      <c r="A17" s="9">
        <v>9</v>
      </c>
      <c r="B17" s="54" t="s">
        <v>36</v>
      </c>
      <c r="C17" s="13" t="s">
        <v>37</v>
      </c>
      <c r="D17" s="14" t="s">
        <v>38</v>
      </c>
      <c r="E17" s="15" t="s">
        <v>16</v>
      </c>
      <c r="F17" s="16">
        <v>56.765757999999998</v>
      </c>
      <c r="G17" s="93">
        <f t="shared" si="1"/>
        <v>59.03638832</v>
      </c>
      <c r="H17" s="19"/>
      <c r="J17" s="92">
        <v>12198</v>
      </c>
      <c r="K17" s="16">
        <v>58.5214</v>
      </c>
      <c r="L17" s="16">
        <f>K17*0.97</f>
        <v>56.765757999999998</v>
      </c>
    </row>
    <row r="18" spans="1:12">
      <c r="A18" s="12">
        <v>10</v>
      </c>
      <c r="B18" s="54" t="s">
        <v>39</v>
      </c>
      <c r="C18" s="13" t="s">
        <v>40</v>
      </c>
      <c r="D18" s="14" t="s">
        <v>41</v>
      </c>
      <c r="E18" s="15" t="s">
        <v>16</v>
      </c>
      <c r="F18" s="16">
        <v>2.8977620000000002</v>
      </c>
      <c r="G18" s="93">
        <f t="shared" si="1"/>
        <v>3.0136724800000003</v>
      </c>
      <c r="H18" s="19"/>
      <c r="J18" s="92">
        <v>400</v>
      </c>
      <c r="K18" s="16">
        <v>2.9569000000000001</v>
      </c>
      <c r="L18" s="16">
        <f>K18*0.98</f>
        <v>2.8977620000000002</v>
      </c>
    </row>
    <row r="19" spans="1:12">
      <c r="A19" s="9">
        <v>11</v>
      </c>
      <c r="B19" s="54" t="s">
        <v>42</v>
      </c>
      <c r="C19" s="13" t="s">
        <v>43</v>
      </c>
      <c r="D19" s="14" t="s">
        <v>44</v>
      </c>
      <c r="E19" s="15" t="s">
        <v>16</v>
      </c>
      <c r="F19" s="16">
        <v>2.8977620000000002</v>
      </c>
      <c r="G19" s="93">
        <f t="shared" si="1"/>
        <v>3.0136724800000003</v>
      </c>
      <c r="H19" s="19"/>
      <c r="J19" s="92">
        <v>400</v>
      </c>
      <c r="K19" s="16">
        <v>2.9569000000000001</v>
      </c>
      <c r="L19" s="16">
        <f>K19*0.98</f>
        <v>2.8977620000000002</v>
      </c>
    </row>
    <row r="20" spans="1:12">
      <c r="A20" s="12">
        <v>12</v>
      </c>
      <c r="B20" s="54" t="s">
        <v>45</v>
      </c>
      <c r="C20" s="13" t="s">
        <v>46</v>
      </c>
      <c r="D20" s="14" t="s">
        <v>47</v>
      </c>
      <c r="E20" s="15" t="s">
        <v>16</v>
      </c>
      <c r="F20" s="16">
        <v>1.9814189999999998</v>
      </c>
      <c r="G20" s="93">
        <f t="shared" si="1"/>
        <v>2.0606757600000001</v>
      </c>
      <c r="H20" s="19"/>
      <c r="J20" s="92">
        <v>4</v>
      </c>
      <c r="K20" s="16">
        <v>2.0427</v>
      </c>
      <c r="L20" s="16">
        <f t="shared" ref="L20:L33" si="2">K20*0.97</f>
        <v>1.9814189999999998</v>
      </c>
    </row>
    <row r="21" spans="1:12">
      <c r="A21" s="9">
        <v>13</v>
      </c>
      <c r="B21" s="54" t="s">
        <v>48</v>
      </c>
      <c r="C21" s="13" t="s">
        <v>49</v>
      </c>
      <c r="D21" s="13" t="s">
        <v>50</v>
      </c>
      <c r="E21" s="15" t="s">
        <v>16</v>
      </c>
      <c r="F21" s="16">
        <v>1.4508289999999999</v>
      </c>
      <c r="G21" s="93">
        <f t="shared" si="1"/>
        <v>1.5088621600000001</v>
      </c>
      <c r="H21" s="19"/>
      <c r="J21" s="92">
        <v>20</v>
      </c>
      <c r="K21" s="16">
        <v>1.4957</v>
      </c>
      <c r="L21" s="16">
        <f t="shared" si="2"/>
        <v>1.4508289999999999</v>
      </c>
    </row>
    <row r="22" spans="1:12">
      <c r="A22" s="12">
        <v>14</v>
      </c>
      <c r="B22" s="54" t="s">
        <v>51</v>
      </c>
      <c r="C22" s="13" t="s">
        <v>52</v>
      </c>
      <c r="D22" s="13" t="s">
        <v>53</v>
      </c>
      <c r="E22" s="15" t="s">
        <v>16</v>
      </c>
      <c r="F22" s="16">
        <v>1.4508289999999999</v>
      </c>
      <c r="G22" s="93">
        <f t="shared" si="1"/>
        <v>1.5088621600000001</v>
      </c>
      <c r="H22" s="19"/>
      <c r="J22" s="92">
        <v>20</v>
      </c>
      <c r="K22" s="16">
        <v>1.4957</v>
      </c>
      <c r="L22" s="16">
        <f t="shared" si="2"/>
        <v>1.4508289999999999</v>
      </c>
    </row>
    <row r="23" spans="1:12">
      <c r="A23" s="9">
        <v>15</v>
      </c>
      <c r="B23" s="55" t="s">
        <v>54</v>
      </c>
      <c r="C23" s="13" t="s">
        <v>55</v>
      </c>
      <c r="D23" s="13" t="s">
        <v>56</v>
      </c>
      <c r="E23" s="15" t="s">
        <v>16</v>
      </c>
      <c r="F23" s="16">
        <v>12.775772999999999</v>
      </c>
      <c r="G23" s="93">
        <f t="shared" si="1"/>
        <v>13.286803919999999</v>
      </c>
      <c r="H23" s="19"/>
      <c r="J23" s="92">
        <v>324</v>
      </c>
      <c r="K23" s="16">
        <v>13.1709</v>
      </c>
      <c r="L23" s="16">
        <f t="shared" si="2"/>
        <v>12.775772999999999</v>
      </c>
    </row>
    <row r="24" spans="1:12">
      <c r="A24" s="12">
        <v>16</v>
      </c>
      <c r="B24" s="55" t="s">
        <v>57</v>
      </c>
      <c r="C24" s="13" t="s">
        <v>58</v>
      </c>
      <c r="D24" s="13" t="s">
        <v>59</v>
      </c>
      <c r="E24" s="15" t="s">
        <v>16</v>
      </c>
      <c r="F24" s="16">
        <v>3.490351</v>
      </c>
      <c r="G24" s="93">
        <f t="shared" si="1"/>
        <v>3.6299650400000001</v>
      </c>
      <c r="H24" s="19"/>
      <c r="J24" s="92">
        <v>101</v>
      </c>
      <c r="K24" s="16">
        <v>3.5983000000000001</v>
      </c>
      <c r="L24" s="16">
        <f t="shared" si="2"/>
        <v>3.490351</v>
      </c>
    </row>
    <row r="25" spans="1:12">
      <c r="A25" s="9">
        <v>17</v>
      </c>
      <c r="B25" s="55" t="s">
        <v>60</v>
      </c>
      <c r="C25" s="13" t="s">
        <v>61</v>
      </c>
      <c r="D25" s="13" t="s">
        <v>62</v>
      </c>
      <c r="E25" s="15" t="s">
        <v>16</v>
      </c>
      <c r="F25" s="16">
        <v>3.2498879999999999</v>
      </c>
      <c r="G25" s="93">
        <f t="shared" si="1"/>
        <v>3.3798835199999999</v>
      </c>
      <c r="H25" s="19"/>
      <c r="J25" s="92">
        <v>6</v>
      </c>
      <c r="K25" s="16">
        <v>3.3504</v>
      </c>
      <c r="L25" s="16">
        <f t="shared" si="2"/>
        <v>3.2498879999999999</v>
      </c>
    </row>
    <row r="26" spans="1:12">
      <c r="A26" s="12">
        <v>18</v>
      </c>
      <c r="B26" s="55" t="s">
        <v>63</v>
      </c>
      <c r="C26" s="13" t="s">
        <v>64</v>
      </c>
      <c r="D26" s="13" t="s">
        <v>65</v>
      </c>
      <c r="E26" s="15" t="s">
        <v>16</v>
      </c>
      <c r="F26" s="16">
        <v>17.866236000000001</v>
      </c>
      <c r="G26" s="16">
        <f t="shared" si="1"/>
        <v>18.580885440000003</v>
      </c>
      <c r="H26" s="19"/>
      <c r="J26" s="92">
        <v>0</v>
      </c>
      <c r="K26" s="16">
        <v>18.418800000000001</v>
      </c>
      <c r="L26" s="16">
        <f t="shared" si="2"/>
        <v>17.866236000000001</v>
      </c>
    </row>
    <row r="27" spans="1:12" ht="24">
      <c r="A27" s="9">
        <v>19</v>
      </c>
      <c r="B27" s="55" t="s">
        <v>66</v>
      </c>
      <c r="C27" s="13" t="s">
        <v>67</v>
      </c>
      <c r="D27" s="13" t="s">
        <v>68</v>
      </c>
      <c r="E27" s="15" t="s">
        <v>16</v>
      </c>
      <c r="F27" s="16">
        <v>5.7702389999999992</v>
      </c>
      <c r="G27" s="93">
        <f t="shared" si="1"/>
        <v>6.0010485599999992</v>
      </c>
      <c r="H27" s="19"/>
      <c r="J27" s="92">
        <v>1</v>
      </c>
      <c r="K27" s="16">
        <v>5.9486999999999997</v>
      </c>
      <c r="L27" s="16">
        <f t="shared" si="2"/>
        <v>5.7702389999999992</v>
      </c>
    </row>
    <row r="28" spans="1:12" ht="24">
      <c r="A28" s="12">
        <v>20</v>
      </c>
      <c r="B28" s="55" t="s">
        <v>69</v>
      </c>
      <c r="C28" s="13" t="s">
        <v>70</v>
      </c>
      <c r="D28" s="13" t="s">
        <v>71</v>
      </c>
      <c r="E28" s="15" t="s">
        <v>16</v>
      </c>
      <c r="F28" s="16">
        <v>5.7702389999999992</v>
      </c>
      <c r="G28" s="93">
        <f t="shared" si="1"/>
        <v>6.0010485599999992</v>
      </c>
      <c r="H28" s="19"/>
      <c r="J28" s="92">
        <v>30</v>
      </c>
      <c r="K28" s="16">
        <v>5.9486999999999997</v>
      </c>
      <c r="L28" s="16">
        <f t="shared" si="2"/>
        <v>5.7702389999999992</v>
      </c>
    </row>
    <row r="29" spans="1:12">
      <c r="A29" s="9">
        <v>21</v>
      </c>
      <c r="B29" s="55" t="s">
        <v>72</v>
      </c>
      <c r="C29" s="13" t="s">
        <v>73</v>
      </c>
      <c r="D29" s="13" t="s">
        <v>74</v>
      </c>
      <c r="E29" s="15" t="s">
        <v>16</v>
      </c>
      <c r="F29" s="16">
        <v>4.1287179487179522</v>
      </c>
      <c r="G29" s="93">
        <f t="shared" si="1"/>
        <v>4.2938666666666707</v>
      </c>
      <c r="H29" s="19"/>
      <c r="J29" s="92">
        <v>30</v>
      </c>
      <c r="K29" s="16">
        <v>4.2564102564102599</v>
      </c>
      <c r="L29" s="16">
        <f t="shared" si="2"/>
        <v>4.1287179487179522</v>
      </c>
    </row>
    <row r="30" spans="1:12">
      <c r="A30" s="12">
        <v>22</v>
      </c>
      <c r="B30" s="55" t="s">
        <v>75</v>
      </c>
      <c r="C30" s="13" t="s">
        <v>76</v>
      </c>
      <c r="D30" s="13" t="s">
        <v>77</v>
      </c>
      <c r="E30" s="15" t="s">
        <v>16</v>
      </c>
      <c r="F30" s="16">
        <v>4.1287179487179522</v>
      </c>
      <c r="G30" s="16">
        <f t="shared" si="1"/>
        <v>4.2938666666666707</v>
      </c>
      <c r="H30" s="19"/>
      <c r="J30" s="92">
        <v>0</v>
      </c>
      <c r="K30" s="16">
        <v>4.2564102564102599</v>
      </c>
      <c r="L30" s="16">
        <f t="shared" si="2"/>
        <v>4.1287179487179522</v>
      </c>
    </row>
    <row r="31" spans="1:12">
      <c r="A31" s="9">
        <v>23</v>
      </c>
      <c r="B31" s="54" t="s">
        <v>78</v>
      </c>
      <c r="C31" s="13" t="s">
        <v>79</v>
      </c>
      <c r="D31" s="20" t="s">
        <v>80</v>
      </c>
      <c r="E31" s="15" t="s">
        <v>16</v>
      </c>
      <c r="F31" s="16">
        <v>3.4654219999999998</v>
      </c>
      <c r="G31" s="93">
        <f t="shared" si="1"/>
        <v>3.6040388800000001</v>
      </c>
      <c r="H31" s="19"/>
      <c r="J31" s="92">
        <v>11</v>
      </c>
      <c r="K31" s="16">
        <v>3.5726</v>
      </c>
      <c r="L31" s="16">
        <f t="shared" si="2"/>
        <v>3.4654219999999998</v>
      </c>
    </row>
    <row r="32" spans="1:12">
      <c r="A32" s="12">
        <v>24</v>
      </c>
      <c r="B32" s="54" t="s">
        <v>81</v>
      </c>
      <c r="C32" s="13" t="s">
        <v>82</v>
      </c>
      <c r="D32" s="13" t="s">
        <v>83</v>
      </c>
      <c r="E32" s="15" t="s">
        <v>16</v>
      </c>
      <c r="F32" s="16">
        <v>2.180463</v>
      </c>
      <c r="G32" s="16">
        <f t="shared" si="1"/>
        <v>2.26768152</v>
      </c>
      <c r="H32" s="19"/>
      <c r="J32" s="92">
        <v>0</v>
      </c>
      <c r="K32" s="16">
        <v>2.2479</v>
      </c>
      <c r="L32" s="16">
        <f t="shared" si="2"/>
        <v>2.180463</v>
      </c>
    </row>
    <row r="33" spans="1:15">
      <c r="A33" s="9">
        <v>25</v>
      </c>
      <c r="B33" s="54" t="s">
        <v>84</v>
      </c>
      <c r="C33" s="13" t="s">
        <v>85</v>
      </c>
      <c r="D33" s="13" t="s">
        <v>86</v>
      </c>
      <c r="E33" s="15" t="s">
        <v>16</v>
      </c>
      <c r="F33" s="16">
        <v>2.180463</v>
      </c>
      <c r="G33" s="16">
        <f t="shared" si="1"/>
        <v>2.26768152</v>
      </c>
      <c r="H33" s="19"/>
      <c r="J33" s="92">
        <v>0</v>
      </c>
      <c r="K33" s="16">
        <v>2.2479</v>
      </c>
      <c r="L33" s="16">
        <f t="shared" si="2"/>
        <v>2.180463</v>
      </c>
    </row>
    <row r="34" spans="1:15">
      <c r="A34" s="12">
        <v>26</v>
      </c>
      <c r="B34" s="54" t="s">
        <v>87</v>
      </c>
      <c r="C34" s="13" t="s">
        <v>88</v>
      </c>
      <c r="D34" s="13" t="s">
        <v>89</v>
      </c>
      <c r="E34" s="15" t="s">
        <v>16</v>
      </c>
      <c r="F34" s="16">
        <v>17.866236000000001</v>
      </c>
      <c r="G34" s="16">
        <f t="shared" si="1"/>
        <v>18.580885440000003</v>
      </c>
      <c r="H34" s="19"/>
      <c r="J34" s="92">
        <v>0</v>
      </c>
      <c r="K34" s="16">
        <v>18.418800000000001</v>
      </c>
      <c r="L34" s="16">
        <f>K34*0.97</f>
        <v>17.866236000000001</v>
      </c>
    </row>
    <row r="35" spans="1:15">
      <c r="A35" s="9">
        <v>27</v>
      </c>
      <c r="B35" s="54" t="s">
        <v>90</v>
      </c>
      <c r="C35" s="13" t="s">
        <v>91</v>
      </c>
      <c r="D35" s="18" t="s">
        <v>92</v>
      </c>
      <c r="E35" s="15" t="s">
        <v>16</v>
      </c>
      <c r="F35" s="16">
        <v>19.327400000000001</v>
      </c>
      <c r="G35" s="93">
        <f t="shared" si="1"/>
        <v>20.100496000000003</v>
      </c>
      <c r="H35" s="19"/>
      <c r="J35" s="92">
        <v>698</v>
      </c>
      <c r="K35" s="16">
        <v>15.168900000000001</v>
      </c>
      <c r="L35" s="16">
        <v>19.327400000000001</v>
      </c>
    </row>
    <row r="36" spans="1:15">
      <c r="A36" s="12">
        <v>28</v>
      </c>
      <c r="B36" s="54" t="s">
        <v>93</v>
      </c>
      <c r="C36" s="13" t="s">
        <v>94</v>
      </c>
      <c r="D36" s="18" t="s">
        <v>95</v>
      </c>
      <c r="E36" s="15" t="s">
        <v>16</v>
      </c>
      <c r="F36" s="16">
        <v>19.327400000000001</v>
      </c>
      <c r="G36" s="93">
        <f t="shared" si="1"/>
        <v>20.100496000000003</v>
      </c>
      <c r="H36" s="19"/>
      <c r="J36" s="92">
        <v>1041</v>
      </c>
      <c r="K36" s="16">
        <v>15.168900000000001</v>
      </c>
      <c r="L36" s="16">
        <v>19.327400000000001</v>
      </c>
    </row>
    <row r="37" spans="1:15">
      <c r="A37" s="9">
        <v>29</v>
      </c>
      <c r="B37" s="54" t="s">
        <v>96</v>
      </c>
      <c r="C37" s="13" t="s">
        <v>97</v>
      </c>
      <c r="D37" s="18" t="s">
        <v>98</v>
      </c>
      <c r="E37" s="15" t="s">
        <v>16</v>
      </c>
      <c r="F37" s="16">
        <v>16.300899999999999</v>
      </c>
      <c r="G37" s="93">
        <f t="shared" si="1"/>
        <v>16.952935999999998</v>
      </c>
      <c r="H37" s="19"/>
      <c r="J37" s="92">
        <v>1502</v>
      </c>
      <c r="K37" s="16">
        <v>14.491379310344827</v>
      </c>
      <c r="L37" s="16">
        <v>16.300899999999999</v>
      </c>
    </row>
    <row r="38" spans="1:15">
      <c r="A38" s="12">
        <v>30</v>
      </c>
      <c r="B38" s="54" t="s">
        <v>99</v>
      </c>
      <c r="C38" s="13" t="s">
        <v>100</v>
      </c>
      <c r="D38" s="13" t="s">
        <v>101</v>
      </c>
      <c r="E38" s="15" t="s">
        <v>16</v>
      </c>
      <c r="F38" s="16">
        <v>10.860702</v>
      </c>
      <c r="G38" s="16">
        <f t="shared" si="1"/>
        <v>11.29513008</v>
      </c>
      <c r="H38" s="19"/>
      <c r="J38" s="92">
        <v>0</v>
      </c>
      <c r="K38" s="16">
        <v>11.1966</v>
      </c>
      <c r="L38" s="16">
        <f>K38*0.97</f>
        <v>10.860702</v>
      </c>
    </row>
    <row r="39" spans="1:15">
      <c r="A39" s="9">
        <v>31</v>
      </c>
      <c r="B39" s="54" t="s">
        <v>102</v>
      </c>
      <c r="C39" s="13" t="s">
        <v>103</v>
      </c>
      <c r="D39" s="13" t="s">
        <v>104</v>
      </c>
      <c r="E39" s="15" t="s">
        <v>16</v>
      </c>
      <c r="F39" s="16">
        <v>2.9003000000000001</v>
      </c>
      <c r="G39" s="16">
        <f t="shared" si="1"/>
        <v>3.0163120000000001</v>
      </c>
      <c r="H39" s="19"/>
      <c r="J39" s="92">
        <v>0</v>
      </c>
      <c r="K39" s="16">
        <v>2.9003000000000001</v>
      </c>
      <c r="L39" s="16">
        <v>2.9003000000000001</v>
      </c>
    </row>
    <row r="40" spans="1:15">
      <c r="A40" s="12">
        <v>32</v>
      </c>
      <c r="B40" s="54" t="s">
        <v>105</v>
      </c>
      <c r="C40" s="13" t="s">
        <v>106</v>
      </c>
      <c r="D40" s="13" t="s">
        <v>107</v>
      </c>
      <c r="E40" s="15" t="s">
        <v>16</v>
      </c>
      <c r="F40" s="16">
        <v>2.9003000000000001</v>
      </c>
      <c r="G40" s="16">
        <f t="shared" si="1"/>
        <v>3.0163120000000001</v>
      </c>
      <c r="H40" s="19"/>
      <c r="J40" s="92">
        <v>0</v>
      </c>
      <c r="K40" s="16">
        <v>2.9003000000000001</v>
      </c>
      <c r="L40" s="16">
        <v>2.9003000000000001</v>
      </c>
    </row>
    <row r="41" spans="1:15">
      <c r="A41" s="9">
        <v>33</v>
      </c>
      <c r="B41" s="54" t="s">
        <v>108</v>
      </c>
      <c r="C41" s="13" t="s">
        <v>109</v>
      </c>
      <c r="D41" s="13" t="s">
        <v>110</v>
      </c>
      <c r="E41" s="15" t="s">
        <v>16</v>
      </c>
      <c r="F41" s="16">
        <v>8.3362999999999996</v>
      </c>
      <c r="G41" s="16">
        <f t="shared" si="1"/>
        <v>8.669751999999999</v>
      </c>
      <c r="H41" s="19"/>
      <c r="J41" s="92">
        <v>0</v>
      </c>
      <c r="K41" s="16">
        <v>8.3369999999999997</v>
      </c>
      <c r="L41" s="16">
        <v>8.3362999999999996</v>
      </c>
    </row>
    <row r="42" spans="1:15">
      <c r="A42" s="12">
        <v>34</v>
      </c>
      <c r="B42" s="56" t="s">
        <v>111</v>
      </c>
      <c r="C42" s="50" t="s">
        <v>112</v>
      </c>
      <c r="D42" s="50" t="s">
        <v>113</v>
      </c>
      <c r="E42" s="10" t="s">
        <v>16</v>
      </c>
      <c r="F42" s="51">
        <v>42.938099999999999</v>
      </c>
      <c r="G42" s="16">
        <f t="shared" si="1"/>
        <v>44.655624000000003</v>
      </c>
      <c r="H42" s="52"/>
      <c r="J42" s="92">
        <v>0</v>
      </c>
      <c r="K42" s="51">
        <v>35.846153846153797</v>
      </c>
      <c r="L42" s="51">
        <v>42.938099999999999</v>
      </c>
    </row>
    <row r="43" spans="1:15">
      <c r="A43" s="9">
        <v>35</v>
      </c>
      <c r="B43" s="54" t="s">
        <v>142</v>
      </c>
      <c r="C43" s="13" t="s">
        <v>143</v>
      </c>
      <c r="D43" s="13" t="s">
        <v>144</v>
      </c>
      <c r="E43" s="15" t="s">
        <v>16</v>
      </c>
      <c r="F43" s="16">
        <v>26.723199999999999</v>
      </c>
      <c r="G43" s="93">
        <f t="shared" si="1"/>
        <v>27.792127999999998</v>
      </c>
      <c r="H43" s="19"/>
      <c r="J43" s="92">
        <v>82</v>
      </c>
      <c r="K43" s="16">
        <v>24.283200000000001</v>
      </c>
      <c r="L43" s="16">
        <v>26.723199999999999</v>
      </c>
    </row>
    <row r="44" spans="1:15">
      <c r="A44" s="12">
        <v>36</v>
      </c>
      <c r="B44" s="54" t="s">
        <v>127</v>
      </c>
      <c r="C44" s="13" t="s">
        <v>128</v>
      </c>
      <c r="D44" s="14"/>
      <c r="E44" s="15" t="s">
        <v>16</v>
      </c>
      <c r="F44" s="16">
        <v>23.8</v>
      </c>
      <c r="G44" s="16">
        <f t="shared" si="1"/>
        <v>24.752000000000002</v>
      </c>
      <c r="H44" s="17"/>
      <c r="J44" s="92">
        <v>0</v>
      </c>
      <c r="K44" s="16"/>
      <c r="L44" s="16">
        <v>23.8</v>
      </c>
    </row>
    <row r="45" spans="1:15">
      <c r="A45" s="9">
        <v>37</v>
      </c>
      <c r="B45" s="18"/>
      <c r="C45" s="13" t="s">
        <v>129</v>
      </c>
      <c r="D45" s="14" t="s">
        <v>130</v>
      </c>
      <c r="E45" s="15" t="s">
        <v>16</v>
      </c>
      <c r="F45" s="16">
        <v>0.4</v>
      </c>
      <c r="G45" s="16">
        <f t="shared" si="1"/>
        <v>0.41600000000000004</v>
      </c>
      <c r="H45" s="17"/>
      <c r="J45" s="92">
        <v>0</v>
      </c>
      <c r="K45" s="16"/>
      <c r="L45" s="16">
        <v>0.4</v>
      </c>
    </row>
    <row r="46" spans="1:15">
      <c r="A46" s="12">
        <v>38</v>
      </c>
      <c r="B46" s="18" t="s">
        <v>131</v>
      </c>
      <c r="C46" s="13" t="s">
        <v>132</v>
      </c>
      <c r="D46" s="14" t="s">
        <v>133</v>
      </c>
      <c r="E46" s="15" t="s">
        <v>16</v>
      </c>
      <c r="F46" s="16">
        <v>1.5299</v>
      </c>
      <c r="G46" s="93">
        <f t="shared" si="1"/>
        <v>1.5910960000000001</v>
      </c>
      <c r="H46" s="17"/>
      <c r="J46" s="92">
        <v>2</v>
      </c>
      <c r="K46" s="16">
        <v>1.5299</v>
      </c>
      <c r="L46" s="16">
        <v>1.5299</v>
      </c>
      <c r="N46" s="235" t="s">
        <v>186</v>
      </c>
      <c r="O46" s="235"/>
    </row>
    <row r="47" spans="1:15" ht="24.6" customHeight="1">
      <c r="A47" s="9">
        <v>39</v>
      </c>
      <c r="B47" s="60" t="s">
        <v>134</v>
      </c>
      <c r="C47" s="50" t="s">
        <v>135</v>
      </c>
      <c r="D47" s="61" t="s">
        <v>136</v>
      </c>
      <c r="E47" s="48" t="s">
        <v>16</v>
      </c>
      <c r="F47" s="51">
        <v>3.5983000000000001</v>
      </c>
      <c r="G47" s="93">
        <f t="shared" si="1"/>
        <v>3.742232</v>
      </c>
      <c r="H47" s="62"/>
      <c r="J47" s="92">
        <v>10</v>
      </c>
      <c r="K47" s="16">
        <v>3.5983000000000001</v>
      </c>
      <c r="L47" s="16">
        <v>3.5983000000000001</v>
      </c>
      <c r="N47" s="59" t="s">
        <v>187</v>
      </c>
      <c r="O47" s="59" t="s">
        <v>188</v>
      </c>
    </row>
    <row r="48" spans="1:15">
      <c r="A48" s="12">
        <v>40</v>
      </c>
      <c r="B48" s="63" t="s">
        <v>145</v>
      </c>
      <c r="C48" s="64" t="s">
        <v>146</v>
      </c>
      <c r="D48" s="64" t="s">
        <v>172</v>
      </c>
      <c r="E48" s="65" t="s">
        <v>189</v>
      </c>
      <c r="F48" s="66">
        <v>24.283200000000001</v>
      </c>
      <c r="G48" s="93">
        <f t="shared" si="1"/>
        <v>25.254528000000001</v>
      </c>
      <c r="H48" s="17"/>
      <c r="J48" s="92">
        <v>7</v>
      </c>
      <c r="K48" s="57"/>
      <c r="L48" s="57"/>
      <c r="N48" s="58">
        <v>21.783999999999999</v>
      </c>
      <c r="O48" s="58">
        <v>24.283200000000001</v>
      </c>
    </row>
    <row r="49" spans="1:15" ht="24">
      <c r="A49" s="9">
        <v>41</v>
      </c>
      <c r="B49" s="63" t="s">
        <v>147</v>
      </c>
      <c r="C49" s="64" t="s">
        <v>148</v>
      </c>
      <c r="D49" s="64" t="s">
        <v>173</v>
      </c>
      <c r="E49" s="65" t="s">
        <v>189</v>
      </c>
      <c r="F49" s="66">
        <v>34.83</v>
      </c>
      <c r="G49" s="93">
        <f t="shared" si="1"/>
        <v>36.223199999999999</v>
      </c>
      <c r="H49" s="17"/>
      <c r="J49" s="92">
        <v>4</v>
      </c>
      <c r="K49" s="57"/>
      <c r="L49" s="57"/>
      <c r="N49" s="58">
        <v>34.83</v>
      </c>
      <c r="O49" s="58">
        <v>34.83</v>
      </c>
    </row>
    <row r="50" spans="1:15">
      <c r="A50" s="12">
        <v>42</v>
      </c>
      <c r="B50" s="63" t="s">
        <v>149</v>
      </c>
      <c r="C50" s="64" t="s">
        <v>150</v>
      </c>
      <c r="D50" s="64" t="s">
        <v>174</v>
      </c>
      <c r="E50" s="65" t="s">
        <v>189</v>
      </c>
      <c r="F50" s="66">
        <v>11.385</v>
      </c>
      <c r="G50" s="93">
        <f t="shared" si="1"/>
        <v>11.840400000000001</v>
      </c>
      <c r="H50" s="17"/>
      <c r="J50" s="92">
        <v>2</v>
      </c>
      <c r="K50" s="57"/>
      <c r="L50" s="57"/>
      <c r="N50" s="58">
        <v>11.385</v>
      </c>
      <c r="O50" s="58">
        <v>11.385</v>
      </c>
    </row>
    <row r="51" spans="1:15">
      <c r="A51" s="9">
        <v>43</v>
      </c>
      <c r="B51" s="63" t="s">
        <v>151</v>
      </c>
      <c r="C51" s="64" t="s">
        <v>152</v>
      </c>
      <c r="D51" s="64" t="s">
        <v>175</v>
      </c>
      <c r="E51" s="65" t="s">
        <v>189</v>
      </c>
      <c r="F51" s="66">
        <v>10.952</v>
      </c>
      <c r="G51" s="93">
        <f t="shared" si="1"/>
        <v>11.390080000000001</v>
      </c>
      <c r="H51" s="17"/>
      <c r="J51" s="92">
        <v>2</v>
      </c>
      <c r="K51" s="57"/>
      <c r="L51" s="57"/>
      <c r="N51" s="58">
        <v>10.952</v>
      </c>
      <c r="O51" s="58">
        <v>10.952</v>
      </c>
    </row>
    <row r="52" spans="1:15">
      <c r="A52" s="12">
        <v>44</v>
      </c>
      <c r="B52" s="63" t="s">
        <v>153</v>
      </c>
      <c r="C52" s="64" t="s">
        <v>154</v>
      </c>
      <c r="D52" s="64" t="s">
        <v>176</v>
      </c>
      <c r="E52" s="65" t="s">
        <v>189</v>
      </c>
      <c r="F52" s="66">
        <v>15.308999999999999</v>
      </c>
      <c r="G52" s="93">
        <f t="shared" si="1"/>
        <v>15.92136</v>
      </c>
      <c r="H52" s="17"/>
      <c r="J52" s="92">
        <v>3627</v>
      </c>
      <c r="K52" s="57"/>
      <c r="L52" s="57"/>
      <c r="N52" s="58">
        <v>15.308999999999999</v>
      </c>
      <c r="O52" s="58">
        <v>15.308999999999999</v>
      </c>
    </row>
    <row r="53" spans="1:15">
      <c r="A53" s="9">
        <v>45</v>
      </c>
      <c r="B53" s="63" t="s">
        <v>155</v>
      </c>
      <c r="C53" s="64" t="s">
        <v>156</v>
      </c>
      <c r="D53" s="64" t="s">
        <v>177</v>
      </c>
      <c r="E53" s="65" t="s">
        <v>189</v>
      </c>
      <c r="F53" s="66">
        <v>13.846</v>
      </c>
      <c r="G53" s="93">
        <f t="shared" si="1"/>
        <v>14.399840000000001</v>
      </c>
      <c r="H53" s="17"/>
      <c r="J53" s="92">
        <v>60</v>
      </c>
      <c r="K53" s="57"/>
      <c r="L53" s="57"/>
      <c r="N53" s="58">
        <v>13.846</v>
      </c>
      <c r="O53" s="58">
        <v>13.846</v>
      </c>
    </row>
    <row r="54" spans="1:15" ht="24">
      <c r="A54" s="12">
        <v>46</v>
      </c>
      <c r="B54" s="63" t="s">
        <v>157</v>
      </c>
      <c r="C54" s="64" t="s">
        <v>158</v>
      </c>
      <c r="D54" s="64" t="s">
        <v>178</v>
      </c>
      <c r="E54" s="65" t="s">
        <v>189</v>
      </c>
      <c r="F54" s="66">
        <v>33.146000000000001</v>
      </c>
      <c r="G54" s="16">
        <f>F54*1.04</f>
        <v>34.47184</v>
      </c>
      <c r="H54" s="17"/>
      <c r="J54" s="92">
        <v>0</v>
      </c>
      <c r="K54" s="57"/>
      <c r="L54" s="57"/>
      <c r="N54" s="58">
        <v>33.146000000000001</v>
      </c>
      <c r="O54" s="58">
        <v>33.146000000000001</v>
      </c>
    </row>
    <row r="55" spans="1:15">
      <c r="A55" s="9">
        <v>47</v>
      </c>
      <c r="B55" s="63" t="s">
        <v>159</v>
      </c>
      <c r="C55" s="67" t="s">
        <v>160</v>
      </c>
      <c r="D55" s="64" t="s">
        <v>179</v>
      </c>
      <c r="E55" s="65" t="s">
        <v>189</v>
      </c>
      <c r="F55" s="66">
        <v>40.263300000000001</v>
      </c>
      <c r="G55" s="93">
        <f t="shared" si="1"/>
        <v>41.873832</v>
      </c>
      <c r="H55" s="17"/>
      <c r="J55" s="92">
        <v>742</v>
      </c>
      <c r="K55" s="57"/>
      <c r="L55" s="57"/>
      <c r="N55" s="58">
        <v>40.263300000000001</v>
      </c>
      <c r="O55" s="58">
        <v>40.263300000000001</v>
      </c>
    </row>
    <row r="56" spans="1:15">
      <c r="A56" s="12">
        <v>48</v>
      </c>
      <c r="B56" s="63" t="s">
        <v>161</v>
      </c>
      <c r="C56" s="67" t="s">
        <v>162</v>
      </c>
      <c r="D56" s="64" t="s">
        <v>180</v>
      </c>
      <c r="E56" s="65" t="s">
        <v>189</v>
      </c>
      <c r="F56" s="66">
        <v>43.856699999999996</v>
      </c>
      <c r="G56" s="93">
        <f t="shared" si="1"/>
        <v>45.610968</v>
      </c>
      <c r="H56" s="17"/>
      <c r="J56" s="92">
        <v>20</v>
      </c>
      <c r="K56" s="57"/>
      <c r="L56" s="57"/>
      <c r="N56" s="58">
        <v>43.856699999999996</v>
      </c>
      <c r="O56" s="58">
        <v>43.856699999999996</v>
      </c>
    </row>
    <row r="57" spans="1:15">
      <c r="A57" s="9">
        <v>49</v>
      </c>
      <c r="B57" s="63" t="s">
        <v>163</v>
      </c>
      <c r="C57" s="67" t="s">
        <v>164</v>
      </c>
      <c r="D57" s="64" t="s">
        <v>181</v>
      </c>
      <c r="E57" s="65" t="s">
        <v>189</v>
      </c>
      <c r="F57" s="66">
        <v>15.3769230769231</v>
      </c>
      <c r="G57" s="93">
        <f t="shared" si="1"/>
        <v>15.992000000000026</v>
      </c>
      <c r="H57" s="17"/>
      <c r="J57" s="92">
        <v>349</v>
      </c>
      <c r="K57" s="57"/>
      <c r="L57" s="57"/>
      <c r="N57" s="58">
        <v>15.3769230769231</v>
      </c>
      <c r="O57" s="58">
        <v>15.3769230769231</v>
      </c>
    </row>
    <row r="58" spans="1:15">
      <c r="A58" s="12">
        <v>50</v>
      </c>
      <c r="B58" s="63" t="s">
        <v>165</v>
      </c>
      <c r="C58" s="67" t="s">
        <v>166</v>
      </c>
      <c r="D58" s="64" t="s">
        <v>182</v>
      </c>
      <c r="E58" s="65" t="s">
        <v>189</v>
      </c>
      <c r="F58" s="66">
        <v>17.741299999999999</v>
      </c>
      <c r="G58" s="93">
        <f t="shared" si="1"/>
        <v>18.450952000000001</v>
      </c>
      <c r="H58" s="17"/>
      <c r="J58" s="92">
        <v>567</v>
      </c>
      <c r="K58" s="57"/>
      <c r="L58" s="57"/>
      <c r="N58" s="58">
        <v>17.741299999999999</v>
      </c>
      <c r="O58" s="58">
        <v>17.741299999999999</v>
      </c>
    </row>
    <row r="59" spans="1:15">
      <c r="A59" s="9">
        <v>51</v>
      </c>
      <c r="B59" s="63" t="s">
        <v>167</v>
      </c>
      <c r="C59" s="67" t="s">
        <v>168</v>
      </c>
      <c r="D59" s="64" t="s">
        <v>183</v>
      </c>
      <c r="E59" s="65" t="s">
        <v>189</v>
      </c>
      <c r="F59" s="66">
        <v>48.335099999999997</v>
      </c>
      <c r="G59" s="93">
        <f t="shared" si="1"/>
        <v>50.268504</v>
      </c>
      <c r="H59" s="17"/>
      <c r="J59" s="92">
        <v>377</v>
      </c>
      <c r="K59" s="57"/>
      <c r="L59" s="57"/>
      <c r="N59" s="58">
        <v>48.335099999999997</v>
      </c>
      <c r="O59" s="58">
        <v>48.335099999999997</v>
      </c>
    </row>
    <row r="60" spans="1:15">
      <c r="A60" s="12">
        <v>52</v>
      </c>
      <c r="B60" s="63" t="s">
        <v>169</v>
      </c>
      <c r="C60" s="67" t="s">
        <v>170</v>
      </c>
      <c r="D60" s="64" t="s">
        <v>184</v>
      </c>
      <c r="E60" s="65" t="s">
        <v>189</v>
      </c>
      <c r="F60" s="66">
        <v>78.36630000000001</v>
      </c>
      <c r="G60" s="93">
        <f t="shared" si="1"/>
        <v>81.500952000000012</v>
      </c>
      <c r="H60" s="17"/>
      <c r="J60" s="92">
        <v>3627</v>
      </c>
      <c r="K60" s="57"/>
      <c r="L60" s="57"/>
      <c r="N60" s="58">
        <v>78.36630000000001</v>
      </c>
      <c r="O60" s="58">
        <v>78.36630000000001</v>
      </c>
    </row>
    <row r="61" spans="1:15" ht="24.6" thickBot="1">
      <c r="A61" s="53">
        <v>53</v>
      </c>
      <c r="B61" s="68" t="s">
        <v>171</v>
      </c>
      <c r="C61" s="69" t="s">
        <v>168</v>
      </c>
      <c r="D61" s="70" t="s">
        <v>185</v>
      </c>
      <c r="E61" s="71" t="s">
        <v>189</v>
      </c>
      <c r="F61" s="72">
        <v>58.4071</v>
      </c>
      <c r="G61" s="94">
        <f t="shared" si="1"/>
        <v>60.743383999999999</v>
      </c>
      <c r="H61" s="73" t="s">
        <v>190</v>
      </c>
      <c r="J61" s="92">
        <v>74</v>
      </c>
      <c r="K61" s="57"/>
      <c r="L61" s="57"/>
      <c r="N61" s="58"/>
      <c r="O61" s="58">
        <v>58.4071</v>
      </c>
    </row>
    <row r="62" spans="1:15" ht="35.4" customHeight="1">
      <c r="A62" s="232" t="s">
        <v>114</v>
      </c>
      <c r="B62" s="232"/>
      <c r="C62" s="232"/>
      <c r="D62" s="232"/>
      <c r="E62" s="232"/>
      <c r="F62" s="232"/>
      <c r="G62" s="232"/>
      <c r="H62" s="232"/>
    </row>
    <row r="63" spans="1:15" ht="37.799999999999997" customHeight="1">
      <c r="A63" s="232" t="s">
        <v>210</v>
      </c>
      <c r="B63" s="233"/>
      <c r="C63" s="233"/>
      <c r="D63" s="233"/>
      <c r="E63" s="233"/>
      <c r="F63" s="233"/>
      <c r="G63" s="233"/>
      <c r="H63" s="233"/>
    </row>
    <row r="64" spans="1:15" ht="31.2" customHeight="1">
      <c r="A64" s="243" t="s">
        <v>211</v>
      </c>
      <c r="B64" s="234"/>
      <c r="C64" s="234"/>
      <c r="D64" s="234"/>
      <c r="E64" s="234"/>
      <c r="F64" s="234"/>
      <c r="G64" s="234"/>
      <c r="H64" s="234"/>
    </row>
    <row r="65" spans="1:8" ht="37.799999999999997" customHeight="1">
      <c r="A65" s="234" t="s">
        <v>212</v>
      </c>
      <c r="B65" s="234"/>
      <c r="C65" s="234"/>
      <c r="D65" s="234"/>
      <c r="E65" s="234"/>
      <c r="F65" s="234"/>
      <c r="G65" s="234"/>
      <c r="H65" s="234"/>
    </row>
    <row r="66" spans="1:8" ht="30.6" customHeight="1">
      <c r="A66" s="236" t="s">
        <v>213</v>
      </c>
      <c r="B66" s="236"/>
      <c r="C66" s="236"/>
      <c r="D66" s="236"/>
      <c r="E66" s="236"/>
      <c r="F66" s="236"/>
      <c r="G66" s="236"/>
      <c r="H66" s="236"/>
    </row>
    <row r="67" spans="1:8" ht="15.6">
      <c r="A67" s="25"/>
      <c r="B67" s="26"/>
      <c r="C67" s="25"/>
      <c r="D67" s="25"/>
      <c r="E67" s="25"/>
      <c r="F67" s="27"/>
      <c r="G67" s="27"/>
      <c r="H67" s="28"/>
    </row>
    <row r="68" spans="1:8" ht="15.6">
      <c r="A68" s="29" t="s">
        <v>118</v>
      </c>
      <c r="B68" s="30"/>
      <c r="C68" s="31"/>
      <c r="D68" s="32" t="s">
        <v>119</v>
      </c>
      <c r="E68" s="31"/>
      <c r="F68" s="33"/>
      <c r="G68" s="33"/>
      <c r="H68" s="34"/>
    </row>
    <row r="69" spans="1:8" ht="15.6">
      <c r="A69" s="29"/>
      <c r="B69" s="30"/>
      <c r="C69" s="31"/>
      <c r="D69" s="32"/>
      <c r="E69" s="31"/>
      <c r="F69" s="33"/>
      <c r="G69" s="33"/>
      <c r="H69" s="34"/>
    </row>
    <row r="70" spans="1:8" ht="15.6">
      <c r="A70" s="29" t="s">
        <v>120</v>
      </c>
      <c r="B70" s="29"/>
      <c r="C70" s="25"/>
      <c r="D70" s="29" t="s">
        <v>120</v>
      </c>
      <c r="E70" s="25"/>
      <c r="F70" s="33"/>
      <c r="G70" s="33"/>
      <c r="H70" s="34"/>
    </row>
  </sheetData>
  <autoFilter ref="A8:XFD8" xr:uid="{00000000-0001-0000-0100-000000000000}"/>
  <mergeCells count="21">
    <mergeCell ref="A63:H63"/>
    <mergeCell ref="A65:H65"/>
    <mergeCell ref="N46:O46"/>
    <mergeCell ref="K7:L7"/>
    <mergeCell ref="A66:H66"/>
    <mergeCell ref="A7:A8"/>
    <mergeCell ref="B7:B8"/>
    <mergeCell ref="C7:C8"/>
    <mergeCell ref="D7:D8"/>
    <mergeCell ref="E7:E8"/>
    <mergeCell ref="F7:G7"/>
    <mergeCell ref="H7:H8"/>
    <mergeCell ref="A62:H62"/>
    <mergeCell ref="J7:J8"/>
    <mergeCell ref="A64:H64"/>
    <mergeCell ref="A1:H1"/>
    <mergeCell ref="A3:H3"/>
    <mergeCell ref="A4:H4"/>
    <mergeCell ref="A5:H5"/>
    <mergeCell ref="A6:H6"/>
    <mergeCell ref="A2:H2"/>
  </mergeCells>
  <phoneticPr fontId="1" type="noConversion"/>
  <conditionalFormatting sqref="D65:D1048576 D1:D62">
    <cfRule type="duplicateValues" dxfId="7" priority="4"/>
  </conditionalFormatting>
  <conditionalFormatting sqref="D63">
    <cfRule type="duplicateValues" dxfId="6" priority="1"/>
  </conditionalFormatting>
  <conditionalFormatting sqref="D64">
    <cfRule type="duplicateValues" dxfId="5" priority="6"/>
  </conditionalFormatting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L19" sqref="L19"/>
    </sheetView>
  </sheetViews>
  <sheetFormatPr defaultRowHeight="14.4"/>
  <cols>
    <col min="1" max="1" width="5.6640625" style="1" customWidth="1"/>
    <col min="2" max="2" width="10.6640625" style="1" customWidth="1"/>
    <col min="3" max="3" width="22" style="1" customWidth="1"/>
    <col min="4" max="4" width="13.77734375" style="1" customWidth="1"/>
    <col min="5" max="5" width="5.44140625" style="1" bestFit="1" customWidth="1"/>
    <col min="6" max="7" width="9" style="1"/>
    <col min="8" max="8" width="15.77734375" style="1" customWidth="1"/>
    <col min="9" max="256" width="9" style="1"/>
    <col min="257" max="257" width="5.6640625" style="1" customWidth="1"/>
    <col min="258" max="258" width="10.6640625" style="1" customWidth="1"/>
    <col min="259" max="259" width="22" style="1" customWidth="1"/>
    <col min="260" max="260" width="13.77734375" style="1" customWidth="1"/>
    <col min="261" max="261" width="5.44140625" style="1" bestFit="1" customWidth="1"/>
    <col min="262" max="263" width="9" style="1"/>
    <col min="264" max="264" width="15.77734375" style="1" customWidth="1"/>
    <col min="265" max="512" width="9" style="1"/>
    <col min="513" max="513" width="5.6640625" style="1" customWidth="1"/>
    <col min="514" max="514" width="10.6640625" style="1" customWidth="1"/>
    <col min="515" max="515" width="22" style="1" customWidth="1"/>
    <col min="516" max="516" width="13.77734375" style="1" customWidth="1"/>
    <col min="517" max="517" width="5.44140625" style="1" bestFit="1" customWidth="1"/>
    <col min="518" max="519" width="9" style="1"/>
    <col min="520" max="520" width="15.77734375" style="1" customWidth="1"/>
    <col min="521" max="768" width="9" style="1"/>
    <col min="769" max="769" width="5.6640625" style="1" customWidth="1"/>
    <col min="770" max="770" width="10.6640625" style="1" customWidth="1"/>
    <col min="771" max="771" width="22" style="1" customWidth="1"/>
    <col min="772" max="772" width="13.77734375" style="1" customWidth="1"/>
    <col min="773" max="773" width="5.44140625" style="1" bestFit="1" customWidth="1"/>
    <col min="774" max="775" width="9" style="1"/>
    <col min="776" max="776" width="15.77734375" style="1" customWidth="1"/>
    <col min="777" max="1024" width="9" style="1"/>
    <col min="1025" max="1025" width="5.6640625" style="1" customWidth="1"/>
    <col min="1026" max="1026" width="10.6640625" style="1" customWidth="1"/>
    <col min="1027" max="1027" width="22" style="1" customWidth="1"/>
    <col min="1028" max="1028" width="13.77734375" style="1" customWidth="1"/>
    <col min="1029" max="1029" width="5.44140625" style="1" bestFit="1" customWidth="1"/>
    <col min="1030" max="1031" width="9" style="1"/>
    <col min="1032" max="1032" width="15.77734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2" style="1" customWidth="1"/>
    <col min="1284" max="1284" width="13.77734375" style="1" customWidth="1"/>
    <col min="1285" max="1285" width="5.44140625" style="1" bestFit="1" customWidth="1"/>
    <col min="1286" max="1287" width="9" style="1"/>
    <col min="1288" max="1288" width="15.77734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2" style="1" customWidth="1"/>
    <col min="1540" max="1540" width="13.77734375" style="1" customWidth="1"/>
    <col min="1541" max="1541" width="5.44140625" style="1" bestFit="1" customWidth="1"/>
    <col min="1542" max="1543" width="9" style="1"/>
    <col min="1544" max="1544" width="15.77734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2" style="1" customWidth="1"/>
    <col min="1796" max="1796" width="13.77734375" style="1" customWidth="1"/>
    <col min="1797" max="1797" width="5.44140625" style="1" bestFit="1" customWidth="1"/>
    <col min="1798" max="1799" width="9" style="1"/>
    <col min="1800" max="1800" width="15.77734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2" style="1" customWidth="1"/>
    <col min="2052" max="2052" width="13.77734375" style="1" customWidth="1"/>
    <col min="2053" max="2053" width="5.44140625" style="1" bestFit="1" customWidth="1"/>
    <col min="2054" max="2055" width="9" style="1"/>
    <col min="2056" max="2056" width="15.77734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2" style="1" customWidth="1"/>
    <col min="2308" max="2308" width="13.77734375" style="1" customWidth="1"/>
    <col min="2309" max="2309" width="5.44140625" style="1" bestFit="1" customWidth="1"/>
    <col min="2310" max="2311" width="9" style="1"/>
    <col min="2312" max="2312" width="15.77734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2" style="1" customWidth="1"/>
    <col min="2564" max="2564" width="13.77734375" style="1" customWidth="1"/>
    <col min="2565" max="2565" width="5.44140625" style="1" bestFit="1" customWidth="1"/>
    <col min="2566" max="2567" width="9" style="1"/>
    <col min="2568" max="2568" width="15.77734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2" style="1" customWidth="1"/>
    <col min="2820" max="2820" width="13.77734375" style="1" customWidth="1"/>
    <col min="2821" max="2821" width="5.44140625" style="1" bestFit="1" customWidth="1"/>
    <col min="2822" max="2823" width="9" style="1"/>
    <col min="2824" max="2824" width="15.77734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2" style="1" customWidth="1"/>
    <col min="3076" max="3076" width="13.77734375" style="1" customWidth="1"/>
    <col min="3077" max="3077" width="5.44140625" style="1" bestFit="1" customWidth="1"/>
    <col min="3078" max="3079" width="9" style="1"/>
    <col min="3080" max="3080" width="15.77734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2" style="1" customWidth="1"/>
    <col min="3332" max="3332" width="13.77734375" style="1" customWidth="1"/>
    <col min="3333" max="3333" width="5.44140625" style="1" bestFit="1" customWidth="1"/>
    <col min="3334" max="3335" width="9" style="1"/>
    <col min="3336" max="3336" width="15.77734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2" style="1" customWidth="1"/>
    <col min="3588" max="3588" width="13.77734375" style="1" customWidth="1"/>
    <col min="3589" max="3589" width="5.44140625" style="1" bestFit="1" customWidth="1"/>
    <col min="3590" max="3591" width="9" style="1"/>
    <col min="3592" max="3592" width="15.77734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2" style="1" customWidth="1"/>
    <col min="3844" max="3844" width="13.77734375" style="1" customWidth="1"/>
    <col min="3845" max="3845" width="5.44140625" style="1" bestFit="1" customWidth="1"/>
    <col min="3846" max="3847" width="9" style="1"/>
    <col min="3848" max="3848" width="15.77734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2" style="1" customWidth="1"/>
    <col min="4100" max="4100" width="13.77734375" style="1" customWidth="1"/>
    <col min="4101" max="4101" width="5.44140625" style="1" bestFit="1" customWidth="1"/>
    <col min="4102" max="4103" width="9" style="1"/>
    <col min="4104" max="4104" width="15.77734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2" style="1" customWidth="1"/>
    <col min="4356" max="4356" width="13.77734375" style="1" customWidth="1"/>
    <col min="4357" max="4357" width="5.44140625" style="1" bestFit="1" customWidth="1"/>
    <col min="4358" max="4359" width="9" style="1"/>
    <col min="4360" max="4360" width="15.77734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2" style="1" customWidth="1"/>
    <col min="4612" max="4612" width="13.77734375" style="1" customWidth="1"/>
    <col min="4613" max="4613" width="5.44140625" style="1" bestFit="1" customWidth="1"/>
    <col min="4614" max="4615" width="9" style="1"/>
    <col min="4616" max="4616" width="15.77734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2" style="1" customWidth="1"/>
    <col min="4868" max="4868" width="13.77734375" style="1" customWidth="1"/>
    <col min="4869" max="4869" width="5.44140625" style="1" bestFit="1" customWidth="1"/>
    <col min="4870" max="4871" width="9" style="1"/>
    <col min="4872" max="4872" width="15.77734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2" style="1" customWidth="1"/>
    <col min="5124" max="5124" width="13.77734375" style="1" customWidth="1"/>
    <col min="5125" max="5125" width="5.44140625" style="1" bestFit="1" customWidth="1"/>
    <col min="5126" max="5127" width="9" style="1"/>
    <col min="5128" max="5128" width="15.77734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2" style="1" customWidth="1"/>
    <col min="5380" max="5380" width="13.77734375" style="1" customWidth="1"/>
    <col min="5381" max="5381" width="5.44140625" style="1" bestFit="1" customWidth="1"/>
    <col min="5382" max="5383" width="9" style="1"/>
    <col min="5384" max="5384" width="15.77734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2" style="1" customWidth="1"/>
    <col min="5636" max="5636" width="13.77734375" style="1" customWidth="1"/>
    <col min="5637" max="5637" width="5.44140625" style="1" bestFit="1" customWidth="1"/>
    <col min="5638" max="5639" width="9" style="1"/>
    <col min="5640" max="5640" width="15.77734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2" style="1" customWidth="1"/>
    <col min="5892" max="5892" width="13.77734375" style="1" customWidth="1"/>
    <col min="5893" max="5893" width="5.44140625" style="1" bestFit="1" customWidth="1"/>
    <col min="5894" max="5895" width="9" style="1"/>
    <col min="5896" max="5896" width="15.77734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2" style="1" customWidth="1"/>
    <col min="6148" max="6148" width="13.77734375" style="1" customWidth="1"/>
    <col min="6149" max="6149" width="5.44140625" style="1" bestFit="1" customWidth="1"/>
    <col min="6150" max="6151" width="9" style="1"/>
    <col min="6152" max="6152" width="15.77734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2" style="1" customWidth="1"/>
    <col min="6404" max="6404" width="13.77734375" style="1" customWidth="1"/>
    <col min="6405" max="6405" width="5.44140625" style="1" bestFit="1" customWidth="1"/>
    <col min="6406" max="6407" width="9" style="1"/>
    <col min="6408" max="6408" width="15.77734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2" style="1" customWidth="1"/>
    <col min="6660" max="6660" width="13.77734375" style="1" customWidth="1"/>
    <col min="6661" max="6661" width="5.44140625" style="1" bestFit="1" customWidth="1"/>
    <col min="6662" max="6663" width="9" style="1"/>
    <col min="6664" max="6664" width="15.77734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2" style="1" customWidth="1"/>
    <col min="6916" max="6916" width="13.77734375" style="1" customWidth="1"/>
    <col min="6917" max="6917" width="5.44140625" style="1" bestFit="1" customWidth="1"/>
    <col min="6918" max="6919" width="9" style="1"/>
    <col min="6920" max="6920" width="15.77734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2" style="1" customWidth="1"/>
    <col min="7172" max="7172" width="13.77734375" style="1" customWidth="1"/>
    <col min="7173" max="7173" width="5.44140625" style="1" bestFit="1" customWidth="1"/>
    <col min="7174" max="7175" width="9" style="1"/>
    <col min="7176" max="7176" width="15.77734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2" style="1" customWidth="1"/>
    <col min="7428" max="7428" width="13.77734375" style="1" customWidth="1"/>
    <col min="7429" max="7429" width="5.44140625" style="1" bestFit="1" customWidth="1"/>
    <col min="7430" max="7431" width="9" style="1"/>
    <col min="7432" max="7432" width="15.77734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2" style="1" customWidth="1"/>
    <col min="7684" max="7684" width="13.77734375" style="1" customWidth="1"/>
    <col min="7685" max="7685" width="5.44140625" style="1" bestFit="1" customWidth="1"/>
    <col min="7686" max="7687" width="9" style="1"/>
    <col min="7688" max="7688" width="15.77734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2" style="1" customWidth="1"/>
    <col min="7940" max="7940" width="13.77734375" style="1" customWidth="1"/>
    <col min="7941" max="7941" width="5.44140625" style="1" bestFit="1" customWidth="1"/>
    <col min="7942" max="7943" width="9" style="1"/>
    <col min="7944" max="7944" width="15.77734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2" style="1" customWidth="1"/>
    <col min="8196" max="8196" width="13.77734375" style="1" customWidth="1"/>
    <col min="8197" max="8197" width="5.44140625" style="1" bestFit="1" customWidth="1"/>
    <col min="8198" max="8199" width="9" style="1"/>
    <col min="8200" max="8200" width="15.77734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2" style="1" customWidth="1"/>
    <col min="8452" max="8452" width="13.77734375" style="1" customWidth="1"/>
    <col min="8453" max="8453" width="5.44140625" style="1" bestFit="1" customWidth="1"/>
    <col min="8454" max="8455" width="9" style="1"/>
    <col min="8456" max="8456" width="15.77734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2" style="1" customWidth="1"/>
    <col min="8708" max="8708" width="13.77734375" style="1" customWidth="1"/>
    <col min="8709" max="8709" width="5.44140625" style="1" bestFit="1" customWidth="1"/>
    <col min="8710" max="8711" width="9" style="1"/>
    <col min="8712" max="8712" width="15.77734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2" style="1" customWidth="1"/>
    <col min="8964" max="8964" width="13.77734375" style="1" customWidth="1"/>
    <col min="8965" max="8965" width="5.44140625" style="1" bestFit="1" customWidth="1"/>
    <col min="8966" max="8967" width="9" style="1"/>
    <col min="8968" max="8968" width="15.77734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2" style="1" customWidth="1"/>
    <col min="9220" max="9220" width="13.77734375" style="1" customWidth="1"/>
    <col min="9221" max="9221" width="5.44140625" style="1" bestFit="1" customWidth="1"/>
    <col min="9222" max="9223" width="9" style="1"/>
    <col min="9224" max="9224" width="15.77734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2" style="1" customWidth="1"/>
    <col min="9476" max="9476" width="13.77734375" style="1" customWidth="1"/>
    <col min="9477" max="9477" width="5.44140625" style="1" bestFit="1" customWidth="1"/>
    <col min="9478" max="9479" width="9" style="1"/>
    <col min="9480" max="9480" width="15.77734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2" style="1" customWidth="1"/>
    <col min="9732" max="9732" width="13.77734375" style="1" customWidth="1"/>
    <col min="9733" max="9733" width="5.44140625" style="1" bestFit="1" customWidth="1"/>
    <col min="9734" max="9735" width="9" style="1"/>
    <col min="9736" max="9736" width="15.77734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2" style="1" customWidth="1"/>
    <col min="9988" max="9988" width="13.77734375" style="1" customWidth="1"/>
    <col min="9989" max="9989" width="5.44140625" style="1" bestFit="1" customWidth="1"/>
    <col min="9990" max="9991" width="9" style="1"/>
    <col min="9992" max="9992" width="15.77734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2" style="1" customWidth="1"/>
    <col min="10244" max="10244" width="13.77734375" style="1" customWidth="1"/>
    <col min="10245" max="10245" width="5.44140625" style="1" bestFit="1" customWidth="1"/>
    <col min="10246" max="10247" width="9" style="1"/>
    <col min="10248" max="10248" width="15.77734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2" style="1" customWidth="1"/>
    <col min="10500" max="10500" width="13.77734375" style="1" customWidth="1"/>
    <col min="10501" max="10501" width="5.44140625" style="1" bestFit="1" customWidth="1"/>
    <col min="10502" max="10503" width="9" style="1"/>
    <col min="10504" max="10504" width="15.77734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2" style="1" customWidth="1"/>
    <col min="10756" max="10756" width="13.77734375" style="1" customWidth="1"/>
    <col min="10757" max="10757" width="5.44140625" style="1" bestFit="1" customWidth="1"/>
    <col min="10758" max="10759" width="9" style="1"/>
    <col min="10760" max="10760" width="15.77734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2" style="1" customWidth="1"/>
    <col min="11012" max="11012" width="13.77734375" style="1" customWidth="1"/>
    <col min="11013" max="11013" width="5.44140625" style="1" bestFit="1" customWidth="1"/>
    <col min="11014" max="11015" width="9" style="1"/>
    <col min="11016" max="11016" width="15.77734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2" style="1" customWidth="1"/>
    <col min="11268" max="11268" width="13.77734375" style="1" customWidth="1"/>
    <col min="11269" max="11269" width="5.44140625" style="1" bestFit="1" customWidth="1"/>
    <col min="11270" max="11271" width="9" style="1"/>
    <col min="11272" max="11272" width="15.77734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2" style="1" customWidth="1"/>
    <col min="11524" max="11524" width="13.77734375" style="1" customWidth="1"/>
    <col min="11525" max="11525" width="5.44140625" style="1" bestFit="1" customWidth="1"/>
    <col min="11526" max="11527" width="9" style="1"/>
    <col min="11528" max="11528" width="15.77734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2" style="1" customWidth="1"/>
    <col min="11780" max="11780" width="13.77734375" style="1" customWidth="1"/>
    <col min="11781" max="11781" width="5.44140625" style="1" bestFit="1" customWidth="1"/>
    <col min="11782" max="11783" width="9" style="1"/>
    <col min="11784" max="11784" width="15.77734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2" style="1" customWidth="1"/>
    <col min="12036" max="12036" width="13.77734375" style="1" customWidth="1"/>
    <col min="12037" max="12037" width="5.44140625" style="1" bestFit="1" customWidth="1"/>
    <col min="12038" max="12039" width="9" style="1"/>
    <col min="12040" max="12040" width="15.77734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2" style="1" customWidth="1"/>
    <col min="12292" max="12292" width="13.77734375" style="1" customWidth="1"/>
    <col min="12293" max="12293" width="5.44140625" style="1" bestFit="1" customWidth="1"/>
    <col min="12294" max="12295" width="9" style="1"/>
    <col min="12296" max="12296" width="15.77734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2" style="1" customWidth="1"/>
    <col min="12548" max="12548" width="13.77734375" style="1" customWidth="1"/>
    <col min="12549" max="12549" width="5.44140625" style="1" bestFit="1" customWidth="1"/>
    <col min="12550" max="12551" width="9" style="1"/>
    <col min="12552" max="12552" width="15.77734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2" style="1" customWidth="1"/>
    <col min="12804" max="12804" width="13.77734375" style="1" customWidth="1"/>
    <col min="12805" max="12805" width="5.44140625" style="1" bestFit="1" customWidth="1"/>
    <col min="12806" max="12807" width="9" style="1"/>
    <col min="12808" max="12808" width="15.77734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2" style="1" customWidth="1"/>
    <col min="13060" max="13060" width="13.77734375" style="1" customWidth="1"/>
    <col min="13061" max="13061" width="5.44140625" style="1" bestFit="1" customWidth="1"/>
    <col min="13062" max="13063" width="9" style="1"/>
    <col min="13064" max="13064" width="15.77734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2" style="1" customWidth="1"/>
    <col min="13316" max="13316" width="13.77734375" style="1" customWidth="1"/>
    <col min="13317" max="13317" width="5.44140625" style="1" bestFit="1" customWidth="1"/>
    <col min="13318" max="13319" width="9" style="1"/>
    <col min="13320" max="13320" width="15.77734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2" style="1" customWidth="1"/>
    <col min="13572" max="13572" width="13.77734375" style="1" customWidth="1"/>
    <col min="13573" max="13573" width="5.44140625" style="1" bestFit="1" customWidth="1"/>
    <col min="13574" max="13575" width="9" style="1"/>
    <col min="13576" max="13576" width="15.77734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2" style="1" customWidth="1"/>
    <col min="13828" max="13828" width="13.77734375" style="1" customWidth="1"/>
    <col min="13829" max="13829" width="5.44140625" style="1" bestFit="1" customWidth="1"/>
    <col min="13830" max="13831" width="9" style="1"/>
    <col min="13832" max="13832" width="15.77734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2" style="1" customWidth="1"/>
    <col min="14084" max="14084" width="13.77734375" style="1" customWidth="1"/>
    <col min="14085" max="14085" width="5.44140625" style="1" bestFit="1" customWidth="1"/>
    <col min="14086" max="14087" width="9" style="1"/>
    <col min="14088" max="14088" width="15.77734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2" style="1" customWidth="1"/>
    <col min="14340" max="14340" width="13.77734375" style="1" customWidth="1"/>
    <col min="14341" max="14341" width="5.44140625" style="1" bestFit="1" customWidth="1"/>
    <col min="14342" max="14343" width="9" style="1"/>
    <col min="14344" max="14344" width="15.77734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2" style="1" customWidth="1"/>
    <col min="14596" max="14596" width="13.77734375" style="1" customWidth="1"/>
    <col min="14597" max="14597" width="5.44140625" style="1" bestFit="1" customWidth="1"/>
    <col min="14598" max="14599" width="9" style="1"/>
    <col min="14600" max="14600" width="15.77734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2" style="1" customWidth="1"/>
    <col min="14852" max="14852" width="13.77734375" style="1" customWidth="1"/>
    <col min="14853" max="14853" width="5.44140625" style="1" bestFit="1" customWidth="1"/>
    <col min="14854" max="14855" width="9" style="1"/>
    <col min="14856" max="14856" width="15.77734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2" style="1" customWidth="1"/>
    <col min="15108" max="15108" width="13.77734375" style="1" customWidth="1"/>
    <col min="15109" max="15109" width="5.44140625" style="1" bestFit="1" customWidth="1"/>
    <col min="15110" max="15111" width="9" style="1"/>
    <col min="15112" max="15112" width="15.77734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2" style="1" customWidth="1"/>
    <col min="15364" max="15364" width="13.77734375" style="1" customWidth="1"/>
    <col min="15365" max="15365" width="5.44140625" style="1" bestFit="1" customWidth="1"/>
    <col min="15366" max="15367" width="9" style="1"/>
    <col min="15368" max="15368" width="15.77734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2" style="1" customWidth="1"/>
    <col min="15620" max="15620" width="13.77734375" style="1" customWidth="1"/>
    <col min="15621" max="15621" width="5.44140625" style="1" bestFit="1" customWidth="1"/>
    <col min="15622" max="15623" width="9" style="1"/>
    <col min="15624" max="15624" width="15.77734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2" style="1" customWidth="1"/>
    <col min="15876" max="15876" width="13.77734375" style="1" customWidth="1"/>
    <col min="15877" max="15877" width="5.44140625" style="1" bestFit="1" customWidth="1"/>
    <col min="15878" max="15879" width="9" style="1"/>
    <col min="15880" max="15880" width="15.77734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2" style="1" customWidth="1"/>
    <col min="16132" max="16132" width="13.77734375" style="1" customWidth="1"/>
    <col min="16133" max="16133" width="5.44140625" style="1" bestFit="1" customWidth="1"/>
    <col min="16134" max="16135" width="9" style="1"/>
    <col min="16136" max="16136" width="15.77734375" style="1" customWidth="1"/>
    <col min="16137" max="16384" width="9" style="1"/>
  </cols>
  <sheetData>
    <row r="1" spans="1:8" ht="22.2">
      <c r="A1" s="214" t="s">
        <v>0</v>
      </c>
      <c r="B1" s="214"/>
      <c r="C1" s="214"/>
      <c r="D1" s="214"/>
      <c r="E1" s="214"/>
      <c r="F1" s="214"/>
      <c r="G1" s="214"/>
      <c r="H1" s="214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216" t="s">
        <v>1</v>
      </c>
      <c r="B3" s="216"/>
      <c r="C3" s="216"/>
      <c r="D3" s="216"/>
      <c r="E3" s="216"/>
      <c r="F3" s="216"/>
      <c r="G3" s="216"/>
      <c r="H3" s="216"/>
    </row>
    <row r="4" spans="1:8" ht="15.6">
      <c r="A4" s="216" t="s">
        <v>2</v>
      </c>
      <c r="B4" s="216"/>
      <c r="C4" s="216"/>
      <c r="D4" s="216"/>
      <c r="E4" s="216"/>
      <c r="F4" s="216"/>
      <c r="G4" s="216"/>
      <c r="H4" s="216"/>
    </row>
    <row r="5" spans="1:8" ht="28.5" customHeight="1">
      <c r="A5" s="217" t="s">
        <v>3</v>
      </c>
      <c r="B5" s="217"/>
      <c r="C5" s="217"/>
      <c r="D5" s="217"/>
      <c r="E5" s="217"/>
      <c r="F5" s="217"/>
      <c r="G5" s="217"/>
      <c r="H5" s="217"/>
    </row>
    <row r="6" spans="1:8" ht="16.2" thickBot="1">
      <c r="A6" s="213" t="s">
        <v>4</v>
      </c>
      <c r="B6" s="213"/>
      <c r="C6" s="213"/>
      <c r="D6" s="213"/>
      <c r="E6" s="213"/>
      <c r="F6" s="213"/>
      <c r="G6" s="213"/>
      <c r="H6" s="213"/>
    </row>
    <row r="7" spans="1:8" ht="15">
      <c r="A7" s="223" t="s">
        <v>5</v>
      </c>
      <c r="B7" s="225" t="s">
        <v>6</v>
      </c>
      <c r="C7" s="227" t="s">
        <v>7</v>
      </c>
      <c r="D7" s="227" t="s">
        <v>8</v>
      </c>
      <c r="E7" s="229" t="s">
        <v>9</v>
      </c>
      <c r="F7" s="231" t="s">
        <v>10</v>
      </c>
      <c r="G7" s="231"/>
      <c r="H7" s="218" t="s">
        <v>11</v>
      </c>
    </row>
    <row r="8" spans="1:8" ht="15">
      <c r="A8" s="237"/>
      <c r="B8" s="238"/>
      <c r="C8" s="239"/>
      <c r="D8" s="239"/>
      <c r="E8" s="240"/>
      <c r="F8" s="8" t="s">
        <v>12</v>
      </c>
      <c r="G8" s="8" t="s">
        <v>13</v>
      </c>
      <c r="H8" s="241"/>
    </row>
    <row r="9" spans="1:8" ht="40.5" customHeight="1">
      <c r="A9" s="35">
        <v>1</v>
      </c>
      <c r="B9" s="18"/>
      <c r="C9" s="13" t="s">
        <v>121</v>
      </c>
      <c r="D9" s="13" t="s">
        <v>122</v>
      </c>
      <c r="E9" s="15" t="s">
        <v>16</v>
      </c>
      <c r="F9" s="16">
        <v>36.008499999999998</v>
      </c>
      <c r="G9" s="16">
        <f>F9*0.97</f>
        <v>34.928244999999997</v>
      </c>
      <c r="H9" s="19"/>
    </row>
    <row r="10" spans="1:8" ht="60.75" customHeight="1">
      <c r="A10" s="12">
        <v>2</v>
      </c>
      <c r="B10" s="18"/>
      <c r="C10" s="18" t="s">
        <v>28</v>
      </c>
      <c r="D10" s="14" t="s">
        <v>123</v>
      </c>
      <c r="E10" s="15" t="s">
        <v>16</v>
      </c>
      <c r="F10" s="16">
        <v>24.283200000000001</v>
      </c>
      <c r="G10" s="16">
        <v>26.5487</v>
      </c>
      <c r="H10" s="36" t="s">
        <v>124</v>
      </c>
    </row>
    <row r="11" spans="1:8" ht="60.75" customHeight="1" thickBot="1">
      <c r="A11" s="37">
        <v>3</v>
      </c>
      <c r="B11" s="38"/>
      <c r="C11" s="38" t="s">
        <v>125</v>
      </c>
      <c r="D11" s="39"/>
      <c r="E11" s="22"/>
      <c r="F11" s="23">
        <v>48.335099999999997</v>
      </c>
      <c r="G11" s="23">
        <v>58.4071</v>
      </c>
      <c r="H11" s="36" t="s">
        <v>126</v>
      </c>
    </row>
    <row r="12" spans="1:8" ht="27.75" customHeight="1">
      <c r="A12" s="232" t="s">
        <v>114</v>
      </c>
      <c r="B12" s="232"/>
      <c r="C12" s="232"/>
      <c r="D12" s="232"/>
      <c r="E12" s="232"/>
      <c r="F12" s="232"/>
      <c r="G12" s="232"/>
      <c r="H12" s="232"/>
    </row>
    <row r="13" spans="1:8" ht="27.75" customHeight="1">
      <c r="A13" s="234" t="s">
        <v>115</v>
      </c>
      <c r="B13" s="234"/>
      <c r="C13" s="234"/>
      <c r="D13" s="234"/>
      <c r="E13" s="234"/>
      <c r="F13" s="234"/>
      <c r="G13" s="234"/>
      <c r="H13" s="234"/>
    </row>
    <row r="14" spans="1:8" ht="15.6">
      <c r="A14" s="234" t="s">
        <v>116</v>
      </c>
      <c r="B14" s="234"/>
      <c r="C14" s="234"/>
      <c r="D14" s="234"/>
      <c r="E14" s="234"/>
      <c r="F14" s="234"/>
      <c r="G14" s="234"/>
      <c r="H14" s="234"/>
    </row>
    <row r="15" spans="1:8" ht="15.6">
      <c r="A15" s="236" t="s">
        <v>117</v>
      </c>
      <c r="B15" s="236"/>
      <c r="C15" s="236"/>
      <c r="D15" s="236"/>
      <c r="E15" s="236"/>
      <c r="F15" s="236"/>
      <c r="G15" s="236"/>
      <c r="H15" s="236"/>
    </row>
    <row r="16" spans="1:8" ht="15.6">
      <c r="A16" s="25"/>
      <c r="B16" s="26"/>
      <c r="C16" s="25"/>
      <c r="D16" s="25"/>
      <c r="E16" s="25"/>
      <c r="F16" s="27"/>
      <c r="G16" s="27"/>
      <c r="H16" s="28"/>
    </row>
    <row r="17" spans="1:8" ht="15.6">
      <c r="A17" s="29" t="s">
        <v>118</v>
      </c>
      <c r="B17" s="30"/>
      <c r="C17" s="31"/>
      <c r="D17" s="32" t="s">
        <v>119</v>
      </c>
      <c r="E17" s="31"/>
      <c r="F17" s="33"/>
      <c r="G17" s="33"/>
      <c r="H17" s="34"/>
    </row>
    <row r="18" spans="1:8" ht="15.6">
      <c r="A18" s="29"/>
      <c r="B18" s="30"/>
      <c r="C18" s="31"/>
      <c r="D18" s="32"/>
      <c r="E18" s="31"/>
      <c r="F18" s="33"/>
      <c r="G18" s="33"/>
      <c r="H18" s="34"/>
    </row>
    <row r="19" spans="1:8" ht="15.6">
      <c r="A19" s="29" t="s">
        <v>120</v>
      </c>
      <c r="B19" s="29"/>
      <c r="C19" s="25"/>
      <c r="D19" s="29" t="s">
        <v>120</v>
      </c>
      <c r="E19" s="25"/>
      <c r="F19" s="33"/>
      <c r="G19" s="33"/>
      <c r="H19" s="34"/>
    </row>
  </sheetData>
  <mergeCells count="16">
    <mergeCell ref="A15:H1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2:H12"/>
    <mergeCell ref="A13:H13"/>
    <mergeCell ref="A14:H14"/>
  </mergeCells>
  <phoneticPr fontId="1" type="noConversion"/>
  <pageMargins left="0.54" right="0.54" top="0.36" bottom="0.21" header="0.3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49"/>
  <sheetViews>
    <sheetView workbookViewId="0">
      <selection activeCell="A9" sqref="A9:XFD12"/>
    </sheetView>
  </sheetViews>
  <sheetFormatPr defaultRowHeight="14.4"/>
  <cols>
    <col min="1" max="1" width="5.6640625" style="1" customWidth="1"/>
    <col min="2" max="2" width="10.6640625" style="1" customWidth="1"/>
    <col min="3" max="3" width="30" style="1" customWidth="1"/>
    <col min="4" max="4" width="13.77734375" style="1" customWidth="1"/>
    <col min="5" max="5" width="5.44140625" style="1" bestFit="1" customWidth="1"/>
    <col min="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8" ht="22.2">
      <c r="A1" s="214" t="s">
        <v>0</v>
      </c>
      <c r="B1" s="214"/>
      <c r="C1" s="214"/>
      <c r="D1" s="214"/>
      <c r="E1" s="214"/>
      <c r="F1" s="214"/>
      <c r="G1" s="214"/>
      <c r="H1" s="214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216" t="s">
        <v>1</v>
      </c>
      <c r="B3" s="216"/>
      <c r="C3" s="216"/>
      <c r="D3" s="216"/>
      <c r="E3" s="216"/>
      <c r="F3" s="216"/>
      <c r="G3" s="216"/>
      <c r="H3" s="216"/>
    </row>
    <row r="4" spans="1:8" ht="15.6">
      <c r="A4" s="216" t="s">
        <v>2</v>
      </c>
      <c r="B4" s="216"/>
      <c r="C4" s="216"/>
      <c r="D4" s="216"/>
      <c r="E4" s="216"/>
      <c r="F4" s="216"/>
      <c r="G4" s="216"/>
      <c r="H4" s="216"/>
    </row>
    <row r="5" spans="1:8" ht="28.5" customHeight="1">
      <c r="A5" s="217" t="s">
        <v>3</v>
      </c>
      <c r="B5" s="217"/>
      <c r="C5" s="217"/>
      <c r="D5" s="217"/>
      <c r="E5" s="217"/>
      <c r="F5" s="217"/>
      <c r="G5" s="217"/>
      <c r="H5" s="217"/>
    </row>
    <row r="6" spans="1:8" ht="16.2" thickBot="1">
      <c r="A6" s="213" t="s">
        <v>4</v>
      </c>
      <c r="B6" s="213"/>
      <c r="C6" s="213"/>
      <c r="D6" s="213"/>
      <c r="E6" s="213"/>
      <c r="F6" s="213"/>
      <c r="G6" s="213"/>
      <c r="H6" s="213"/>
    </row>
    <row r="7" spans="1:8" ht="15">
      <c r="A7" s="223" t="s">
        <v>5</v>
      </c>
      <c r="B7" s="225" t="s">
        <v>6</v>
      </c>
      <c r="C7" s="227" t="s">
        <v>7</v>
      </c>
      <c r="D7" s="227" t="s">
        <v>8</v>
      </c>
      <c r="E7" s="229" t="s">
        <v>9</v>
      </c>
      <c r="F7" s="231" t="s">
        <v>10</v>
      </c>
      <c r="G7" s="231"/>
      <c r="H7" s="218" t="s">
        <v>11</v>
      </c>
    </row>
    <row r="8" spans="1:8" ht="15.6" thickBot="1">
      <c r="A8" s="224"/>
      <c r="B8" s="226"/>
      <c r="C8" s="228"/>
      <c r="D8" s="228"/>
      <c r="E8" s="230"/>
      <c r="F8" s="40" t="s">
        <v>12</v>
      </c>
      <c r="G8" s="40" t="s">
        <v>13</v>
      </c>
      <c r="H8" s="219"/>
    </row>
    <row r="9" spans="1:8" ht="24">
      <c r="A9" s="41">
        <v>1</v>
      </c>
      <c r="B9" s="42" t="s">
        <v>127</v>
      </c>
      <c r="C9" s="43" t="s">
        <v>128</v>
      </c>
      <c r="D9" s="44"/>
      <c r="E9" s="45" t="s">
        <v>16</v>
      </c>
      <c r="F9" s="46"/>
      <c r="G9" s="46">
        <v>23.8</v>
      </c>
      <c r="H9" s="47"/>
    </row>
    <row r="10" spans="1:8">
      <c r="A10" s="12">
        <v>2</v>
      </c>
      <c r="B10" s="18"/>
      <c r="C10" s="13" t="s">
        <v>129</v>
      </c>
      <c r="D10" s="14" t="s">
        <v>130</v>
      </c>
      <c r="E10" s="15" t="s">
        <v>16</v>
      </c>
      <c r="F10" s="16"/>
      <c r="G10" s="16">
        <v>0.4</v>
      </c>
      <c r="H10" s="17"/>
    </row>
    <row r="11" spans="1:8" ht="24">
      <c r="A11" s="12">
        <v>3</v>
      </c>
      <c r="B11" s="18" t="s">
        <v>131</v>
      </c>
      <c r="C11" s="13" t="s">
        <v>132</v>
      </c>
      <c r="D11" s="14" t="s">
        <v>133</v>
      </c>
      <c r="E11" s="15" t="s">
        <v>16</v>
      </c>
      <c r="F11" s="16">
        <v>1.5299</v>
      </c>
      <c r="G11" s="16">
        <v>1.5299</v>
      </c>
      <c r="H11" s="17"/>
    </row>
    <row r="12" spans="1:8" ht="24">
      <c r="A12" s="12">
        <v>4</v>
      </c>
      <c r="B12" s="18" t="s">
        <v>134</v>
      </c>
      <c r="C12" s="13" t="s">
        <v>135</v>
      </c>
      <c r="D12" s="14" t="s">
        <v>136</v>
      </c>
      <c r="E12" s="15" t="s">
        <v>16</v>
      </c>
      <c r="F12" s="16">
        <v>3.5983000000000001</v>
      </c>
      <c r="G12" s="16">
        <v>3.5983000000000001</v>
      </c>
      <c r="H12" s="17"/>
    </row>
    <row r="13" spans="1:8">
      <c r="A13" s="12"/>
      <c r="B13" s="18"/>
      <c r="C13" s="18"/>
      <c r="D13" s="14"/>
      <c r="E13" s="15"/>
      <c r="F13" s="16"/>
      <c r="G13" s="16"/>
      <c r="H13" s="17"/>
    </row>
    <row r="14" spans="1:8">
      <c r="A14" s="12"/>
      <c r="B14" s="18"/>
      <c r="C14" s="13"/>
      <c r="D14" s="14"/>
      <c r="E14" s="15"/>
      <c r="F14" s="16"/>
      <c r="G14" s="16"/>
      <c r="H14" s="17"/>
    </row>
    <row r="15" spans="1:8">
      <c r="A15" s="12"/>
      <c r="B15" s="18"/>
      <c r="C15" s="13"/>
      <c r="D15" s="14"/>
      <c r="E15" s="15"/>
      <c r="F15" s="16"/>
      <c r="G15" s="16"/>
      <c r="H15" s="19"/>
    </row>
    <row r="16" spans="1:8">
      <c r="A16" s="12"/>
      <c r="B16" s="18"/>
      <c r="C16" s="13"/>
      <c r="D16" s="14"/>
      <c r="E16" s="15"/>
      <c r="F16" s="16"/>
      <c r="G16" s="16"/>
      <c r="H16" s="19"/>
    </row>
    <row r="17" spans="1:8">
      <c r="A17" s="12"/>
      <c r="B17" s="18"/>
      <c r="C17" s="13"/>
      <c r="D17" s="14"/>
      <c r="E17" s="15"/>
      <c r="F17" s="16"/>
      <c r="G17" s="16"/>
      <c r="H17" s="19"/>
    </row>
    <row r="18" spans="1:8">
      <c r="A18" s="12"/>
      <c r="B18" s="18"/>
      <c r="C18" s="13"/>
      <c r="D18" s="14"/>
      <c r="E18" s="15"/>
      <c r="F18" s="16"/>
      <c r="G18" s="16"/>
      <c r="H18" s="19"/>
    </row>
    <row r="19" spans="1:8">
      <c r="A19" s="12"/>
      <c r="B19" s="18"/>
      <c r="C19" s="13"/>
      <c r="D19" s="14"/>
      <c r="E19" s="15"/>
      <c r="F19" s="16"/>
      <c r="G19" s="16"/>
      <c r="H19" s="19"/>
    </row>
    <row r="20" spans="1:8">
      <c r="A20" s="12"/>
      <c r="B20" s="18"/>
      <c r="C20" s="13"/>
      <c r="D20" s="13"/>
      <c r="E20" s="15"/>
      <c r="F20" s="16"/>
      <c r="G20" s="16"/>
      <c r="H20" s="19"/>
    </row>
    <row r="21" spans="1:8">
      <c r="A21" s="12"/>
      <c r="B21" s="18"/>
      <c r="C21" s="13"/>
      <c r="D21" s="13"/>
      <c r="E21" s="15"/>
      <c r="F21" s="16"/>
      <c r="G21" s="16"/>
      <c r="H21" s="19"/>
    </row>
    <row r="22" spans="1:8">
      <c r="A22" s="12"/>
      <c r="B22" s="13"/>
      <c r="C22" s="13"/>
      <c r="D22" s="13"/>
      <c r="E22" s="15"/>
      <c r="F22" s="16"/>
      <c r="G22" s="16"/>
      <c r="H22" s="19"/>
    </row>
    <row r="23" spans="1:8">
      <c r="A23" s="12"/>
      <c r="B23" s="13"/>
      <c r="C23" s="13"/>
      <c r="D23" s="13"/>
      <c r="E23" s="15"/>
      <c r="F23" s="16"/>
      <c r="G23" s="16"/>
      <c r="H23" s="19"/>
    </row>
    <row r="24" spans="1:8">
      <c r="A24" s="12"/>
      <c r="B24" s="13"/>
      <c r="C24" s="13"/>
      <c r="D24" s="13"/>
      <c r="E24" s="15"/>
      <c r="F24" s="16"/>
      <c r="G24" s="16"/>
      <c r="H24" s="19"/>
    </row>
    <row r="25" spans="1:8">
      <c r="A25" s="12"/>
      <c r="B25" s="13"/>
      <c r="C25" s="13"/>
      <c r="D25" s="13"/>
      <c r="E25" s="15"/>
      <c r="F25" s="16"/>
      <c r="G25" s="16"/>
      <c r="H25" s="19"/>
    </row>
    <row r="26" spans="1:8">
      <c r="A26" s="12"/>
      <c r="B26" s="13"/>
      <c r="C26" s="13"/>
      <c r="D26" s="13"/>
      <c r="E26" s="15"/>
      <c r="F26" s="16"/>
      <c r="G26" s="16"/>
      <c r="H26" s="19"/>
    </row>
    <row r="27" spans="1:8">
      <c r="A27" s="12"/>
      <c r="B27" s="13"/>
      <c r="C27" s="13"/>
      <c r="D27" s="13"/>
      <c r="E27" s="15"/>
      <c r="F27" s="16"/>
      <c r="G27" s="16"/>
      <c r="H27" s="19"/>
    </row>
    <row r="28" spans="1:8">
      <c r="A28" s="12"/>
      <c r="B28" s="13"/>
      <c r="C28" s="13"/>
      <c r="D28" s="13"/>
      <c r="E28" s="15"/>
      <c r="F28" s="16"/>
      <c r="G28" s="16"/>
      <c r="H28" s="19"/>
    </row>
    <row r="29" spans="1:8">
      <c r="A29" s="12"/>
      <c r="B29" s="13"/>
      <c r="C29" s="13"/>
      <c r="D29" s="13"/>
      <c r="E29" s="15"/>
      <c r="F29" s="16"/>
      <c r="G29" s="16"/>
      <c r="H29" s="19"/>
    </row>
    <row r="30" spans="1:8">
      <c r="A30" s="12"/>
      <c r="B30" s="18"/>
      <c r="C30" s="13"/>
      <c r="D30" s="20"/>
      <c r="E30" s="15"/>
      <c r="F30" s="16"/>
      <c r="G30" s="16"/>
      <c r="H30" s="19"/>
    </row>
    <row r="31" spans="1:8">
      <c r="A31" s="12"/>
      <c r="B31" s="18"/>
      <c r="C31" s="13"/>
      <c r="D31" s="13"/>
      <c r="E31" s="15"/>
      <c r="F31" s="16"/>
      <c r="G31" s="16"/>
      <c r="H31" s="19"/>
    </row>
    <row r="32" spans="1:8">
      <c r="A32" s="12"/>
      <c r="B32" s="18"/>
      <c r="C32" s="13"/>
      <c r="D32" s="13"/>
      <c r="E32" s="15"/>
      <c r="F32" s="16"/>
      <c r="G32" s="16"/>
      <c r="H32" s="19"/>
    </row>
    <row r="33" spans="1:8">
      <c r="A33" s="12"/>
      <c r="B33" s="18"/>
      <c r="C33" s="13"/>
      <c r="D33" s="13"/>
      <c r="E33" s="15"/>
      <c r="F33" s="16"/>
      <c r="G33" s="16"/>
      <c r="H33" s="19"/>
    </row>
    <row r="34" spans="1:8">
      <c r="A34" s="12"/>
      <c r="B34" s="18"/>
      <c r="C34" s="13"/>
      <c r="D34" s="18"/>
      <c r="E34" s="15"/>
      <c r="F34" s="16"/>
      <c r="G34" s="16"/>
      <c r="H34" s="19"/>
    </row>
    <row r="35" spans="1:8">
      <c r="A35" s="12"/>
      <c r="B35" s="18"/>
      <c r="C35" s="13"/>
      <c r="D35" s="18"/>
      <c r="E35" s="15"/>
      <c r="F35" s="16"/>
      <c r="G35" s="16"/>
      <c r="H35" s="19"/>
    </row>
    <row r="36" spans="1:8">
      <c r="A36" s="12"/>
      <c r="B36" s="18"/>
      <c r="C36" s="13"/>
      <c r="D36" s="18"/>
      <c r="E36" s="15"/>
      <c r="F36" s="16"/>
      <c r="G36" s="16"/>
      <c r="H36" s="19"/>
    </row>
    <row r="37" spans="1:8">
      <c r="A37" s="12"/>
      <c r="B37" s="18"/>
      <c r="C37" s="13"/>
      <c r="D37" s="13"/>
      <c r="E37" s="15"/>
      <c r="F37" s="16"/>
      <c r="G37" s="16"/>
      <c r="H37" s="19"/>
    </row>
    <row r="38" spans="1:8">
      <c r="A38" s="12"/>
      <c r="B38" s="18"/>
      <c r="C38" s="13"/>
      <c r="D38" s="13"/>
      <c r="E38" s="15"/>
      <c r="F38" s="16"/>
      <c r="G38" s="16"/>
      <c r="H38" s="19"/>
    </row>
    <row r="39" spans="1:8">
      <c r="A39" s="12"/>
      <c r="B39" s="18"/>
      <c r="C39" s="13"/>
      <c r="D39" s="13"/>
      <c r="E39" s="15"/>
      <c r="F39" s="16"/>
      <c r="G39" s="16"/>
      <c r="H39" s="19"/>
    </row>
    <row r="40" spans="1:8">
      <c r="A40" s="12"/>
      <c r="B40" s="18"/>
      <c r="C40" s="13"/>
      <c r="D40" s="13"/>
      <c r="E40" s="15"/>
      <c r="F40" s="16"/>
      <c r="G40" s="16"/>
      <c r="H40" s="19"/>
    </row>
    <row r="41" spans="1:8" ht="15" thickBot="1">
      <c r="A41" s="37"/>
      <c r="B41" s="38"/>
      <c r="C41" s="21"/>
      <c r="D41" s="21"/>
      <c r="E41" s="22"/>
      <c r="F41" s="23"/>
      <c r="G41" s="23"/>
      <c r="H41" s="24"/>
    </row>
    <row r="42" spans="1:8" ht="27.75" customHeight="1">
      <c r="A42" s="232" t="s">
        <v>114</v>
      </c>
      <c r="B42" s="232"/>
      <c r="C42" s="232"/>
      <c r="D42" s="232"/>
      <c r="E42" s="232"/>
      <c r="F42" s="232"/>
      <c r="G42" s="232"/>
      <c r="H42" s="232"/>
    </row>
    <row r="43" spans="1:8" ht="27.75" customHeight="1">
      <c r="A43" s="234" t="s">
        <v>137</v>
      </c>
      <c r="B43" s="234"/>
      <c r="C43" s="234"/>
      <c r="D43" s="234"/>
      <c r="E43" s="234"/>
      <c r="F43" s="234"/>
      <c r="G43" s="234"/>
      <c r="H43" s="234"/>
    </row>
    <row r="44" spans="1:8" ht="15.6">
      <c r="A44" s="234" t="s">
        <v>116</v>
      </c>
      <c r="B44" s="234"/>
      <c r="C44" s="234"/>
      <c r="D44" s="234"/>
      <c r="E44" s="234"/>
      <c r="F44" s="234"/>
      <c r="G44" s="234"/>
      <c r="H44" s="234"/>
    </row>
    <row r="45" spans="1:8" ht="15.6">
      <c r="A45" s="236" t="s">
        <v>117</v>
      </c>
      <c r="B45" s="236"/>
      <c r="C45" s="236"/>
      <c r="D45" s="236"/>
      <c r="E45" s="236"/>
      <c r="F45" s="236"/>
      <c r="G45" s="236"/>
      <c r="H45" s="236"/>
    </row>
    <row r="46" spans="1:8" ht="15.6">
      <c r="A46" s="25"/>
      <c r="B46" s="26"/>
      <c r="C46" s="25"/>
      <c r="D46" s="25"/>
      <c r="E46" s="25"/>
      <c r="F46" s="27"/>
      <c r="G46" s="27"/>
      <c r="H46" s="28"/>
    </row>
    <row r="47" spans="1:8" ht="15.6">
      <c r="A47" s="29" t="s">
        <v>118</v>
      </c>
      <c r="B47" s="30"/>
      <c r="C47" s="31"/>
      <c r="D47" s="32" t="s">
        <v>119</v>
      </c>
      <c r="E47" s="31"/>
      <c r="F47" s="33"/>
      <c r="G47" s="33"/>
      <c r="H47" s="34"/>
    </row>
    <row r="48" spans="1:8" ht="15.6">
      <c r="A48" s="29"/>
      <c r="B48" s="30"/>
      <c r="C48" s="31"/>
      <c r="D48" s="32"/>
      <c r="E48" s="31"/>
      <c r="F48" s="33"/>
      <c r="G48" s="33"/>
      <c r="H48" s="34"/>
    </row>
    <row r="49" spans="1:8" ht="15.6">
      <c r="A49" s="29" t="s">
        <v>120</v>
      </c>
      <c r="B49" s="29"/>
      <c r="C49" s="25"/>
      <c r="D49" s="29" t="s">
        <v>120</v>
      </c>
      <c r="E49" s="25"/>
      <c r="F49" s="33"/>
      <c r="G49" s="33"/>
      <c r="H49" s="34"/>
    </row>
  </sheetData>
  <mergeCells count="16">
    <mergeCell ref="A45:H4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42:H42"/>
    <mergeCell ref="A43:H43"/>
    <mergeCell ref="A44:H44"/>
  </mergeCells>
  <phoneticPr fontId="1" type="noConversion"/>
  <pageMargins left="0.54" right="0.54" top="0.36" bottom="0.21" header="0.3" footer="0.1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34E85-348A-4379-A006-B36D04029DDC}">
  <sheetPr>
    <tabColor rgb="FF92D050"/>
  </sheetPr>
  <dimension ref="A1:Q168"/>
  <sheetViews>
    <sheetView workbookViewId="0">
      <selection activeCell="G168" sqref="G168"/>
    </sheetView>
  </sheetViews>
  <sheetFormatPr defaultRowHeight="14.4"/>
  <cols>
    <col min="1" max="1" width="5.6640625" style="1" customWidth="1"/>
    <col min="2" max="2" width="12.77734375" style="1" customWidth="1"/>
    <col min="3" max="3" width="14.21875" style="1" customWidth="1"/>
    <col min="4" max="4" width="36.88671875" style="1" customWidth="1"/>
    <col min="5" max="5" width="20.6640625" style="1" customWidth="1"/>
    <col min="6" max="6" width="5.44140625" style="1" bestFit="1" customWidth="1"/>
    <col min="7" max="7" width="10.88671875" style="1" customWidth="1"/>
    <col min="8" max="8" width="9.5546875" style="1" bestFit="1" customWidth="1"/>
    <col min="9" max="9" width="12.33203125" style="117" customWidth="1"/>
    <col min="10" max="10" width="12.5546875" style="91" customWidth="1"/>
    <col min="11" max="11" width="17.6640625" style="1" hidden="1" customWidth="1"/>
    <col min="12" max="13" width="0" style="1" hidden="1" customWidth="1"/>
    <col min="14" max="14" width="11" style="1" hidden="1" customWidth="1"/>
    <col min="15" max="15" width="11.21875" style="1" hidden="1" customWidth="1"/>
    <col min="16" max="16" width="28.77734375" style="1" customWidth="1"/>
    <col min="17" max="17" width="21.88671875" style="1" customWidth="1"/>
    <col min="18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5" ht="22.2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1"/>
    </row>
    <row r="2" spans="1:15" ht="15.6">
      <c r="A2" s="215" t="s">
        <v>515</v>
      </c>
      <c r="B2" s="215"/>
      <c r="C2" s="215"/>
      <c r="D2" s="215"/>
      <c r="E2" s="215"/>
      <c r="F2" s="215"/>
      <c r="G2" s="215"/>
      <c r="H2" s="215"/>
      <c r="I2" s="215"/>
      <c r="J2" s="1"/>
    </row>
    <row r="3" spans="1:15" ht="15.6">
      <c r="A3" s="216" t="s">
        <v>1</v>
      </c>
      <c r="B3" s="216"/>
      <c r="C3" s="216"/>
      <c r="D3" s="216"/>
      <c r="E3" s="216"/>
      <c r="F3" s="216"/>
      <c r="G3" s="216"/>
      <c r="H3" s="216"/>
      <c r="I3" s="216"/>
      <c r="J3" s="1"/>
    </row>
    <row r="4" spans="1:15" ht="15.6">
      <c r="A4" s="216" t="s">
        <v>194</v>
      </c>
      <c r="B4" s="216"/>
      <c r="C4" s="216"/>
      <c r="D4" s="216"/>
      <c r="E4" s="216"/>
      <c r="F4" s="216"/>
      <c r="G4" s="216"/>
      <c r="H4" s="216"/>
      <c r="I4" s="216"/>
      <c r="J4" s="1"/>
    </row>
    <row r="5" spans="1:15" ht="16.2" customHeight="1">
      <c r="A5" s="217" t="s">
        <v>3</v>
      </c>
      <c r="B5" s="217"/>
      <c r="C5" s="217"/>
      <c r="D5" s="217"/>
      <c r="E5" s="217"/>
      <c r="F5" s="217"/>
      <c r="G5" s="217"/>
      <c r="H5" s="217"/>
      <c r="I5" s="217"/>
      <c r="J5" s="1"/>
    </row>
    <row r="6" spans="1:15" ht="16.2" thickBot="1">
      <c r="A6" s="244" t="s">
        <v>4</v>
      </c>
      <c r="B6" s="244"/>
      <c r="C6" s="244"/>
      <c r="D6" s="244"/>
      <c r="E6" s="244"/>
      <c r="F6" s="244"/>
      <c r="G6" s="244"/>
      <c r="H6" s="244"/>
      <c r="I6" s="244"/>
      <c r="J6" s="1"/>
    </row>
    <row r="7" spans="1:15" ht="15">
      <c r="A7" s="223" t="s">
        <v>5</v>
      </c>
      <c r="B7" s="245" t="s">
        <v>218</v>
      </c>
      <c r="C7" s="225" t="s">
        <v>6</v>
      </c>
      <c r="D7" s="227" t="s">
        <v>7</v>
      </c>
      <c r="E7" s="227" t="s">
        <v>8</v>
      </c>
      <c r="F7" s="229" t="s">
        <v>9</v>
      </c>
      <c r="G7" s="231" t="s">
        <v>10</v>
      </c>
      <c r="H7" s="231"/>
      <c r="I7" s="248" t="s">
        <v>11</v>
      </c>
      <c r="J7" s="247" t="s">
        <v>217</v>
      </c>
      <c r="K7" s="250" t="s">
        <v>10</v>
      </c>
      <c r="L7" s="231"/>
    </row>
    <row r="8" spans="1:15" ht="15">
      <c r="A8" s="237"/>
      <c r="B8" s="246"/>
      <c r="C8" s="238"/>
      <c r="D8" s="239"/>
      <c r="E8" s="239"/>
      <c r="F8" s="240"/>
      <c r="G8" s="8" t="s">
        <v>13</v>
      </c>
      <c r="H8" s="8" t="s">
        <v>138</v>
      </c>
      <c r="I8" s="249"/>
      <c r="J8" s="247"/>
      <c r="K8" s="205" t="s">
        <v>12</v>
      </c>
      <c r="L8" s="8" t="s">
        <v>13</v>
      </c>
    </row>
    <row r="9" spans="1:15" s="127" customFormat="1">
      <c r="A9" s="123">
        <v>1</v>
      </c>
      <c r="B9" s="124" t="s">
        <v>219</v>
      </c>
      <c r="C9" s="54" t="s">
        <v>36</v>
      </c>
      <c r="D9" s="108" t="s">
        <v>37</v>
      </c>
      <c r="E9" s="125" t="s">
        <v>38</v>
      </c>
      <c r="F9" s="126" t="s">
        <v>16</v>
      </c>
      <c r="G9" s="100">
        <v>56.765757999999998</v>
      </c>
      <c r="H9" s="100"/>
      <c r="I9" s="199"/>
      <c r="J9" s="165">
        <v>67583</v>
      </c>
      <c r="K9" s="206">
        <v>58.5214</v>
      </c>
      <c r="L9" s="112">
        <f>K9*0.97</f>
        <v>56.765757999999998</v>
      </c>
      <c r="N9" s="128"/>
      <c r="O9" s="128"/>
    </row>
    <row r="10" spans="1:15" s="127" customFormat="1">
      <c r="A10" s="166">
        <v>9</v>
      </c>
      <c r="B10" s="124" t="s">
        <v>219</v>
      </c>
      <c r="C10" s="132" t="s">
        <v>159</v>
      </c>
      <c r="D10" s="110" t="s">
        <v>160</v>
      </c>
      <c r="E10" s="133" t="s">
        <v>179</v>
      </c>
      <c r="F10" s="134" t="s">
        <v>16</v>
      </c>
      <c r="G10" s="135">
        <v>40.263300000000001</v>
      </c>
      <c r="H10" s="100"/>
      <c r="I10" s="181"/>
      <c r="J10" s="165">
        <v>18858</v>
      </c>
      <c r="K10" s="207"/>
      <c r="L10" s="100"/>
      <c r="N10" s="106">
        <v>40.263300000000001</v>
      </c>
      <c r="O10" s="106">
        <v>40.263300000000001</v>
      </c>
    </row>
    <row r="11" spans="1:15" s="127" customFormat="1">
      <c r="A11" s="137">
        <v>6</v>
      </c>
      <c r="B11" s="124" t="s">
        <v>219</v>
      </c>
      <c r="C11" s="54" t="s">
        <v>30</v>
      </c>
      <c r="D11" s="108" t="s">
        <v>31</v>
      </c>
      <c r="E11" s="130" t="s">
        <v>32</v>
      </c>
      <c r="F11" s="131" t="s">
        <v>16</v>
      </c>
      <c r="G11" s="100">
        <v>25.287331999999999</v>
      </c>
      <c r="H11" s="100"/>
      <c r="I11" s="180"/>
      <c r="J11" s="165">
        <v>16105</v>
      </c>
      <c r="K11" s="207">
        <v>25.8034</v>
      </c>
      <c r="L11" s="100">
        <f>K11*0.98</f>
        <v>25.287331999999999</v>
      </c>
      <c r="N11" s="128"/>
      <c r="O11" s="128"/>
    </row>
    <row r="12" spans="1:15" s="127" customFormat="1">
      <c r="A12" s="129">
        <v>4</v>
      </c>
      <c r="B12" s="124" t="s">
        <v>219</v>
      </c>
      <c r="C12" s="132" t="s">
        <v>169</v>
      </c>
      <c r="D12" s="110" t="s">
        <v>170</v>
      </c>
      <c r="E12" s="133" t="s">
        <v>184</v>
      </c>
      <c r="F12" s="134" t="s">
        <v>16</v>
      </c>
      <c r="G12" s="135">
        <v>78.36630000000001</v>
      </c>
      <c r="H12" s="100"/>
      <c r="I12" s="181"/>
      <c r="J12" s="165">
        <v>15378</v>
      </c>
      <c r="K12" s="207"/>
      <c r="L12" s="100"/>
      <c r="N12" s="106">
        <v>78.36630000000001</v>
      </c>
      <c r="O12" s="106">
        <v>78.36630000000001</v>
      </c>
    </row>
    <row r="13" spans="1:15" s="127" customFormat="1">
      <c r="A13" s="123">
        <v>3</v>
      </c>
      <c r="B13" s="124" t="s">
        <v>219</v>
      </c>
      <c r="C13" s="132" t="s">
        <v>153</v>
      </c>
      <c r="D13" s="98" t="s">
        <v>154</v>
      </c>
      <c r="E13" s="133" t="s">
        <v>176</v>
      </c>
      <c r="F13" s="134" t="s">
        <v>16</v>
      </c>
      <c r="G13" s="135">
        <v>15.308999999999999</v>
      </c>
      <c r="H13" s="100"/>
      <c r="I13" s="181"/>
      <c r="J13" s="165">
        <v>15376</v>
      </c>
      <c r="K13" s="207"/>
      <c r="L13" s="100"/>
      <c r="N13" s="106">
        <v>15.308999999999999</v>
      </c>
      <c r="O13" s="106">
        <v>15.308999999999999</v>
      </c>
    </row>
    <row r="14" spans="1:15" s="127" customFormat="1">
      <c r="A14" s="129">
        <v>2</v>
      </c>
      <c r="B14" s="124" t="s">
        <v>219</v>
      </c>
      <c r="C14" s="54" t="s">
        <v>27</v>
      </c>
      <c r="D14" s="109" t="s">
        <v>28</v>
      </c>
      <c r="E14" s="130" t="s">
        <v>29</v>
      </c>
      <c r="F14" s="131" t="s">
        <v>16</v>
      </c>
      <c r="G14" s="100">
        <v>24.283200000000001</v>
      </c>
      <c r="H14" s="100"/>
      <c r="I14" s="181"/>
      <c r="J14" s="165">
        <v>13616</v>
      </c>
      <c r="K14" s="207">
        <v>22.589743589743598</v>
      </c>
      <c r="L14" s="100">
        <v>24.283200000000001</v>
      </c>
      <c r="N14" s="128"/>
      <c r="O14" s="128"/>
    </row>
    <row r="15" spans="1:15" s="127" customFormat="1" ht="15">
      <c r="A15" s="123">
        <v>5</v>
      </c>
      <c r="B15" s="124" t="s">
        <v>219</v>
      </c>
      <c r="C15" s="54" t="s">
        <v>14</v>
      </c>
      <c r="D15" s="108" t="s">
        <v>15</v>
      </c>
      <c r="E15" s="134" t="s">
        <v>141</v>
      </c>
      <c r="F15" s="131" t="s">
        <v>16</v>
      </c>
      <c r="G15" s="100">
        <v>5.1402000000000001</v>
      </c>
      <c r="H15" s="100"/>
      <c r="I15" s="200"/>
      <c r="J15" s="165">
        <v>8597</v>
      </c>
      <c r="K15" s="208">
        <v>5.1402000000000001</v>
      </c>
      <c r="L15" s="136">
        <v>5.1402000000000001</v>
      </c>
      <c r="N15" s="128"/>
      <c r="O15" s="128"/>
    </row>
    <row r="16" spans="1:15" s="127" customFormat="1">
      <c r="A16" s="12">
        <v>54</v>
      </c>
      <c r="B16" s="167" t="s">
        <v>258</v>
      </c>
      <c r="C16" s="97" t="s">
        <v>448</v>
      </c>
      <c r="D16" s="142" t="s">
        <v>220</v>
      </c>
      <c r="E16" s="97" t="s">
        <v>216</v>
      </c>
      <c r="F16" s="113" t="s">
        <v>278</v>
      </c>
      <c r="G16" s="97"/>
      <c r="H16" s="116">
        <v>18.965517241379299</v>
      </c>
      <c r="I16" s="196"/>
      <c r="J16" s="165">
        <v>8398</v>
      </c>
      <c r="K16" s="209" t="s">
        <v>279</v>
      </c>
      <c r="L16" s="104"/>
      <c r="M16" s="1"/>
      <c r="N16" s="107"/>
      <c r="O16" s="107"/>
    </row>
    <row r="17" spans="1:17" s="127" customFormat="1">
      <c r="A17" s="123">
        <v>7</v>
      </c>
      <c r="B17" s="124" t="s">
        <v>219</v>
      </c>
      <c r="C17" s="54" t="s">
        <v>96</v>
      </c>
      <c r="D17" s="108" t="s">
        <v>97</v>
      </c>
      <c r="E17" s="54" t="s">
        <v>98</v>
      </c>
      <c r="F17" s="131" t="s">
        <v>16</v>
      </c>
      <c r="G17" s="100">
        <v>16.300899999999999</v>
      </c>
      <c r="H17" s="100"/>
      <c r="I17" s="180"/>
      <c r="J17" s="165">
        <v>8370</v>
      </c>
      <c r="K17" s="207">
        <v>14.491379310344827</v>
      </c>
      <c r="L17" s="100">
        <v>16.300899999999999</v>
      </c>
      <c r="N17" s="128"/>
      <c r="O17" s="128"/>
    </row>
    <row r="18" spans="1:17" s="127" customFormat="1">
      <c r="A18" s="129">
        <v>10</v>
      </c>
      <c r="B18" s="124" t="s">
        <v>219</v>
      </c>
      <c r="C18" s="54" t="s">
        <v>90</v>
      </c>
      <c r="D18" s="108" t="s">
        <v>91</v>
      </c>
      <c r="E18" s="54" t="s">
        <v>92</v>
      </c>
      <c r="F18" s="131" t="s">
        <v>16</v>
      </c>
      <c r="G18" s="100">
        <v>19.327400000000001</v>
      </c>
      <c r="H18" s="100"/>
      <c r="I18" s="180"/>
      <c r="J18" s="165">
        <v>4540</v>
      </c>
      <c r="K18" s="207">
        <v>15.168900000000001</v>
      </c>
      <c r="L18" s="100">
        <v>19.327400000000001</v>
      </c>
      <c r="N18" s="128"/>
      <c r="O18" s="128"/>
    </row>
    <row r="19" spans="1:17" s="127" customFormat="1">
      <c r="A19" s="137">
        <v>8</v>
      </c>
      <c r="B19" s="124" t="s">
        <v>219</v>
      </c>
      <c r="C19" s="54" t="s">
        <v>93</v>
      </c>
      <c r="D19" s="108" t="s">
        <v>94</v>
      </c>
      <c r="E19" s="54" t="s">
        <v>95</v>
      </c>
      <c r="F19" s="131" t="s">
        <v>16</v>
      </c>
      <c r="G19" s="100">
        <v>19.327400000000001</v>
      </c>
      <c r="H19" s="100"/>
      <c r="I19" s="180"/>
      <c r="J19" s="165">
        <v>4537</v>
      </c>
      <c r="K19" s="207">
        <v>15.168900000000001</v>
      </c>
      <c r="L19" s="100">
        <v>19.327400000000001</v>
      </c>
      <c r="N19" s="128"/>
      <c r="O19" s="128"/>
    </row>
    <row r="20" spans="1:17" s="127" customFormat="1">
      <c r="A20" s="12">
        <v>66</v>
      </c>
      <c r="B20" s="167" t="s">
        <v>258</v>
      </c>
      <c r="C20" s="97" t="s">
        <v>242</v>
      </c>
      <c r="D20" s="97" t="s">
        <v>243</v>
      </c>
      <c r="E20" s="97" t="s">
        <v>268</v>
      </c>
      <c r="F20" s="113" t="s">
        <v>278</v>
      </c>
      <c r="G20" s="97"/>
      <c r="H20" s="116">
        <v>26.11</v>
      </c>
      <c r="I20" s="196"/>
      <c r="J20" s="165">
        <v>4281</v>
      </c>
      <c r="K20" s="209" t="s">
        <v>279</v>
      </c>
      <c r="L20" s="104"/>
      <c r="M20" s="1"/>
      <c r="N20" s="107"/>
      <c r="O20" s="107"/>
    </row>
    <row r="21" spans="1:17" s="127" customFormat="1">
      <c r="A21" s="9">
        <v>55</v>
      </c>
      <c r="B21" s="167" t="s">
        <v>258</v>
      </c>
      <c r="C21" s="97" t="s">
        <v>221</v>
      </c>
      <c r="D21" s="97" t="s">
        <v>222</v>
      </c>
      <c r="E21" s="97" t="s">
        <v>259</v>
      </c>
      <c r="F21" s="113" t="s">
        <v>278</v>
      </c>
      <c r="G21" s="97"/>
      <c r="H21" s="116">
        <v>16.717948717948701</v>
      </c>
      <c r="I21" s="196"/>
      <c r="J21" s="165">
        <v>4124</v>
      </c>
      <c r="K21" s="209" t="s">
        <v>279</v>
      </c>
      <c r="L21" s="104"/>
      <c r="M21" s="1"/>
      <c r="N21" s="107"/>
      <c r="O21" s="107"/>
    </row>
    <row r="22" spans="1:17" s="127" customFormat="1">
      <c r="A22" s="129">
        <v>12</v>
      </c>
      <c r="B22" s="124" t="s">
        <v>219</v>
      </c>
      <c r="C22" s="132" t="s">
        <v>165</v>
      </c>
      <c r="D22" s="110" t="s">
        <v>166</v>
      </c>
      <c r="E22" s="133" t="s">
        <v>182</v>
      </c>
      <c r="F22" s="134" t="s">
        <v>16</v>
      </c>
      <c r="G22" s="135">
        <v>17.741299999999999</v>
      </c>
      <c r="H22" s="100"/>
      <c r="I22" s="181"/>
      <c r="J22" s="165">
        <v>2696</v>
      </c>
      <c r="K22" s="207"/>
      <c r="L22" s="100"/>
      <c r="N22" s="106">
        <v>17.741299999999999</v>
      </c>
      <c r="O22" s="106">
        <v>17.741299999999999</v>
      </c>
    </row>
    <row r="23" spans="1:17" s="127" customFormat="1">
      <c r="A23" s="102">
        <v>56</v>
      </c>
      <c r="B23" s="167" t="s">
        <v>258</v>
      </c>
      <c r="C23" s="97" t="s">
        <v>223</v>
      </c>
      <c r="D23" s="97" t="s">
        <v>224</v>
      </c>
      <c r="E23" s="97" t="s">
        <v>260</v>
      </c>
      <c r="F23" s="113" t="s">
        <v>278</v>
      </c>
      <c r="G23" s="97"/>
      <c r="H23" s="116">
        <v>53.474137931034498</v>
      </c>
      <c r="I23" s="196"/>
      <c r="J23" s="165">
        <v>2500</v>
      </c>
      <c r="K23" s="209" t="s">
        <v>279</v>
      </c>
      <c r="L23" s="104"/>
      <c r="M23" s="1"/>
      <c r="N23" s="107"/>
      <c r="O23" s="107"/>
    </row>
    <row r="24" spans="1:17" s="127" customFormat="1">
      <c r="A24" s="166">
        <v>11</v>
      </c>
      <c r="B24" s="124" t="s">
        <v>219</v>
      </c>
      <c r="C24" s="54" t="s">
        <v>22</v>
      </c>
      <c r="D24" s="108" t="s">
        <v>25</v>
      </c>
      <c r="E24" s="130" t="s">
        <v>26</v>
      </c>
      <c r="F24" s="131" t="s">
        <v>16</v>
      </c>
      <c r="G24" s="100">
        <v>3.7778</v>
      </c>
      <c r="H24" s="100"/>
      <c r="I24" s="181"/>
      <c r="J24" s="165">
        <v>2364</v>
      </c>
      <c r="K24" s="207">
        <v>3.7778</v>
      </c>
      <c r="L24" s="100">
        <v>3.7778</v>
      </c>
      <c r="N24" s="128"/>
      <c r="O24" s="128"/>
    </row>
    <row r="25" spans="1:17" s="127" customFormat="1" ht="39" customHeight="1">
      <c r="A25" s="9">
        <v>21</v>
      </c>
      <c r="B25" s="111" t="s">
        <v>219</v>
      </c>
      <c r="C25" s="169" t="s">
        <v>171</v>
      </c>
      <c r="D25" s="175" t="s">
        <v>168</v>
      </c>
      <c r="E25" s="171" t="s">
        <v>185</v>
      </c>
      <c r="F25" s="172" t="s">
        <v>16</v>
      </c>
      <c r="G25" s="173">
        <v>58.4071</v>
      </c>
      <c r="H25" s="139"/>
      <c r="I25" s="201" t="s">
        <v>190</v>
      </c>
      <c r="J25" s="165">
        <v>1862</v>
      </c>
      <c r="K25" s="182"/>
      <c r="L25" s="16"/>
      <c r="M25" s="1"/>
      <c r="N25" s="105"/>
      <c r="O25" s="105">
        <v>58.4071</v>
      </c>
    </row>
    <row r="26" spans="1:17" s="127" customFormat="1">
      <c r="A26" s="9">
        <v>19</v>
      </c>
      <c r="B26" s="111" t="s">
        <v>219</v>
      </c>
      <c r="C26" s="138" t="s">
        <v>57</v>
      </c>
      <c r="D26" s="108" t="s">
        <v>58</v>
      </c>
      <c r="E26" s="43" t="s">
        <v>59</v>
      </c>
      <c r="F26" s="15" t="s">
        <v>16</v>
      </c>
      <c r="G26" s="16">
        <v>3.490351</v>
      </c>
      <c r="H26" s="139"/>
      <c r="I26" s="176"/>
      <c r="J26" s="165">
        <v>1732</v>
      </c>
      <c r="K26" s="182">
        <v>3.5983000000000001</v>
      </c>
      <c r="L26" s="16">
        <f>K26*0.97</f>
        <v>3.490351</v>
      </c>
      <c r="M26" s="1"/>
      <c r="N26" s="1"/>
      <c r="O26" s="1"/>
    </row>
    <row r="27" spans="1:17" s="127" customFormat="1">
      <c r="A27" s="137">
        <v>16</v>
      </c>
      <c r="B27" s="124" t="s">
        <v>219</v>
      </c>
      <c r="C27" s="132" t="s">
        <v>163</v>
      </c>
      <c r="D27" s="110" t="s">
        <v>164</v>
      </c>
      <c r="E27" s="133" t="s">
        <v>181</v>
      </c>
      <c r="F27" s="134" t="s">
        <v>16</v>
      </c>
      <c r="G27" s="135">
        <v>15.3769230769231</v>
      </c>
      <c r="H27" s="100"/>
      <c r="I27" s="181"/>
      <c r="J27" s="165">
        <v>1535</v>
      </c>
      <c r="K27" s="207"/>
      <c r="L27" s="100"/>
      <c r="N27" s="106">
        <v>15.3769230769231</v>
      </c>
      <c r="O27" s="106">
        <v>15.3769230769231</v>
      </c>
    </row>
    <row r="28" spans="1:17" s="127" customFormat="1" ht="24.6" customHeight="1">
      <c r="A28" s="9">
        <v>69</v>
      </c>
      <c r="B28" s="167" t="s">
        <v>258</v>
      </c>
      <c r="C28" s="97" t="s">
        <v>248</v>
      </c>
      <c r="D28" s="97" t="s">
        <v>249</v>
      </c>
      <c r="E28" s="97" t="s">
        <v>269</v>
      </c>
      <c r="F28" s="114" t="s">
        <v>278</v>
      </c>
      <c r="G28" s="97"/>
      <c r="H28" s="116"/>
      <c r="I28" s="202" t="s">
        <v>274</v>
      </c>
      <c r="J28" s="165">
        <v>1521</v>
      </c>
      <c r="K28" s="209" t="s">
        <v>279</v>
      </c>
      <c r="L28" s="104"/>
      <c r="M28" s="1"/>
      <c r="N28" s="1"/>
      <c r="O28" s="1"/>
    </row>
    <row r="29" spans="1:17" ht="48">
      <c r="A29" s="12">
        <v>68</v>
      </c>
      <c r="B29" s="167" t="s">
        <v>258</v>
      </c>
      <c r="C29" s="97" t="s">
        <v>246</v>
      </c>
      <c r="D29" s="97" t="s">
        <v>247</v>
      </c>
      <c r="E29" s="97" t="s">
        <v>269</v>
      </c>
      <c r="F29" s="114" t="s">
        <v>278</v>
      </c>
      <c r="G29" s="97"/>
      <c r="H29" s="116"/>
      <c r="I29" s="202" t="s">
        <v>273</v>
      </c>
      <c r="J29" s="165">
        <v>1519</v>
      </c>
      <c r="K29" s="209" t="s">
        <v>279</v>
      </c>
      <c r="L29" s="104"/>
    </row>
    <row r="30" spans="1:17">
      <c r="A30" s="9">
        <v>67</v>
      </c>
      <c r="B30" s="167" t="s">
        <v>258</v>
      </c>
      <c r="C30" s="97" t="s">
        <v>244</v>
      </c>
      <c r="D30" s="97" t="s">
        <v>245</v>
      </c>
      <c r="E30" s="97" t="s">
        <v>269</v>
      </c>
      <c r="F30" s="114" t="s">
        <v>278</v>
      </c>
      <c r="G30" s="97"/>
      <c r="H30" s="116"/>
      <c r="I30" s="203"/>
      <c r="J30" s="165">
        <v>1514</v>
      </c>
      <c r="K30" s="209" t="s">
        <v>279</v>
      </c>
      <c r="L30" s="104"/>
      <c r="Q30" s="1" t="s">
        <v>521</v>
      </c>
    </row>
    <row r="31" spans="1:17">
      <c r="A31" s="12">
        <v>58</v>
      </c>
      <c r="B31" s="167" t="s">
        <v>258</v>
      </c>
      <c r="C31" s="97" t="s">
        <v>227</v>
      </c>
      <c r="D31" s="97" t="s">
        <v>228</v>
      </c>
      <c r="E31" s="97" t="s">
        <v>262</v>
      </c>
      <c r="F31" s="113" t="s">
        <v>278</v>
      </c>
      <c r="G31" s="97"/>
      <c r="H31" s="116">
        <v>53.47</v>
      </c>
      <c r="I31" s="196"/>
      <c r="J31" s="165">
        <v>1502</v>
      </c>
      <c r="K31" s="209" t="s">
        <v>279</v>
      </c>
      <c r="L31" s="104"/>
    </row>
    <row r="32" spans="1:17">
      <c r="A32" s="102">
        <v>18</v>
      </c>
      <c r="B32" s="111" t="s">
        <v>219</v>
      </c>
      <c r="C32" s="55" t="s">
        <v>54</v>
      </c>
      <c r="D32" s="108" t="s">
        <v>55</v>
      </c>
      <c r="E32" s="13" t="s">
        <v>56</v>
      </c>
      <c r="F32" s="15" t="s">
        <v>16</v>
      </c>
      <c r="G32" s="16">
        <v>12.775772999999999</v>
      </c>
      <c r="H32" s="100"/>
      <c r="I32" s="176"/>
      <c r="J32" s="165">
        <v>1277</v>
      </c>
      <c r="K32" s="182">
        <v>13.1709</v>
      </c>
      <c r="L32" s="16">
        <f>K32*0.97</f>
        <v>12.775772999999999</v>
      </c>
    </row>
    <row r="33" spans="1:15">
      <c r="A33" s="166">
        <v>17</v>
      </c>
      <c r="B33" s="124" t="s">
        <v>219</v>
      </c>
      <c r="C33" s="54" t="s">
        <v>17</v>
      </c>
      <c r="D33" s="108" t="s">
        <v>20</v>
      </c>
      <c r="E33" s="130" t="s">
        <v>21</v>
      </c>
      <c r="F33" s="131" t="s">
        <v>16</v>
      </c>
      <c r="G33" s="100">
        <v>3.7778</v>
      </c>
      <c r="H33" s="100"/>
      <c r="I33" s="181"/>
      <c r="J33" s="165">
        <v>1074</v>
      </c>
      <c r="K33" s="207">
        <v>3.7778</v>
      </c>
      <c r="L33" s="100">
        <v>3.7778</v>
      </c>
      <c r="M33" s="127"/>
      <c r="N33" s="127"/>
      <c r="O33" s="127"/>
    </row>
    <row r="34" spans="1:15">
      <c r="A34" s="9">
        <v>59</v>
      </c>
      <c r="B34" s="167" t="s">
        <v>258</v>
      </c>
      <c r="C34" s="97" t="s">
        <v>229</v>
      </c>
      <c r="D34" s="97" t="s">
        <v>230</v>
      </c>
      <c r="E34" s="97" t="s">
        <v>263</v>
      </c>
      <c r="F34" s="113" t="s">
        <v>278</v>
      </c>
      <c r="G34" s="97"/>
      <c r="H34" s="116">
        <v>31.53</v>
      </c>
      <c r="I34" s="196"/>
      <c r="J34" s="165">
        <v>1034</v>
      </c>
      <c r="K34" s="209" t="s">
        <v>279</v>
      </c>
      <c r="L34" s="104"/>
    </row>
    <row r="35" spans="1:15">
      <c r="A35" s="103">
        <v>65</v>
      </c>
      <c r="B35" s="167" t="s">
        <v>258</v>
      </c>
      <c r="C35" s="97" t="s">
        <v>514</v>
      </c>
      <c r="D35" s="97" t="s">
        <v>241</v>
      </c>
      <c r="E35" s="97" t="s">
        <v>267</v>
      </c>
      <c r="F35" s="113" t="s">
        <v>278</v>
      </c>
      <c r="G35" s="97"/>
      <c r="H35" s="116">
        <v>27.43</v>
      </c>
      <c r="I35" s="196"/>
      <c r="J35" s="165">
        <v>903</v>
      </c>
      <c r="K35" s="209" t="s">
        <v>279</v>
      </c>
      <c r="L35" s="104"/>
    </row>
    <row r="36" spans="1:15">
      <c r="A36" s="102">
        <v>20</v>
      </c>
      <c r="B36" s="111" t="s">
        <v>219</v>
      </c>
      <c r="C36" s="54" t="s">
        <v>142</v>
      </c>
      <c r="D36" s="108" t="s">
        <v>143</v>
      </c>
      <c r="E36" s="13" t="s">
        <v>144</v>
      </c>
      <c r="F36" s="15" t="s">
        <v>16</v>
      </c>
      <c r="G36" s="16">
        <v>26.723199999999999</v>
      </c>
      <c r="H36" s="100"/>
      <c r="I36" s="176"/>
      <c r="J36" s="165">
        <v>818</v>
      </c>
      <c r="K36" s="182">
        <v>24.283200000000001</v>
      </c>
      <c r="L36" s="16">
        <v>26.723199999999999</v>
      </c>
    </row>
    <row r="37" spans="1:15">
      <c r="A37" s="12">
        <v>64</v>
      </c>
      <c r="B37" s="167" t="s">
        <v>258</v>
      </c>
      <c r="C37" s="97" t="s">
        <v>239</v>
      </c>
      <c r="D37" s="97" t="s">
        <v>240</v>
      </c>
      <c r="E37" s="97" t="s">
        <v>266</v>
      </c>
      <c r="F37" s="113" t="s">
        <v>278</v>
      </c>
      <c r="G37" s="97"/>
      <c r="H37" s="116">
        <v>14.869</v>
      </c>
      <c r="I37" s="196"/>
      <c r="J37" s="165">
        <v>540</v>
      </c>
      <c r="K37" s="209" t="s">
        <v>279</v>
      </c>
      <c r="L37" s="104"/>
    </row>
    <row r="38" spans="1:15">
      <c r="A38" s="123">
        <v>15</v>
      </c>
      <c r="B38" s="124" t="s">
        <v>219</v>
      </c>
      <c r="C38" s="132" t="s">
        <v>167</v>
      </c>
      <c r="D38" s="110" t="s">
        <v>168</v>
      </c>
      <c r="E38" s="133" t="s">
        <v>183</v>
      </c>
      <c r="F38" s="134" t="s">
        <v>16</v>
      </c>
      <c r="G38" s="135">
        <v>48.335099999999997</v>
      </c>
      <c r="H38" s="100"/>
      <c r="I38" s="181"/>
      <c r="J38" s="165">
        <v>437</v>
      </c>
      <c r="K38" s="207"/>
      <c r="L38" s="100"/>
      <c r="M38" s="127"/>
      <c r="N38" s="106">
        <v>48.335099999999997</v>
      </c>
      <c r="O38" s="106">
        <v>48.335099999999997</v>
      </c>
    </row>
    <row r="39" spans="1:15">
      <c r="A39" s="12">
        <v>22</v>
      </c>
      <c r="B39" s="111" t="s">
        <v>219</v>
      </c>
      <c r="C39" s="63" t="s">
        <v>155</v>
      </c>
      <c r="D39" s="64" t="s">
        <v>156</v>
      </c>
      <c r="E39" s="64" t="s">
        <v>177</v>
      </c>
      <c r="F39" s="65" t="s">
        <v>16</v>
      </c>
      <c r="G39" s="66">
        <v>13.846</v>
      </c>
      <c r="H39" s="100"/>
      <c r="I39" s="178"/>
      <c r="J39" s="165">
        <v>363</v>
      </c>
      <c r="K39" s="182"/>
      <c r="L39" s="16"/>
      <c r="N39" s="105">
        <v>13.846</v>
      </c>
      <c r="O39" s="105">
        <v>13.846</v>
      </c>
    </row>
    <row r="40" spans="1:15">
      <c r="A40" s="9">
        <v>25</v>
      </c>
      <c r="B40" s="111" t="s">
        <v>219</v>
      </c>
      <c r="C40" s="54" t="s">
        <v>33</v>
      </c>
      <c r="D40" s="13" t="s">
        <v>34</v>
      </c>
      <c r="E40" s="14" t="s">
        <v>35</v>
      </c>
      <c r="F40" s="15" t="s">
        <v>16</v>
      </c>
      <c r="G40" s="16">
        <v>53.399760999999998</v>
      </c>
      <c r="H40" s="100"/>
      <c r="I40" s="176"/>
      <c r="J40" s="165">
        <v>136</v>
      </c>
      <c r="K40" s="182">
        <v>55.051299999999998</v>
      </c>
      <c r="L40" s="16">
        <f>K40*0.97</f>
        <v>53.399760999999998</v>
      </c>
    </row>
    <row r="41" spans="1:15" ht="24.6" customHeight="1">
      <c r="A41" s="103">
        <v>23</v>
      </c>
      <c r="B41" s="111" t="s">
        <v>219</v>
      </c>
      <c r="C41" s="55" t="s">
        <v>69</v>
      </c>
      <c r="D41" s="13" t="s">
        <v>70</v>
      </c>
      <c r="E41" s="13" t="s">
        <v>71</v>
      </c>
      <c r="F41" s="15" t="s">
        <v>16</v>
      </c>
      <c r="G41" s="16">
        <v>5.7702389999999992</v>
      </c>
      <c r="H41" s="100"/>
      <c r="I41" s="176"/>
      <c r="J41" s="165">
        <v>125</v>
      </c>
      <c r="K41" s="182">
        <v>5.9486999999999997</v>
      </c>
      <c r="L41" s="16">
        <f>K41*0.97</f>
        <v>5.7702389999999992</v>
      </c>
    </row>
    <row r="42" spans="1:15">
      <c r="A42" s="102">
        <v>24</v>
      </c>
      <c r="B42" s="111" t="s">
        <v>219</v>
      </c>
      <c r="C42" s="55" t="s">
        <v>72</v>
      </c>
      <c r="D42" s="13" t="s">
        <v>73</v>
      </c>
      <c r="E42" s="13" t="s">
        <v>74</v>
      </c>
      <c r="F42" s="15" t="s">
        <v>16</v>
      </c>
      <c r="G42" s="16">
        <v>4.1287179487179522</v>
      </c>
      <c r="H42" s="100"/>
      <c r="I42" s="176"/>
      <c r="J42" s="165">
        <v>125</v>
      </c>
      <c r="K42" s="182">
        <v>4.2564102564102599</v>
      </c>
      <c r="L42" s="16">
        <f>K42*0.97</f>
        <v>4.1287179487179522</v>
      </c>
    </row>
    <row r="43" spans="1:15">
      <c r="A43" s="103">
        <v>29</v>
      </c>
      <c r="B43" s="111" t="s">
        <v>219</v>
      </c>
      <c r="C43" s="54" t="s">
        <v>78</v>
      </c>
      <c r="D43" s="13" t="s">
        <v>79</v>
      </c>
      <c r="E43" s="20" t="s">
        <v>80</v>
      </c>
      <c r="F43" s="15" t="s">
        <v>16</v>
      </c>
      <c r="G43" s="16">
        <v>3.4654219999999998</v>
      </c>
      <c r="H43" s="100"/>
      <c r="I43" s="176"/>
      <c r="J43" s="165">
        <v>111</v>
      </c>
      <c r="K43" s="182">
        <v>3.5726</v>
      </c>
      <c r="L43" s="16">
        <f>K43*0.97</f>
        <v>3.4654219999999998</v>
      </c>
    </row>
    <row r="44" spans="1:15">
      <c r="A44" s="9">
        <v>57</v>
      </c>
      <c r="B44" s="167" t="s">
        <v>258</v>
      </c>
      <c r="C44" s="97" t="s">
        <v>225</v>
      </c>
      <c r="D44" s="97" t="s">
        <v>226</v>
      </c>
      <c r="E44" s="97" t="s">
        <v>261</v>
      </c>
      <c r="F44" s="113" t="s">
        <v>278</v>
      </c>
      <c r="G44" s="97"/>
      <c r="H44" s="116">
        <v>30.44</v>
      </c>
      <c r="I44" s="196"/>
      <c r="J44" s="165">
        <v>77</v>
      </c>
      <c r="K44" s="209" t="s">
        <v>279</v>
      </c>
      <c r="L44" s="104"/>
    </row>
    <row r="45" spans="1:15">
      <c r="A45" s="12">
        <v>32</v>
      </c>
      <c r="B45" s="111" t="s">
        <v>219</v>
      </c>
      <c r="C45" s="170" t="s">
        <v>60</v>
      </c>
      <c r="D45" s="50" t="s">
        <v>61</v>
      </c>
      <c r="E45" s="50" t="s">
        <v>62</v>
      </c>
      <c r="F45" s="96" t="s">
        <v>16</v>
      </c>
      <c r="G45" s="51">
        <v>3.2498879999999999</v>
      </c>
      <c r="H45" s="100"/>
      <c r="I45" s="177"/>
      <c r="J45" s="165">
        <v>42</v>
      </c>
      <c r="K45" s="210">
        <v>3.3504</v>
      </c>
      <c r="L45" s="51">
        <f>K45*0.97</f>
        <v>3.2498879999999999</v>
      </c>
    </row>
    <row r="46" spans="1:15" ht="14.4" customHeight="1">
      <c r="A46" s="9">
        <v>33</v>
      </c>
      <c r="B46" s="111" t="s">
        <v>219</v>
      </c>
      <c r="C46" s="54" t="s">
        <v>45</v>
      </c>
      <c r="D46" s="13" t="s">
        <v>46</v>
      </c>
      <c r="E46" s="14" t="s">
        <v>47</v>
      </c>
      <c r="F46" s="15" t="s">
        <v>16</v>
      </c>
      <c r="G46" s="16">
        <v>1.9814189999999998</v>
      </c>
      <c r="H46" s="100"/>
      <c r="I46" s="176"/>
      <c r="J46" s="165">
        <v>40</v>
      </c>
      <c r="K46" s="182">
        <v>2.0427</v>
      </c>
      <c r="L46" s="16">
        <f>K46*0.97</f>
        <v>1.9814189999999998</v>
      </c>
    </row>
    <row r="47" spans="1:15">
      <c r="A47" s="12">
        <v>62</v>
      </c>
      <c r="B47" s="167" t="s">
        <v>258</v>
      </c>
      <c r="C47" s="97" t="s">
        <v>235</v>
      </c>
      <c r="D47" s="97" t="s">
        <v>236</v>
      </c>
      <c r="E47" s="97" t="s">
        <v>265</v>
      </c>
      <c r="F47" s="113" t="s">
        <v>278</v>
      </c>
      <c r="G47" s="97"/>
      <c r="H47" s="116">
        <v>38.362068965517203</v>
      </c>
      <c r="I47" s="196"/>
      <c r="J47" s="165">
        <v>34</v>
      </c>
      <c r="K47" s="209" t="s">
        <v>279</v>
      </c>
      <c r="L47" s="104"/>
    </row>
    <row r="48" spans="1:15">
      <c r="A48" s="9">
        <v>61</v>
      </c>
      <c r="B48" s="167" t="s">
        <v>258</v>
      </c>
      <c r="C48" s="97" t="s">
        <v>233</v>
      </c>
      <c r="D48" s="97" t="s">
        <v>234</v>
      </c>
      <c r="E48" s="97" t="s">
        <v>264</v>
      </c>
      <c r="F48" s="113" t="s">
        <v>278</v>
      </c>
      <c r="G48" s="97"/>
      <c r="H48" s="116">
        <v>47.413793103448299</v>
      </c>
      <c r="I48" s="196"/>
      <c r="J48" s="165">
        <v>31</v>
      </c>
      <c r="K48" s="209" t="s">
        <v>279</v>
      </c>
      <c r="L48" s="104"/>
    </row>
    <row r="49" spans="1:15">
      <c r="A49" s="12">
        <v>26</v>
      </c>
      <c r="B49" s="111" t="s">
        <v>219</v>
      </c>
      <c r="C49" s="54" t="s">
        <v>48</v>
      </c>
      <c r="D49" s="13" t="s">
        <v>49</v>
      </c>
      <c r="E49" s="13" t="s">
        <v>50</v>
      </c>
      <c r="F49" s="15" t="s">
        <v>16</v>
      </c>
      <c r="G49" s="16">
        <v>1.4508289999999999</v>
      </c>
      <c r="H49" s="100"/>
      <c r="I49" s="176"/>
      <c r="J49" s="165">
        <v>23</v>
      </c>
      <c r="K49" s="182">
        <v>1.4957</v>
      </c>
      <c r="L49" s="16">
        <f>K49*0.97</f>
        <v>1.4508289999999999</v>
      </c>
      <c r="N49" s="104"/>
      <c r="O49" s="104"/>
    </row>
    <row r="50" spans="1:15" ht="24" customHeight="1">
      <c r="A50" s="9">
        <v>27</v>
      </c>
      <c r="B50" s="111" t="s">
        <v>219</v>
      </c>
      <c r="C50" s="56" t="s">
        <v>51</v>
      </c>
      <c r="D50" s="50" t="s">
        <v>52</v>
      </c>
      <c r="E50" s="50" t="s">
        <v>53</v>
      </c>
      <c r="F50" s="96" t="s">
        <v>16</v>
      </c>
      <c r="G50" s="51">
        <v>1.4508289999999999</v>
      </c>
      <c r="H50" s="100"/>
      <c r="I50" s="177"/>
      <c r="J50" s="165">
        <v>23</v>
      </c>
      <c r="K50" s="182">
        <v>1.4957</v>
      </c>
      <c r="L50" s="16">
        <f>K50*0.97</f>
        <v>1.4508289999999999</v>
      </c>
      <c r="N50" s="104"/>
      <c r="O50" s="104"/>
    </row>
    <row r="51" spans="1:15">
      <c r="A51" s="103">
        <v>31</v>
      </c>
      <c r="B51" s="111" t="s">
        <v>219</v>
      </c>
      <c r="C51" s="63" t="s">
        <v>145</v>
      </c>
      <c r="D51" s="64" t="s">
        <v>146</v>
      </c>
      <c r="E51" s="64" t="s">
        <v>172</v>
      </c>
      <c r="F51" s="65" t="s">
        <v>16</v>
      </c>
      <c r="G51" s="66">
        <v>24.283200000000001</v>
      </c>
      <c r="H51" s="100"/>
      <c r="I51" s="178"/>
      <c r="J51" s="165">
        <v>23</v>
      </c>
      <c r="K51" s="57"/>
      <c r="L51" s="57"/>
      <c r="N51" s="58">
        <v>21.783999999999999</v>
      </c>
      <c r="O51" s="58">
        <v>24.283200000000001</v>
      </c>
    </row>
    <row r="52" spans="1:15">
      <c r="A52" s="102">
        <v>28</v>
      </c>
      <c r="B52" s="111" t="s">
        <v>219</v>
      </c>
      <c r="C52" s="63" t="s">
        <v>161</v>
      </c>
      <c r="D52" s="67" t="s">
        <v>162</v>
      </c>
      <c r="E52" s="64" t="s">
        <v>180</v>
      </c>
      <c r="F52" s="65" t="s">
        <v>16</v>
      </c>
      <c r="G52" s="66">
        <v>43.856699999999996</v>
      </c>
      <c r="H52" s="100"/>
      <c r="I52" s="178"/>
      <c r="J52" s="165">
        <v>22</v>
      </c>
      <c r="K52" s="57"/>
      <c r="L52" s="57"/>
      <c r="N52" s="58">
        <v>43.856699999999996</v>
      </c>
      <c r="O52" s="58">
        <v>43.856699999999996</v>
      </c>
    </row>
    <row r="53" spans="1:15">
      <c r="A53" s="12">
        <v>34</v>
      </c>
      <c r="B53" s="111" t="s">
        <v>219</v>
      </c>
      <c r="C53" s="63" t="s">
        <v>147</v>
      </c>
      <c r="D53" s="64" t="s">
        <v>148</v>
      </c>
      <c r="E53" s="64" t="s">
        <v>173</v>
      </c>
      <c r="F53" s="65" t="s">
        <v>16</v>
      </c>
      <c r="G53" s="66">
        <v>34.83</v>
      </c>
      <c r="H53" s="100"/>
      <c r="I53" s="178"/>
      <c r="J53" s="165">
        <v>15</v>
      </c>
      <c r="K53" s="57"/>
      <c r="L53" s="57"/>
      <c r="N53" s="58">
        <v>34.83</v>
      </c>
      <c r="O53" s="58">
        <v>34.83</v>
      </c>
    </row>
    <row r="54" spans="1:15">
      <c r="A54" s="102">
        <v>30</v>
      </c>
      <c r="B54" s="111" t="s">
        <v>219</v>
      </c>
      <c r="C54" s="18" t="s">
        <v>134</v>
      </c>
      <c r="D54" s="13" t="s">
        <v>135</v>
      </c>
      <c r="E54" s="14" t="s">
        <v>136</v>
      </c>
      <c r="F54" s="15" t="s">
        <v>16</v>
      </c>
      <c r="G54" s="16">
        <v>3.5983000000000001</v>
      </c>
      <c r="H54" s="100"/>
      <c r="I54" s="178"/>
      <c r="J54" s="165">
        <v>10</v>
      </c>
      <c r="K54" s="57">
        <v>3.5983000000000001</v>
      </c>
      <c r="L54" s="57">
        <v>3.5983000000000001</v>
      </c>
      <c r="N54" s="95" t="s">
        <v>187</v>
      </c>
      <c r="O54" s="95" t="s">
        <v>188</v>
      </c>
    </row>
    <row r="55" spans="1:15">
      <c r="A55" s="103">
        <v>63</v>
      </c>
      <c r="B55" s="167" t="s">
        <v>258</v>
      </c>
      <c r="C55" s="97" t="s">
        <v>237</v>
      </c>
      <c r="D55" s="97" t="s">
        <v>238</v>
      </c>
      <c r="E55" s="97"/>
      <c r="F55" s="113" t="s">
        <v>278</v>
      </c>
      <c r="G55" s="97"/>
      <c r="H55" s="116">
        <v>19.861999999999998</v>
      </c>
      <c r="I55" s="196"/>
      <c r="J55" s="165">
        <v>10</v>
      </c>
      <c r="K55" s="107" t="s">
        <v>279</v>
      </c>
      <c r="L55" s="107"/>
      <c r="N55" s="104"/>
      <c r="O55" s="104"/>
    </row>
    <row r="56" spans="1:15">
      <c r="A56" s="102">
        <v>60</v>
      </c>
      <c r="B56" s="167" t="s">
        <v>258</v>
      </c>
      <c r="C56" s="97" t="s">
        <v>231</v>
      </c>
      <c r="D56" s="97" t="s">
        <v>232</v>
      </c>
      <c r="E56" s="97"/>
      <c r="F56" s="113" t="s">
        <v>278</v>
      </c>
      <c r="G56" s="97"/>
      <c r="H56" s="116">
        <v>21.69</v>
      </c>
      <c r="I56" s="196"/>
      <c r="J56" s="165">
        <v>8</v>
      </c>
      <c r="K56" s="107" t="s">
        <v>279</v>
      </c>
      <c r="L56" s="107"/>
      <c r="N56" s="104"/>
      <c r="O56" s="104"/>
    </row>
    <row r="57" spans="1:15" ht="28.8">
      <c r="A57" s="103">
        <v>35</v>
      </c>
      <c r="B57" s="111" t="s">
        <v>219</v>
      </c>
      <c r="C57" s="18" t="s">
        <v>131</v>
      </c>
      <c r="D57" s="13" t="s">
        <v>132</v>
      </c>
      <c r="E57" s="14" t="s">
        <v>133</v>
      </c>
      <c r="F57" s="15" t="s">
        <v>16</v>
      </c>
      <c r="G57" s="16">
        <v>1.5299</v>
      </c>
      <c r="H57" s="100"/>
      <c r="I57" s="178"/>
      <c r="J57" s="165">
        <v>2</v>
      </c>
      <c r="K57" s="57">
        <v>1.5299</v>
      </c>
      <c r="L57" s="57">
        <v>1.5299</v>
      </c>
      <c r="N57" s="101" t="s">
        <v>186</v>
      </c>
      <c r="O57" s="101"/>
    </row>
    <row r="58" spans="1:15">
      <c r="A58" s="102">
        <v>36</v>
      </c>
      <c r="B58" s="111" t="s">
        <v>219</v>
      </c>
      <c r="C58" s="63" t="s">
        <v>149</v>
      </c>
      <c r="D58" s="64" t="s">
        <v>150</v>
      </c>
      <c r="E58" s="64" t="s">
        <v>174</v>
      </c>
      <c r="F58" s="65" t="s">
        <v>16</v>
      </c>
      <c r="G58" s="66">
        <v>11.385</v>
      </c>
      <c r="H58" s="100"/>
      <c r="I58" s="178"/>
      <c r="J58" s="165">
        <v>2</v>
      </c>
      <c r="K58" s="57"/>
      <c r="L58" s="57"/>
      <c r="N58" s="58">
        <v>11.385</v>
      </c>
      <c r="O58" s="58">
        <v>11.385</v>
      </c>
    </row>
    <row r="59" spans="1:15">
      <c r="A59" s="103">
        <v>37</v>
      </c>
      <c r="B59" s="111" t="s">
        <v>219</v>
      </c>
      <c r="C59" s="63" t="s">
        <v>151</v>
      </c>
      <c r="D59" s="64" t="s">
        <v>152</v>
      </c>
      <c r="E59" s="64" t="s">
        <v>175</v>
      </c>
      <c r="F59" s="65" t="s">
        <v>16</v>
      </c>
      <c r="G59" s="66">
        <v>10.952</v>
      </c>
      <c r="H59" s="100"/>
      <c r="I59" s="178"/>
      <c r="J59" s="165">
        <v>2</v>
      </c>
      <c r="K59" s="57"/>
      <c r="L59" s="57"/>
      <c r="N59" s="58">
        <v>10.952</v>
      </c>
      <c r="O59" s="58">
        <v>10.952</v>
      </c>
    </row>
    <row r="60" spans="1:15">
      <c r="A60" s="102">
        <v>38</v>
      </c>
      <c r="B60" s="111" t="s">
        <v>219</v>
      </c>
      <c r="C60" s="55" t="s">
        <v>66</v>
      </c>
      <c r="D60" s="13" t="s">
        <v>67</v>
      </c>
      <c r="E60" s="13" t="s">
        <v>68</v>
      </c>
      <c r="F60" s="15" t="s">
        <v>16</v>
      </c>
      <c r="G60" s="16">
        <v>5.7702389999999992</v>
      </c>
      <c r="H60" s="100"/>
      <c r="I60" s="176"/>
      <c r="J60" s="165">
        <v>1</v>
      </c>
      <c r="K60" s="57">
        <v>5.9486999999999997</v>
      </c>
      <c r="L60" s="57">
        <f>K60*0.97</f>
        <v>5.7702389999999992</v>
      </c>
      <c r="N60" s="104"/>
      <c r="O60" s="104"/>
    </row>
    <row r="61" spans="1:15">
      <c r="A61" s="12">
        <v>70</v>
      </c>
      <c r="B61" s="167" t="s">
        <v>258</v>
      </c>
      <c r="C61" s="97" t="s">
        <v>250</v>
      </c>
      <c r="D61" s="97" t="s">
        <v>251</v>
      </c>
      <c r="E61" s="97" t="s">
        <v>270</v>
      </c>
      <c r="F61" s="113" t="s">
        <v>278</v>
      </c>
      <c r="G61" s="97"/>
      <c r="H61" s="116">
        <v>65.13</v>
      </c>
      <c r="I61" s="196" t="s">
        <v>275</v>
      </c>
      <c r="J61" s="165">
        <v>0</v>
      </c>
      <c r="K61" s="107" t="s">
        <v>279</v>
      </c>
      <c r="L61" s="107"/>
      <c r="N61" s="104"/>
      <c r="O61" s="104"/>
    </row>
    <row r="62" spans="1:15">
      <c r="A62" s="9">
        <v>71</v>
      </c>
      <c r="B62" s="167" t="s">
        <v>258</v>
      </c>
      <c r="C62" s="97" t="s">
        <v>252</v>
      </c>
      <c r="D62" s="97" t="s">
        <v>253</v>
      </c>
      <c r="E62" s="97" t="s">
        <v>271</v>
      </c>
      <c r="F62" s="113" t="s">
        <v>278</v>
      </c>
      <c r="G62" s="97"/>
      <c r="H62" s="116">
        <v>18.965517241379299</v>
      </c>
      <c r="I62" s="196" t="s">
        <v>275</v>
      </c>
      <c r="J62" s="165">
        <v>0</v>
      </c>
      <c r="K62" s="107" t="s">
        <v>279</v>
      </c>
      <c r="L62" s="107"/>
      <c r="N62" s="104"/>
      <c r="O62" s="104"/>
    </row>
    <row r="63" spans="1:15">
      <c r="A63" s="12">
        <v>72</v>
      </c>
      <c r="B63" s="167" t="s">
        <v>258</v>
      </c>
      <c r="C63" s="97" t="s">
        <v>254</v>
      </c>
      <c r="D63" s="97" t="s">
        <v>255</v>
      </c>
      <c r="E63" s="97"/>
      <c r="F63" s="113" t="s">
        <v>278</v>
      </c>
      <c r="G63" s="97"/>
      <c r="H63" s="116">
        <v>74.741379310344797</v>
      </c>
      <c r="I63" s="197" t="s">
        <v>276</v>
      </c>
      <c r="J63" s="165">
        <v>0</v>
      </c>
      <c r="K63" s="107" t="s">
        <v>279</v>
      </c>
      <c r="L63" s="107"/>
      <c r="N63" s="104"/>
      <c r="O63" s="104"/>
    </row>
    <row r="64" spans="1:15">
      <c r="A64" s="9">
        <v>73</v>
      </c>
      <c r="B64" s="167" t="s">
        <v>258</v>
      </c>
      <c r="C64" s="143" t="s">
        <v>256</v>
      </c>
      <c r="D64" s="143" t="s">
        <v>257</v>
      </c>
      <c r="E64" s="143" t="s">
        <v>272</v>
      </c>
      <c r="F64" s="115" t="s">
        <v>278</v>
      </c>
      <c r="G64" s="143"/>
      <c r="H64" s="174"/>
      <c r="I64" s="198" t="s">
        <v>277</v>
      </c>
      <c r="J64" s="165">
        <v>0</v>
      </c>
      <c r="K64" s="107" t="s">
        <v>279</v>
      </c>
      <c r="L64" s="107"/>
      <c r="N64" s="104"/>
      <c r="O64" s="104"/>
    </row>
    <row r="65" spans="1:17">
      <c r="A65" s="166">
        <v>13</v>
      </c>
      <c r="B65" s="130" t="s">
        <v>219</v>
      </c>
      <c r="C65" s="54" t="s">
        <v>39</v>
      </c>
      <c r="D65" s="108" t="s">
        <v>40</v>
      </c>
      <c r="E65" s="130" t="s">
        <v>41</v>
      </c>
      <c r="F65" s="131" t="s">
        <v>16</v>
      </c>
      <c r="G65" s="100">
        <v>2.8977620000000002</v>
      </c>
      <c r="H65" s="100"/>
      <c r="I65" s="179"/>
      <c r="J65" s="165"/>
      <c r="K65" s="168">
        <v>2.9569000000000001</v>
      </c>
      <c r="L65" s="168">
        <f>K65*0.98</f>
        <v>2.8977620000000002</v>
      </c>
      <c r="M65" s="127"/>
      <c r="N65" s="128"/>
      <c r="O65" s="128"/>
    </row>
    <row r="66" spans="1:17">
      <c r="A66" s="137">
        <v>14</v>
      </c>
      <c r="B66" s="130" t="s">
        <v>219</v>
      </c>
      <c r="C66" s="54" t="s">
        <v>42</v>
      </c>
      <c r="D66" s="108" t="s">
        <v>43</v>
      </c>
      <c r="E66" s="130" t="s">
        <v>44</v>
      </c>
      <c r="F66" s="131" t="s">
        <v>16</v>
      </c>
      <c r="G66" s="100">
        <v>2.8977620000000002</v>
      </c>
      <c r="H66" s="100"/>
      <c r="I66" s="180"/>
      <c r="J66" s="165"/>
      <c r="K66" s="168">
        <v>2.9569000000000001</v>
      </c>
      <c r="L66" s="168">
        <f>K66*0.98</f>
        <v>2.8977620000000002</v>
      </c>
      <c r="M66" s="127"/>
      <c r="N66" s="128"/>
      <c r="O66" s="128"/>
    </row>
    <row r="67" spans="1:17" s="194" customFormat="1">
      <c r="A67" s="187"/>
      <c r="B67" s="188" t="s">
        <v>219</v>
      </c>
      <c r="C67" s="189" t="s">
        <v>198</v>
      </c>
      <c r="D67" s="190" t="s">
        <v>449</v>
      </c>
      <c r="E67" s="188"/>
      <c r="F67" s="191" t="s">
        <v>200</v>
      </c>
      <c r="G67" s="192"/>
      <c r="H67" s="192">
        <v>22</v>
      </c>
      <c r="I67" s="193"/>
      <c r="J67" s="211"/>
      <c r="K67" s="168"/>
      <c r="L67" s="168"/>
      <c r="M67" s="127"/>
      <c r="N67" s="106"/>
      <c r="O67" s="106"/>
      <c r="P67" s="194" t="s">
        <v>519</v>
      </c>
      <c r="Q67" s="194" t="s">
        <v>520</v>
      </c>
    </row>
    <row r="68" spans="1:17" s="194" customFormat="1">
      <c r="A68" s="195"/>
      <c r="B68" s="188" t="s">
        <v>219</v>
      </c>
      <c r="C68" s="189" t="s">
        <v>514</v>
      </c>
      <c r="D68" s="190" t="s">
        <v>202</v>
      </c>
      <c r="E68" s="188" t="s">
        <v>203</v>
      </c>
      <c r="F68" s="191" t="s">
        <v>200</v>
      </c>
      <c r="G68" s="192"/>
      <c r="H68" s="192">
        <v>27.93</v>
      </c>
      <c r="I68" s="193"/>
      <c r="J68" s="211"/>
      <c r="K68" s="168"/>
      <c r="L68" s="168"/>
      <c r="M68" s="127"/>
      <c r="N68" s="106"/>
      <c r="O68" s="106"/>
      <c r="P68" s="194" t="s">
        <v>519</v>
      </c>
      <c r="Q68" s="194" t="s">
        <v>520</v>
      </c>
    </row>
    <row r="69" spans="1:17">
      <c r="A69" s="129"/>
      <c r="B69" s="130" t="s">
        <v>219</v>
      </c>
      <c r="C69" s="133" t="s">
        <v>448</v>
      </c>
      <c r="D69" s="99" t="s">
        <v>215</v>
      </c>
      <c r="E69" s="140" t="s">
        <v>216</v>
      </c>
      <c r="F69" s="131" t="s">
        <v>200</v>
      </c>
      <c r="G69" s="141"/>
      <c r="H69" s="141"/>
      <c r="I69" s="181"/>
      <c r="J69" s="165"/>
      <c r="K69" s="168"/>
      <c r="L69" s="168"/>
      <c r="M69" s="127"/>
      <c r="N69" s="106"/>
      <c r="O69" s="106"/>
    </row>
    <row r="70" spans="1:17">
      <c r="A70" s="9">
        <v>39</v>
      </c>
      <c r="B70" s="20" t="s">
        <v>219</v>
      </c>
      <c r="C70" s="54" t="s">
        <v>17</v>
      </c>
      <c r="D70" s="13" t="s">
        <v>18</v>
      </c>
      <c r="E70" s="14" t="s">
        <v>19</v>
      </c>
      <c r="F70" s="15" t="s">
        <v>16</v>
      </c>
      <c r="G70" s="16">
        <v>3.7778</v>
      </c>
      <c r="H70" s="100"/>
      <c r="I70" s="178"/>
      <c r="J70" s="165"/>
      <c r="K70" s="57">
        <v>3.7778</v>
      </c>
      <c r="L70" s="57">
        <v>3.7778</v>
      </c>
      <c r="N70" s="107"/>
      <c r="O70" s="107"/>
    </row>
    <row r="71" spans="1:17">
      <c r="A71" s="12">
        <v>40</v>
      </c>
      <c r="B71" s="20" t="s">
        <v>219</v>
      </c>
      <c r="C71" s="54" t="s">
        <v>22</v>
      </c>
      <c r="D71" s="13" t="s">
        <v>23</v>
      </c>
      <c r="E71" s="14" t="s">
        <v>24</v>
      </c>
      <c r="F71" s="15" t="s">
        <v>16</v>
      </c>
      <c r="G71" s="16">
        <v>3.7778</v>
      </c>
      <c r="H71" s="100"/>
      <c r="I71" s="178"/>
      <c r="J71" s="165"/>
      <c r="K71" s="57">
        <v>3.7778</v>
      </c>
      <c r="L71" s="57">
        <v>3.7778</v>
      </c>
      <c r="N71" s="107"/>
      <c r="O71" s="107"/>
    </row>
    <row r="72" spans="1:17">
      <c r="A72" s="9">
        <v>41</v>
      </c>
      <c r="B72" s="20" t="s">
        <v>219</v>
      </c>
      <c r="C72" s="55" t="s">
        <v>63</v>
      </c>
      <c r="D72" s="13" t="s">
        <v>64</v>
      </c>
      <c r="E72" s="13" t="s">
        <v>65</v>
      </c>
      <c r="F72" s="15" t="s">
        <v>16</v>
      </c>
      <c r="G72" s="16">
        <v>17.866236000000001</v>
      </c>
      <c r="H72" s="100"/>
      <c r="I72" s="176"/>
      <c r="J72" s="165"/>
      <c r="K72" s="57">
        <v>18.418800000000001</v>
      </c>
      <c r="L72" s="57">
        <f t="shared" ref="L72:L77" si="0">K72*0.97</f>
        <v>17.866236000000001</v>
      </c>
      <c r="N72" s="107"/>
      <c r="O72" s="107"/>
    </row>
    <row r="73" spans="1:17">
      <c r="A73" s="12">
        <v>42</v>
      </c>
      <c r="B73" s="20" t="s">
        <v>219</v>
      </c>
      <c r="C73" s="55" t="s">
        <v>75</v>
      </c>
      <c r="D73" s="13" t="s">
        <v>76</v>
      </c>
      <c r="E73" s="13" t="s">
        <v>77</v>
      </c>
      <c r="F73" s="15" t="s">
        <v>16</v>
      </c>
      <c r="G73" s="16">
        <v>4.1287179487179522</v>
      </c>
      <c r="H73" s="100"/>
      <c r="I73" s="176"/>
      <c r="J73" s="165"/>
      <c r="K73" s="57">
        <v>4.2564102564102599</v>
      </c>
      <c r="L73" s="57">
        <f t="shared" si="0"/>
        <v>4.1287179487179522</v>
      </c>
      <c r="N73" s="107"/>
      <c r="O73" s="107"/>
    </row>
    <row r="74" spans="1:17">
      <c r="A74" s="9">
        <v>43</v>
      </c>
      <c r="B74" s="20" t="s">
        <v>219</v>
      </c>
      <c r="C74" s="54" t="s">
        <v>81</v>
      </c>
      <c r="D74" s="13" t="s">
        <v>82</v>
      </c>
      <c r="E74" s="13" t="s">
        <v>83</v>
      </c>
      <c r="F74" s="15" t="s">
        <v>16</v>
      </c>
      <c r="G74" s="16">
        <v>2.180463</v>
      </c>
      <c r="H74" s="100"/>
      <c r="I74" s="176"/>
      <c r="J74" s="165"/>
      <c r="K74" s="57">
        <v>2.2479</v>
      </c>
      <c r="L74" s="57">
        <f t="shared" si="0"/>
        <v>2.180463</v>
      </c>
      <c r="N74" s="107"/>
      <c r="O74" s="107"/>
    </row>
    <row r="75" spans="1:17">
      <c r="A75" s="12">
        <v>44</v>
      </c>
      <c r="B75" s="20" t="s">
        <v>219</v>
      </c>
      <c r="C75" s="54" t="s">
        <v>84</v>
      </c>
      <c r="D75" s="13" t="s">
        <v>85</v>
      </c>
      <c r="E75" s="13" t="s">
        <v>86</v>
      </c>
      <c r="F75" s="15" t="s">
        <v>16</v>
      </c>
      <c r="G75" s="16">
        <v>2.180463</v>
      </c>
      <c r="H75" s="100"/>
      <c r="I75" s="176"/>
      <c r="J75" s="165"/>
      <c r="K75" s="57">
        <v>2.2479</v>
      </c>
      <c r="L75" s="57">
        <f t="shared" si="0"/>
        <v>2.180463</v>
      </c>
      <c r="N75" s="107"/>
      <c r="O75" s="107"/>
    </row>
    <row r="76" spans="1:17">
      <c r="A76" s="9">
        <v>45</v>
      </c>
      <c r="B76" s="20" t="s">
        <v>219</v>
      </c>
      <c r="C76" s="54" t="s">
        <v>87</v>
      </c>
      <c r="D76" s="13" t="s">
        <v>88</v>
      </c>
      <c r="E76" s="13" t="s">
        <v>89</v>
      </c>
      <c r="F76" s="15" t="s">
        <v>16</v>
      </c>
      <c r="G76" s="16">
        <v>17.866236000000001</v>
      </c>
      <c r="H76" s="100"/>
      <c r="I76" s="176"/>
      <c r="J76" s="165"/>
      <c r="K76" s="57">
        <v>18.418800000000001</v>
      </c>
      <c r="L76" s="57">
        <f t="shared" si="0"/>
        <v>17.866236000000001</v>
      </c>
      <c r="N76" s="107"/>
      <c r="O76" s="107"/>
    </row>
    <row r="77" spans="1:17">
      <c r="A77" s="12">
        <v>46</v>
      </c>
      <c r="B77" s="20" t="s">
        <v>219</v>
      </c>
      <c r="C77" s="54" t="s">
        <v>99</v>
      </c>
      <c r="D77" s="13" t="s">
        <v>100</v>
      </c>
      <c r="E77" s="13" t="s">
        <v>101</v>
      </c>
      <c r="F77" s="15" t="s">
        <v>16</v>
      </c>
      <c r="G77" s="16">
        <v>10.860702</v>
      </c>
      <c r="H77" s="100"/>
      <c r="I77" s="176"/>
      <c r="J77" s="165"/>
      <c r="K77" s="57">
        <v>11.1966</v>
      </c>
      <c r="L77" s="57">
        <f t="shared" si="0"/>
        <v>10.860702</v>
      </c>
      <c r="N77" s="107"/>
      <c r="O77" s="107"/>
    </row>
    <row r="78" spans="1:17">
      <c r="A78" s="9">
        <v>47</v>
      </c>
      <c r="B78" s="20" t="s">
        <v>219</v>
      </c>
      <c r="C78" s="54" t="s">
        <v>102</v>
      </c>
      <c r="D78" s="13" t="s">
        <v>103</v>
      </c>
      <c r="E78" s="13" t="s">
        <v>104</v>
      </c>
      <c r="F78" s="15" t="s">
        <v>16</v>
      </c>
      <c r="G78" s="16">
        <v>2.9003000000000001</v>
      </c>
      <c r="H78" s="100"/>
      <c r="I78" s="176"/>
      <c r="J78" s="165"/>
      <c r="K78" s="57">
        <v>2.9003000000000001</v>
      </c>
      <c r="L78" s="57">
        <v>2.9003000000000001</v>
      </c>
      <c r="N78" s="107"/>
      <c r="O78" s="107"/>
    </row>
    <row r="79" spans="1:17">
      <c r="A79" s="12">
        <v>48</v>
      </c>
      <c r="B79" s="20" t="s">
        <v>219</v>
      </c>
      <c r="C79" s="54" t="s">
        <v>105</v>
      </c>
      <c r="D79" s="13" t="s">
        <v>106</v>
      </c>
      <c r="E79" s="13" t="s">
        <v>107</v>
      </c>
      <c r="F79" s="15" t="s">
        <v>16</v>
      </c>
      <c r="G79" s="16">
        <v>2.9003000000000001</v>
      </c>
      <c r="H79" s="100"/>
      <c r="I79" s="176"/>
      <c r="J79" s="165"/>
      <c r="K79" s="57">
        <v>2.9003000000000001</v>
      </c>
      <c r="L79" s="57">
        <v>2.9003000000000001</v>
      </c>
      <c r="N79" s="107"/>
      <c r="O79" s="107"/>
    </row>
    <row r="80" spans="1:17">
      <c r="A80" s="9">
        <v>49</v>
      </c>
      <c r="B80" s="20" t="s">
        <v>219</v>
      </c>
      <c r="C80" s="54" t="s">
        <v>108</v>
      </c>
      <c r="D80" s="13" t="s">
        <v>109</v>
      </c>
      <c r="E80" s="13" t="s">
        <v>110</v>
      </c>
      <c r="F80" s="15" t="s">
        <v>16</v>
      </c>
      <c r="G80" s="16">
        <v>8.3362999999999996</v>
      </c>
      <c r="H80" s="100"/>
      <c r="I80" s="176"/>
      <c r="J80" s="165"/>
      <c r="K80" s="57">
        <v>8.3369999999999997</v>
      </c>
      <c r="L80" s="57">
        <v>8.3362999999999996</v>
      </c>
      <c r="N80" s="107"/>
      <c r="O80" s="107"/>
    </row>
    <row r="81" spans="1:15">
      <c r="A81" s="12">
        <v>50</v>
      </c>
      <c r="B81" s="20" t="s">
        <v>219</v>
      </c>
      <c r="C81" s="54" t="s">
        <v>111</v>
      </c>
      <c r="D81" s="13" t="s">
        <v>112</v>
      </c>
      <c r="E81" s="13" t="s">
        <v>113</v>
      </c>
      <c r="F81" s="15" t="s">
        <v>16</v>
      </c>
      <c r="G81" s="16">
        <v>42.938099999999999</v>
      </c>
      <c r="H81" s="100"/>
      <c r="I81" s="176"/>
      <c r="J81" s="165"/>
      <c r="K81" s="57">
        <v>35.846153846153797</v>
      </c>
      <c r="L81" s="57">
        <v>42.938099999999999</v>
      </c>
      <c r="N81" s="107"/>
      <c r="O81" s="107"/>
    </row>
    <row r="82" spans="1:15">
      <c r="A82" s="9">
        <v>51</v>
      </c>
      <c r="B82" s="20" t="s">
        <v>219</v>
      </c>
      <c r="C82" s="54" t="s">
        <v>127</v>
      </c>
      <c r="D82" s="13" t="s">
        <v>128</v>
      </c>
      <c r="E82" s="14"/>
      <c r="F82" s="15" t="s">
        <v>16</v>
      </c>
      <c r="G82" s="16">
        <v>23.8</v>
      </c>
      <c r="H82" s="100"/>
      <c r="I82" s="178"/>
      <c r="J82" s="165"/>
      <c r="K82" s="57"/>
      <c r="L82" s="57">
        <v>23.8</v>
      </c>
      <c r="N82" s="107"/>
      <c r="O82" s="107"/>
    </row>
    <row r="83" spans="1:15">
      <c r="A83" s="12">
        <v>52</v>
      </c>
      <c r="B83" s="20" t="s">
        <v>219</v>
      </c>
      <c r="C83" s="18"/>
      <c r="D83" s="13" t="s">
        <v>129</v>
      </c>
      <c r="E83" s="14" t="s">
        <v>130</v>
      </c>
      <c r="F83" s="15" t="s">
        <v>16</v>
      </c>
      <c r="G83" s="16">
        <v>0.4</v>
      </c>
      <c r="H83" s="100"/>
      <c r="I83" s="178"/>
      <c r="J83" s="165"/>
      <c r="K83" s="57"/>
      <c r="L83" s="57">
        <v>0.4</v>
      </c>
      <c r="N83" s="107"/>
      <c r="O83" s="107"/>
    </row>
    <row r="84" spans="1:15" ht="24">
      <c r="A84" s="9">
        <v>53</v>
      </c>
      <c r="B84" s="20" t="s">
        <v>219</v>
      </c>
      <c r="C84" s="63" t="s">
        <v>157</v>
      </c>
      <c r="D84" s="64" t="s">
        <v>158</v>
      </c>
      <c r="E84" s="64" t="s">
        <v>178</v>
      </c>
      <c r="F84" s="65" t="s">
        <v>16</v>
      </c>
      <c r="G84" s="66">
        <v>33.146000000000001</v>
      </c>
      <c r="H84" s="100"/>
      <c r="I84" s="178"/>
      <c r="J84" s="165"/>
      <c r="K84" s="57"/>
      <c r="L84" s="57"/>
      <c r="N84" s="105">
        <v>33.146000000000001</v>
      </c>
      <c r="O84" s="105">
        <v>33.146000000000001</v>
      </c>
    </row>
    <row r="85" spans="1:15" ht="15">
      <c r="A85" s="12">
        <v>74</v>
      </c>
      <c r="B85" s="97" t="s">
        <v>447</v>
      </c>
      <c r="C85" s="104" t="s">
        <v>280</v>
      </c>
      <c r="D85" s="118" t="s">
        <v>363</v>
      </c>
      <c r="E85" s="104"/>
      <c r="F85" s="118" t="s">
        <v>278</v>
      </c>
      <c r="G85" s="119">
        <v>0.43590000000000001</v>
      </c>
      <c r="H85" s="104"/>
      <c r="I85" s="204"/>
      <c r="J85" s="212"/>
    </row>
    <row r="86" spans="1:15" ht="15">
      <c r="A86" s="9">
        <v>75</v>
      </c>
      <c r="B86" s="97" t="s">
        <v>447</v>
      </c>
      <c r="C86" s="104" t="s">
        <v>214</v>
      </c>
      <c r="D86" s="118" t="s">
        <v>364</v>
      </c>
      <c r="E86" s="104"/>
      <c r="F86" s="118" t="s">
        <v>278</v>
      </c>
      <c r="G86" s="119">
        <v>18.965499999999999</v>
      </c>
      <c r="H86" s="104"/>
      <c r="I86" s="204"/>
      <c r="J86" s="212"/>
    </row>
    <row r="87" spans="1:15" ht="15">
      <c r="A87" s="12">
        <v>76</v>
      </c>
      <c r="B87" s="97" t="s">
        <v>447</v>
      </c>
      <c r="C87" s="104" t="s">
        <v>281</v>
      </c>
      <c r="D87" s="118" t="s">
        <v>365</v>
      </c>
      <c r="E87" s="104"/>
      <c r="F87" s="118" t="s">
        <v>278</v>
      </c>
      <c r="G87" s="119">
        <v>55.051299999999998</v>
      </c>
      <c r="H87" s="104"/>
      <c r="I87" s="204"/>
      <c r="J87" s="212"/>
    </row>
    <row r="88" spans="1:15" ht="15">
      <c r="A88" s="9">
        <v>77</v>
      </c>
      <c r="B88" s="97" t="s">
        <v>447</v>
      </c>
      <c r="C88" s="104" t="s">
        <v>282</v>
      </c>
      <c r="D88" s="118" t="s">
        <v>366</v>
      </c>
      <c r="E88" s="104"/>
      <c r="F88" s="118" t="s">
        <v>278</v>
      </c>
      <c r="G88" s="119">
        <v>55.051299999999998</v>
      </c>
      <c r="H88" s="104"/>
      <c r="I88" s="204"/>
      <c r="J88" s="212"/>
    </row>
    <row r="89" spans="1:15" ht="15">
      <c r="A89" s="12">
        <v>78</v>
      </c>
      <c r="B89" s="97" t="s">
        <v>447</v>
      </c>
      <c r="C89" s="104" t="s">
        <v>283</v>
      </c>
      <c r="D89" s="118" t="s">
        <v>367</v>
      </c>
      <c r="E89" s="104"/>
      <c r="F89" s="118" t="s">
        <v>278</v>
      </c>
      <c r="G89" s="119">
        <v>14.6838</v>
      </c>
      <c r="H89" s="104"/>
      <c r="I89" s="204"/>
      <c r="J89" s="212"/>
    </row>
    <row r="90" spans="1:15" ht="15">
      <c r="A90" s="9">
        <v>79</v>
      </c>
      <c r="B90" s="97" t="s">
        <v>447</v>
      </c>
      <c r="C90" s="104" t="s">
        <v>284</v>
      </c>
      <c r="D90" s="118" t="s">
        <v>368</v>
      </c>
      <c r="E90" s="104"/>
      <c r="F90" s="118" t="s">
        <v>278</v>
      </c>
      <c r="G90" s="119">
        <v>14.3932</v>
      </c>
      <c r="H90" s="104"/>
      <c r="I90" s="204"/>
      <c r="J90" s="212"/>
    </row>
    <row r="91" spans="1:15" ht="15">
      <c r="A91" s="12">
        <v>80</v>
      </c>
      <c r="B91" s="97" t="s">
        <v>447</v>
      </c>
      <c r="C91" s="104" t="s">
        <v>285</v>
      </c>
      <c r="D91" s="118" t="s">
        <v>369</v>
      </c>
      <c r="E91" s="104"/>
      <c r="F91" s="118" t="s">
        <v>278</v>
      </c>
      <c r="G91" s="119">
        <v>17.222200000000001</v>
      </c>
      <c r="H91" s="104"/>
      <c r="I91" s="204"/>
      <c r="J91" s="212"/>
    </row>
    <row r="92" spans="1:15" ht="15">
      <c r="A92" s="9">
        <v>81</v>
      </c>
      <c r="B92" s="97" t="s">
        <v>447</v>
      </c>
      <c r="C92" s="104" t="s">
        <v>286</v>
      </c>
      <c r="D92" s="118" t="s">
        <v>370</v>
      </c>
      <c r="E92" s="104"/>
      <c r="F92" s="118" t="s">
        <v>278</v>
      </c>
      <c r="G92" s="119">
        <v>110.0856</v>
      </c>
      <c r="H92" s="104"/>
      <c r="I92" s="204"/>
      <c r="J92" s="212"/>
    </row>
    <row r="93" spans="1:15" ht="15">
      <c r="A93" s="12">
        <v>82</v>
      </c>
      <c r="B93" s="97" t="s">
        <v>447</v>
      </c>
      <c r="C93" s="104" t="s">
        <v>287</v>
      </c>
      <c r="D93" s="118" t="s">
        <v>371</v>
      </c>
      <c r="E93" s="104"/>
      <c r="F93" s="118" t="s">
        <v>278</v>
      </c>
      <c r="G93" s="119">
        <v>110.0855</v>
      </c>
      <c r="H93" s="104"/>
      <c r="I93" s="204"/>
      <c r="J93" s="212"/>
    </row>
    <row r="94" spans="1:15" ht="15">
      <c r="A94" s="9">
        <v>83</v>
      </c>
      <c r="B94" s="97" t="s">
        <v>447</v>
      </c>
      <c r="C94" s="104" t="s">
        <v>288</v>
      </c>
      <c r="D94" s="118" t="s">
        <v>372</v>
      </c>
      <c r="E94" s="104"/>
      <c r="F94" s="118" t="s">
        <v>278</v>
      </c>
      <c r="G94" s="119">
        <v>64.4786</v>
      </c>
      <c r="H94" s="104"/>
      <c r="I94" s="204"/>
      <c r="J94" s="212"/>
    </row>
    <row r="95" spans="1:15" ht="15">
      <c r="A95" s="12">
        <v>84</v>
      </c>
      <c r="B95" s="97" t="s">
        <v>447</v>
      </c>
      <c r="C95" s="104" t="s">
        <v>289</v>
      </c>
      <c r="D95" s="118" t="s">
        <v>373</v>
      </c>
      <c r="E95" s="104"/>
      <c r="F95" s="118" t="s">
        <v>278</v>
      </c>
      <c r="G95" s="119">
        <v>64.4786</v>
      </c>
      <c r="H95" s="104"/>
      <c r="I95" s="204"/>
      <c r="J95" s="212"/>
    </row>
    <row r="96" spans="1:15" ht="15">
      <c r="A96" s="9">
        <v>85</v>
      </c>
      <c r="B96" s="97" t="s">
        <v>447</v>
      </c>
      <c r="C96" s="104" t="s">
        <v>290</v>
      </c>
      <c r="D96" s="118" t="s">
        <v>374</v>
      </c>
      <c r="E96" s="104"/>
      <c r="F96" s="118" t="s">
        <v>278</v>
      </c>
      <c r="G96" s="119">
        <v>64.478700000000003</v>
      </c>
      <c r="H96" s="104"/>
      <c r="I96" s="204"/>
      <c r="J96" s="212"/>
    </row>
    <row r="97" spans="1:10" ht="15">
      <c r="A97" s="12">
        <v>86</v>
      </c>
      <c r="B97" s="97" t="s">
        <v>447</v>
      </c>
      <c r="C97" s="104" t="s">
        <v>291</v>
      </c>
      <c r="D97" s="118" t="s">
        <v>375</v>
      </c>
      <c r="E97" s="104"/>
      <c r="F97" s="118" t="s">
        <v>278</v>
      </c>
      <c r="G97" s="119">
        <v>110.0856</v>
      </c>
      <c r="H97" s="104"/>
      <c r="I97" s="204"/>
      <c r="J97" s="212"/>
    </row>
    <row r="98" spans="1:10" ht="15">
      <c r="A98" s="9">
        <v>87</v>
      </c>
      <c r="B98" s="97" t="s">
        <v>447</v>
      </c>
      <c r="C98" s="104" t="s">
        <v>292</v>
      </c>
      <c r="D98" s="118" t="s">
        <v>376</v>
      </c>
      <c r="E98" s="104"/>
      <c r="F98" s="118" t="s">
        <v>278</v>
      </c>
      <c r="G98" s="119">
        <v>112.42749999999999</v>
      </c>
      <c r="H98" s="104"/>
      <c r="I98" s="204"/>
      <c r="J98" s="212"/>
    </row>
    <row r="99" spans="1:10" ht="15">
      <c r="A99" s="12">
        <v>88</v>
      </c>
      <c r="B99" s="97" t="s">
        <v>447</v>
      </c>
      <c r="C99" s="104" t="s">
        <v>293</v>
      </c>
      <c r="D99" s="118" t="s">
        <v>377</v>
      </c>
      <c r="E99" s="104"/>
      <c r="F99" s="118" t="s">
        <v>278</v>
      </c>
      <c r="G99" s="119">
        <v>109.9</v>
      </c>
      <c r="H99" s="104"/>
      <c r="I99" s="204"/>
      <c r="J99" s="212"/>
    </row>
    <row r="100" spans="1:10" ht="15">
      <c r="A100" s="9">
        <v>89</v>
      </c>
      <c r="B100" s="97" t="s">
        <v>447</v>
      </c>
      <c r="C100" s="104" t="s">
        <v>294</v>
      </c>
      <c r="D100" s="118" t="s">
        <v>378</v>
      </c>
      <c r="E100" s="104"/>
      <c r="F100" s="118" t="s">
        <v>278</v>
      </c>
      <c r="G100" s="119">
        <v>159.5829</v>
      </c>
      <c r="H100" s="104"/>
      <c r="I100" s="204"/>
      <c r="J100" s="212"/>
    </row>
    <row r="101" spans="1:10" ht="15">
      <c r="A101" s="12">
        <v>90</v>
      </c>
      <c r="B101" s="97" t="s">
        <v>447</v>
      </c>
      <c r="C101" s="104" t="s">
        <v>295</v>
      </c>
      <c r="D101" s="118" t="s">
        <v>379</v>
      </c>
      <c r="E101" s="104"/>
      <c r="F101" s="118" t="s">
        <v>278</v>
      </c>
      <c r="G101" s="119">
        <v>8.0310000000000006</v>
      </c>
      <c r="H101" s="104"/>
      <c r="I101" s="204"/>
      <c r="J101" s="212"/>
    </row>
    <row r="102" spans="1:10" ht="15">
      <c r="A102" s="9">
        <v>91</v>
      </c>
      <c r="B102" s="97" t="s">
        <v>447</v>
      </c>
      <c r="C102" s="104" t="s">
        <v>296</v>
      </c>
      <c r="D102" s="118" t="s">
        <v>380</v>
      </c>
      <c r="E102" s="104"/>
      <c r="F102" s="118" t="s">
        <v>278</v>
      </c>
      <c r="G102" s="119">
        <v>112.76049999999999</v>
      </c>
      <c r="H102" s="104"/>
      <c r="I102" s="204"/>
      <c r="J102" s="212"/>
    </row>
    <row r="103" spans="1:10" ht="15">
      <c r="A103" s="12">
        <v>92</v>
      </c>
      <c r="B103" s="97" t="s">
        <v>447</v>
      </c>
      <c r="C103" s="104" t="s">
        <v>297</v>
      </c>
      <c r="D103" s="118" t="s">
        <v>381</v>
      </c>
      <c r="E103" s="104"/>
      <c r="F103" s="118" t="s">
        <v>278</v>
      </c>
      <c r="G103" s="119">
        <v>110.09</v>
      </c>
      <c r="H103" s="104"/>
      <c r="I103" s="204"/>
      <c r="J103" s="212"/>
    </row>
    <row r="104" spans="1:10" ht="15">
      <c r="A104" s="9">
        <v>93</v>
      </c>
      <c r="B104" s="97" t="s">
        <v>447</v>
      </c>
      <c r="C104" s="104" t="s">
        <v>298</v>
      </c>
      <c r="D104" s="118" t="s">
        <v>382</v>
      </c>
      <c r="E104" s="104"/>
      <c r="F104" s="118" t="s">
        <v>278</v>
      </c>
      <c r="G104" s="119">
        <v>149.40170940170901</v>
      </c>
      <c r="H104" s="104"/>
      <c r="I104" s="204"/>
      <c r="J104" s="212"/>
    </row>
    <row r="105" spans="1:10" ht="15">
      <c r="A105" s="12">
        <v>94</v>
      </c>
      <c r="B105" s="97" t="s">
        <v>447</v>
      </c>
      <c r="C105" s="104" t="s">
        <v>299</v>
      </c>
      <c r="D105" s="118" t="s">
        <v>383</v>
      </c>
      <c r="E105" s="104"/>
      <c r="F105" s="118" t="s">
        <v>278</v>
      </c>
      <c r="G105" s="119">
        <v>122.16419999999999</v>
      </c>
      <c r="H105" s="104"/>
      <c r="I105" s="204"/>
      <c r="J105" s="212"/>
    </row>
    <row r="106" spans="1:10" ht="15">
      <c r="A106" s="9">
        <v>95</v>
      </c>
      <c r="B106" s="97" t="s">
        <v>447</v>
      </c>
      <c r="C106" s="104" t="s">
        <v>300</v>
      </c>
      <c r="D106" s="118" t="s">
        <v>384</v>
      </c>
      <c r="E106" s="104"/>
      <c r="F106" s="118" t="s">
        <v>278</v>
      </c>
      <c r="G106" s="119">
        <v>71.555800000000005</v>
      </c>
      <c r="H106" s="104"/>
      <c r="I106" s="204"/>
      <c r="J106" s="212"/>
    </row>
    <row r="107" spans="1:10" ht="15">
      <c r="A107" s="12">
        <v>96</v>
      </c>
      <c r="B107" s="97" t="s">
        <v>447</v>
      </c>
      <c r="C107" s="104" t="s">
        <v>301</v>
      </c>
      <c r="D107" s="118" t="s">
        <v>385</v>
      </c>
      <c r="E107" s="104"/>
      <c r="F107" s="118" t="s">
        <v>278</v>
      </c>
      <c r="G107" s="119">
        <v>71.555800000000005</v>
      </c>
      <c r="H107" s="104"/>
      <c r="I107" s="204"/>
      <c r="J107" s="212"/>
    </row>
    <row r="108" spans="1:10" ht="15">
      <c r="A108" s="9">
        <v>97</v>
      </c>
      <c r="B108" s="97" t="s">
        <v>447</v>
      </c>
      <c r="C108" s="104" t="s">
        <v>302</v>
      </c>
      <c r="D108" s="118" t="s">
        <v>386</v>
      </c>
      <c r="E108" s="104"/>
      <c r="F108" s="118" t="s">
        <v>278</v>
      </c>
      <c r="G108" s="119">
        <v>109.8974</v>
      </c>
      <c r="H108" s="104"/>
      <c r="I108" s="204"/>
      <c r="J108" s="212"/>
    </row>
    <row r="109" spans="1:10" ht="15">
      <c r="A109" s="12">
        <v>98</v>
      </c>
      <c r="B109" s="97" t="s">
        <v>447</v>
      </c>
      <c r="C109" s="104" t="s">
        <v>303</v>
      </c>
      <c r="D109" s="118" t="s">
        <v>387</v>
      </c>
      <c r="E109" s="104"/>
      <c r="F109" s="118" t="s">
        <v>278</v>
      </c>
      <c r="G109" s="119">
        <v>129.20330000000001</v>
      </c>
      <c r="H109" s="104"/>
      <c r="I109" s="204"/>
      <c r="J109" s="212"/>
    </row>
    <row r="110" spans="1:10" ht="15">
      <c r="A110" s="9">
        <v>99</v>
      </c>
      <c r="B110" s="97" t="s">
        <v>447</v>
      </c>
      <c r="C110" s="104" t="s">
        <v>304</v>
      </c>
      <c r="D110" s="118" t="s">
        <v>388</v>
      </c>
      <c r="E110" s="104"/>
      <c r="F110" s="118" t="s">
        <v>278</v>
      </c>
      <c r="G110" s="119">
        <v>108.64109999999999</v>
      </c>
      <c r="H110" s="104"/>
      <c r="I110" s="204"/>
      <c r="J110" s="212"/>
    </row>
    <row r="111" spans="1:10" ht="15">
      <c r="A111" s="12">
        <v>100</v>
      </c>
      <c r="B111" s="97" t="s">
        <v>447</v>
      </c>
      <c r="C111" s="104" t="s">
        <v>305</v>
      </c>
      <c r="D111" s="118" t="s">
        <v>389</v>
      </c>
      <c r="E111" s="104"/>
      <c r="F111" s="118" t="s">
        <v>278</v>
      </c>
      <c r="G111" s="119">
        <v>47.880299999999998</v>
      </c>
      <c r="H111" s="104"/>
      <c r="I111" s="204"/>
      <c r="J111" s="212"/>
    </row>
    <row r="112" spans="1:10" ht="15">
      <c r="A112" s="9">
        <v>101</v>
      </c>
      <c r="B112" s="97" t="s">
        <v>447</v>
      </c>
      <c r="C112" s="104" t="s">
        <v>306</v>
      </c>
      <c r="D112" s="118" t="s">
        <v>390</v>
      </c>
      <c r="E112" s="104"/>
      <c r="F112" s="118" t="s">
        <v>278</v>
      </c>
      <c r="G112" s="119">
        <v>10.948700000000001</v>
      </c>
      <c r="H112" s="104"/>
      <c r="I112" s="204"/>
      <c r="J112" s="212"/>
    </row>
    <row r="113" spans="1:10" ht="15">
      <c r="A113" s="12">
        <v>102</v>
      </c>
      <c r="B113" s="97" t="s">
        <v>447</v>
      </c>
      <c r="C113" s="104" t="s">
        <v>307</v>
      </c>
      <c r="D113" s="118" t="s">
        <v>391</v>
      </c>
      <c r="E113" s="104"/>
      <c r="F113" s="118" t="s">
        <v>278</v>
      </c>
      <c r="G113" s="119">
        <v>19.820499999999999</v>
      </c>
      <c r="H113" s="104"/>
      <c r="I113" s="204"/>
      <c r="J113" s="212"/>
    </row>
    <row r="114" spans="1:10" ht="15">
      <c r="A114" s="9">
        <v>103</v>
      </c>
      <c r="B114" s="97" t="s">
        <v>447</v>
      </c>
      <c r="C114" s="104" t="s">
        <v>308</v>
      </c>
      <c r="D114" s="118" t="s">
        <v>392</v>
      </c>
      <c r="E114" s="104"/>
      <c r="F114" s="118" t="s">
        <v>278</v>
      </c>
      <c r="G114" s="119">
        <v>47.880299999999998</v>
      </c>
      <c r="H114" s="104"/>
      <c r="I114" s="204"/>
      <c r="J114" s="212"/>
    </row>
    <row r="115" spans="1:10" ht="15">
      <c r="A115" s="12">
        <v>104</v>
      </c>
      <c r="B115" s="97" t="s">
        <v>447</v>
      </c>
      <c r="C115" s="104" t="s">
        <v>309</v>
      </c>
      <c r="D115" s="118" t="s">
        <v>393</v>
      </c>
      <c r="E115" s="104"/>
      <c r="F115" s="118" t="s">
        <v>278</v>
      </c>
      <c r="G115" s="119">
        <v>10.948700000000001</v>
      </c>
      <c r="H115" s="104"/>
      <c r="I115" s="204"/>
      <c r="J115" s="212"/>
    </row>
    <row r="116" spans="1:10" ht="15">
      <c r="A116" s="9">
        <v>105</v>
      </c>
      <c r="B116" s="97" t="s">
        <v>447</v>
      </c>
      <c r="C116" s="104" t="s">
        <v>310</v>
      </c>
      <c r="D116" s="118" t="s">
        <v>394</v>
      </c>
      <c r="E116" s="104"/>
      <c r="F116" s="118" t="s">
        <v>278</v>
      </c>
      <c r="G116" s="119">
        <v>19.820499999999999</v>
      </c>
      <c r="H116" s="104"/>
      <c r="I116" s="204"/>
      <c r="J116" s="212"/>
    </row>
    <row r="117" spans="1:10" ht="15">
      <c r="A117" s="12">
        <v>106</v>
      </c>
      <c r="B117" s="97" t="s">
        <v>447</v>
      </c>
      <c r="C117" s="104" t="s">
        <v>311</v>
      </c>
      <c r="D117" s="118" t="s">
        <v>395</v>
      </c>
      <c r="E117" s="104"/>
      <c r="F117" s="118" t="s">
        <v>278</v>
      </c>
      <c r="G117" s="119">
        <v>185.30330000000001</v>
      </c>
      <c r="H117" s="104"/>
      <c r="I117" s="204"/>
      <c r="J117" s="212"/>
    </row>
    <row r="118" spans="1:10" ht="15">
      <c r="A118" s="9">
        <v>107</v>
      </c>
      <c r="B118" s="97" t="s">
        <v>447</v>
      </c>
      <c r="C118" s="104" t="s">
        <v>312</v>
      </c>
      <c r="D118" s="118" t="s">
        <v>396</v>
      </c>
      <c r="E118" s="104"/>
      <c r="F118" s="118" t="s">
        <v>278</v>
      </c>
      <c r="G118" s="119">
        <v>119.7265</v>
      </c>
      <c r="H118" s="104"/>
      <c r="I118" s="204"/>
      <c r="J118" s="212"/>
    </row>
    <row r="119" spans="1:10" ht="15">
      <c r="A119" s="12">
        <v>108</v>
      </c>
      <c r="B119" s="97" t="s">
        <v>447</v>
      </c>
      <c r="C119" s="104" t="s">
        <v>313</v>
      </c>
      <c r="D119" s="118" t="s">
        <v>397</v>
      </c>
      <c r="E119" s="104"/>
      <c r="F119" s="118" t="s">
        <v>278</v>
      </c>
      <c r="G119" s="119">
        <v>71.557199999999995</v>
      </c>
      <c r="H119" s="104"/>
      <c r="I119" s="204"/>
      <c r="J119" s="212"/>
    </row>
    <row r="120" spans="1:10" ht="15">
      <c r="A120" s="9">
        <v>109</v>
      </c>
      <c r="B120" s="97" t="s">
        <v>447</v>
      </c>
      <c r="C120" s="104" t="s">
        <v>314</v>
      </c>
      <c r="D120" s="118" t="s">
        <v>398</v>
      </c>
      <c r="E120" s="104"/>
      <c r="F120" s="118" t="s">
        <v>278</v>
      </c>
      <c r="G120" s="119">
        <v>64.478800000000007</v>
      </c>
      <c r="H120" s="104"/>
      <c r="I120" s="204"/>
      <c r="J120" s="212"/>
    </row>
    <row r="121" spans="1:10" ht="15">
      <c r="A121" s="12">
        <v>110</v>
      </c>
      <c r="B121" s="97" t="s">
        <v>447</v>
      </c>
      <c r="C121" s="104" t="s">
        <v>315</v>
      </c>
      <c r="D121" s="118" t="s">
        <v>399</v>
      </c>
      <c r="E121" s="104"/>
      <c r="F121" s="118" t="s">
        <v>278</v>
      </c>
      <c r="G121" s="119">
        <v>122.27</v>
      </c>
      <c r="H121" s="104"/>
      <c r="I121" s="204"/>
      <c r="J121" s="212"/>
    </row>
    <row r="122" spans="1:10" ht="15">
      <c r="A122" s="9">
        <v>111</v>
      </c>
      <c r="B122" s="97" t="s">
        <v>447</v>
      </c>
      <c r="C122" s="104" t="s">
        <v>316</v>
      </c>
      <c r="D122" s="118" t="s">
        <v>400</v>
      </c>
      <c r="E122" s="104"/>
      <c r="F122" s="118" t="s">
        <v>278</v>
      </c>
      <c r="G122" s="119">
        <v>8.0310000000000006</v>
      </c>
      <c r="H122" s="104"/>
      <c r="I122" s="204"/>
      <c r="J122" s="212"/>
    </row>
    <row r="123" spans="1:10" ht="19.2" customHeight="1">
      <c r="A123" s="12">
        <v>112</v>
      </c>
      <c r="B123" s="97" t="s">
        <v>447</v>
      </c>
      <c r="C123" s="104" t="s">
        <v>317</v>
      </c>
      <c r="D123" s="122" t="s">
        <v>401</v>
      </c>
      <c r="E123" s="104"/>
      <c r="F123" s="118" t="s">
        <v>278</v>
      </c>
      <c r="G123" s="119">
        <v>111.48</v>
      </c>
      <c r="H123" s="104"/>
      <c r="I123" s="204"/>
      <c r="J123" s="212"/>
    </row>
    <row r="124" spans="1:10" ht="15">
      <c r="A124" s="9">
        <v>113</v>
      </c>
      <c r="B124" s="97" t="s">
        <v>447</v>
      </c>
      <c r="C124" s="104" t="s">
        <v>318</v>
      </c>
      <c r="D124" s="118" t="s">
        <v>402</v>
      </c>
      <c r="E124" s="104"/>
      <c r="F124" s="118" t="s">
        <v>278</v>
      </c>
      <c r="G124" s="119">
        <v>110.08499999999999</v>
      </c>
      <c r="H124" s="104"/>
      <c r="I124" s="204"/>
      <c r="J124" s="212"/>
    </row>
    <row r="125" spans="1:10" ht="15">
      <c r="A125" s="12">
        <v>114</v>
      </c>
      <c r="B125" s="97" t="s">
        <v>447</v>
      </c>
      <c r="C125" s="104" t="s">
        <v>319</v>
      </c>
      <c r="D125" s="118" t="s">
        <v>403</v>
      </c>
      <c r="E125" s="104"/>
      <c r="F125" s="118" t="s">
        <v>278</v>
      </c>
      <c r="G125" s="119">
        <v>10.948700000000001</v>
      </c>
      <c r="H125" s="104"/>
      <c r="I125" s="204"/>
      <c r="J125" s="212"/>
    </row>
    <row r="126" spans="1:10" ht="15">
      <c r="A126" s="9">
        <v>115</v>
      </c>
      <c r="B126" s="97" t="s">
        <v>447</v>
      </c>
      <c r="C126" s="104" t="s">
        <v>320</v>
      </c>
      <c r="D126" s="118" t="s">
        <v>404</v>
      </c>
      <c r="E126" s="104"/>
      <c r="F126" s="118" t="s">
        <v>278</v>
      </c>
      <c r="G126" s="119">
        <v>19.820499999999999</v>
      </c>
      <c r="H126" s="104"/>
      <c r="I126" s="204"/>
      <c r="J126" s="212"/>
    </row>
    <row r="127" spans="1:10" ht="15">
      <c r="A127" s="12">
        <v>116</v>
      </c>
      <c r="B127" s="97" t="s">
        <v>447</v>
      </c>
      <c r="C127" s="104" t="s">
        <v>321</v>
      </c>
      <c r="D127" s="118" t="s">
        <v>405</v>
      </c>
      <c r="E127" s="104"/>
      <c r="F127" s="118" t="s">
        <v>278</v>
      </c>
      <c r="G127" s="119">
        <v>10.948700000000001</v>
      </c>
      <c r="H127" s="104"/>
      <c r="I127" s="204"/>
      <c r="J127" s="212"/>
    </row>
    <row r="128" spans="1:10" ht="15">
      <c r="A128" s="9">
        <v>117</v>
      </c>
      <c r="B128" s="97" t="s">
        <v>447</v>
      </c>
      <c r="C128" s="104" t="s">
        <v>322</v>
      </c>
      <c r="D128" s="118" t="s">
        <v>406</v>
      </c>
      <c r="E128" s="104"/>
      <c r="F128" s="118" t="s">
        <v>278</v>
      </c>
      <c r="G128" s="119">
        <v>19.820499999999999</v>
      </c>
      <c r="H128" s="104"/>
      <c r="I128" s="204"/>
      <c r="J128" s="212"/>
    </row>
    <row r="129" spans="1:10" ht="15">
      <c r="A129" s="12">
        <v>118</v>
      </c>
      <c r="B129" s="97" t="s">
        <v>447</v>
      </c>
      <c r="C129" s="104" t="s">
        <v>323</v>
      </c>
      <c r="D129" s="118" t="s">
        <v>407</v>
      </c>
      <c r="E129" s="104"/>
      <c r="F129" s="118" t="s">
        <v>278</v>
      </c>
      <c r="G129" s="119">
        <v>108.64100000000001</v>
      </c>
      <c r="H129" s="104"/>
      <c r="I129" s="204"/>
      <c r="J129" s="212"/>
    </row>
    <row r="130" spans="1:10" ht="15">
      <c r="A130" s="9">
        <v>119</v>
      </c>
      <c r="B130" s="97" t="s">
        <v>447</v>
      </c>
      <c r="C130" s="104" t="s">
        <v>324</v>
      </c>
      <c r="D130" s="118" t="s">
        <v>408</v>
      </c>
      <c r="E130" s="104"/>
      <c r="F130" s="118" t="s">
        <v>278</v>
      </c>
      <c r="G130" s="119">
        <v>109.897435897436</v>
      </c>
      <c r="H130" s="104"/>
      <c r="I130" s="204"/>
      <c r="J130" s="212"/>
    </row>
    <row r="131" spans="1:10" ht="15">
      <c r="A131" s="12">
        <v>120</v>
      </c>
      <c r="B131" s="97" t="s">
        <v>447</v>
      </c>
      <c r="C131" s="104" t="s">
        <v>325</v>
      </c>
      <c r="D131" s="118" t="s">
        <v>409</v>
      </c>
      <c r="E131" s="104"/>
      <c r="F131" s="118" t="s">
        <v>278</v>
      </c>
      <c r="G131" s="119">
        <v>127.44670000000001</v>
      </c>
      <c r="H131" s="104"/>
      <c r="I131" s="204"/>
      <c r="J131" s="212"/>
    </row>
    <row r="132" spans="1:10" ht="15">
      <c r="A132" s="9">
        <v>121</v>
      </c>
      <c r="B132" s="97" t="s">
        <v>447</v>
      </c>
      <c r="C132" s="104" t="s">
        <v>326</v>
      </c>
      <c r="D132" s="118" t="s">
        <v>410</v>
      </c>
      <c r="E132" s="104"/>
      <c r="F132" s="118" t="s">
        <v>278</v>
      </c>
      <c r="G132" s="119">
        <v>185.44239999999999</v>
      </c>
      <c r="H132" s="104"/>
      <c r="I132" s="204"/>
      <c r="J132" s="212"/>
    </row>
    <row r="133" spans="1:10" ht="15">
      <c r="A133" s="12">
        <v>122</v>
      </c>
      <c r="B133" s="97" t="s">
        <v>447</v>
      </c>
      <c r="C133" s="104" t="s">
        <v>327</v>
      </c>
      <c r="D133" s="118" t="s">
        <v>411</v>
      </c>
      <c r="E133" s="104"/>
      <c r="F133" s="118" t="s">
        <v>278</v>
      </c>
      <c r="G133" s="119">
        <v>120.8973</v>
      </c>
      <c r="H133" s="104"/>
      <c r="I133" s="204"/>
      <c r="J133" s="212"/>
    </row>
    <row r="134" spans="1:10" ht="15">
      <c r="A134" s="9">
        <v>123</v>
      </c>
      <c r="B134" s="97" t="s">
        <v>447</v>
      </c>
      <c r="C134" s="104" t="s">
        <v>328</v>
      </c>
      <c r="D134" s="118" t="s">
        <v>412</v>
      </c>
      <c r="E134" s="104"/>
      <c r="F134" s="118" t="s">
        <v>278</v>
      </c>
      <c r="G134" s="119">
        <v>119.1027</v>
      </c>
      <c r="H134" s="104"/>
      <c r="I134" s="204"/>
      <c r="J134" s="212"/>
    </row>
    <row r="135" spans="1:10" ht="15">
      <c r="A135" s="12">
        <v>124</v>
      </c>
      <c r="B135" s="97" t="s">
        <v>447</v>
      </c>
      <c r="C135" s="104" t="s">
        <v>329</v>
      </c>
      <c r="D135" s="118" t="s">
        <v>413</v>
      </c>
      <c r="E135" s="104"/>
      <c r="F135" s="118" t="s">
        <v>278</v>
      </c>
      <c r="G135" s="119">
        <v>110.0853</v>
      </c>
      <c r="H135" s="104"/>
      <c r="I135" s="204"/>
      <c r="J135" s="212"/>
    </row>
    <row r="136" spans="1:10" ht="15">
      <c r="A136" s="9">
        <v>125</v>
      </c>
      <c r="B136" s="97" t="s">
        <v>447</v>
      </c>
      <c r="C136" s="104" t="s">
        <v>330</v>
      </c>
      <c r="D136" s="118" t="s">
        <v>414</v>
      </c>
      <c r="E136" s="104"/>
      <c r="F136" s="118" t="s">
        <v>278</v>
      </c>
      <c r="G136" s="119">
        <v>111.82899999999999</v>
      </c>
      <c r="H136" s="104"/>
      <c r="I136" s="204"/>
      <c r="J136" s="212"/>
    </row>
    <row r="137" spans="1:10" ht="15">
      <c r="A137" s="12">
        <v>126</v>
      </c>
      <c r="B137" s="97" t="s">
        <v>447</v>
      </c>
      <c r="C137" s="104" t="s">
        <v>331</v>
      </c>
      <c r="D137" s="118" t="s">
        <v>415</v>
      </c>
      <c r="E137" s="104"/>
      <c r="F137" s="118" t="s">
        <v>278</v>
      </c>
      <c r="G137" s="119">
        <v>112.90430000000001</v>
      </c>
      <c r="H137" s="104"/>
      <c r="I137" s="204"/>
      <c r="J137" s="212"/>
    </row>
    <row r="138" spans="1:10" ht="15">
      <c r="A138" s="9">
        <v>127</v>
      </c>
      <c r="B138" s="97" t="s">
        <v>447</v>
      </c>
      <c r="C138" s="104" t="s">
        <v>332</v>
      </c>
      <c r="D138" s="118" t="s">
        <v>416</v>
      </c>
      <c r="E138" s="104"/>
      <c r="F138" s="118" t="s">
        <v>278</v>
      </c>
      <c r="G138" s="119">
        <v>64.478499999999997</v>
      </c>
      <c r="H138" s="104"/>
      <c r="I138" s="204"/>
      <c r="J138" s="212"/>
    </row>
    <row r="139" spans="1:10" ht="15">
      <c r="A139" s="12">
        <v>128</v>
      </c>
      <c r="B139" s="97" t="s">
        <v>447</v>
      </c>
      <c r="C139" s="104" t="s">
        <v>333</v>
      </c>
      <c r="D139" s="118" t="s">
        <v>417</v>
      </c>
      <c r="E139" s="104"/>
      <c r="F139" s="118" t="s">
        <v>278</v>
      </c>
      <c r="G139" s="119">
        <v>17.547000000000001</v>
      </c>
      <c r="H139" s="104"/>
      <c r="I139" s="204"/>
      <c r="J139" s="212"/>
    </row>
    <row r="140" spans="1:10" ht="15">
      <c r="A140" s="9">
        <v>129</v>
      </c>
      <c r="B140" s="97" t="s">
        <v>447</v>
      </c>
      <c r="C140" s="104" t="s">
        <v>334</v>
      </c>
      <c r="D140" s="118" t="s">
        <v>418</v>
      </c>
      <c r="E140" s="104"/>
      <c r="F140" s="118" t="s">
        <v>278</v>
      </c>
      <c r="G140" s="119">
        <v>64.478700000000003</v>
      </c>
      <c r="H140" s="104"/>
      <c r="I140" s="204"/>
      <c r="J140" s="212"/>
    </row>
    <row r="141" spans="1:10" ht="15">
      <c r="A141" s="12">
        <v>130</v>
      </c>
      <c r="B141" s="97" t="s">
        <v>447</v>
      </c>
      <c r="C141" s="104" t="s">
        <v>335</v>
      </c>
      <c r="D141" s="118" t="s">
        <v>419</v>
      </c>
      <c r="E141" s="104"/>
      <c r="F141" s="118" t="s">
        <v>278</v>
      </c>
      <c r="G141" s="119">
        <v>71.555499999999995</v>
      </c>
      <c r="H141" s="104"/>
      <c r="I141" s="204"/>
      <c r="J141" s="212"/>
    </row>
    <row r="142" spans="1:10" ht="30">
      <c r="A142" s="9">
        <v>131</v>
      </c>
      <c r="B142" s="97" t="s">
        <v>447</v>
      </c>
      <c r="C142" s="104" t="s">
        <v>336</v>
      </c>
      <c r="D142" s="122" t="s">
        <v>420</v>
      </c>
      <c r="E142" s="104"/>
      <c r="F142" s="118" t="s">
        <v>278</v>
      </c>
      <c r="G142" s="119">
        <v>159.583</v>
      </c>
      <c r="H142" s="104"/>
      <c r="I142" s="204"/>
      <c r="J142" s="212"/>
    </row>
    <row r="143" spans="1:10" ht="15">
      <c r="A143" s="12">
        <v>132</v>
      </c>
      <c r="B143" s="97" t="s">
        <v>447</v>
      </c>
      <c r="C143" s="104" t="s">
        <v>337</v>
      </c>
      <c r="D143" s="118" t="s">
        <v>421</v>
      </c>
      <c r="E143" s="104"/>
      <c r="F143" s="118" t="s">
        <v>278</v>
      </c>
      <c r="G143" s="119">
        <v>123.82559999999999</v>
      </c>
      <c r="H143" s="104"/>
      <c r="I143" s="204"/>
      <c r="J143" s="212"/>
    </row>
    <row r="144" spans="1:10" ht="15">
      <c r="A144" s="9">
        <v>133</v>
      </c>
      <c r="B144" s="97" t="s">
        <v>447</v>
      </c>
      <c r="C144" s="104" t="s">
        <v>338</v>
      </c>
      <c r="D144" s="118" t="s">
        <v>422</v>
      </c>
      <c r="E144" s="104"/>
      <c r="F144" s="118" t="s">
        <v>278</v>
      </c>
      <c r="G144" s="119">
        <v>121.0051</v>
      </c>
      <c r="H144" s="104"/>
      <c r="I144" s="204"/>
      <c r="J144" s="212"/>
    </row>
    <row r="145" spans="1:10" ht="15">
      <c r="A145" s="12">
        <v>134</v>
      </c>
      <c r="B145" s="97" t="s">
        <v>447</v>
      </c>
      <c r="C145" s="104" t="s">
        <v>339</v>
      </c>
      <c r="D145" s="118" t="s">
        <v>423</v>
      </c>
      <c r="E145" s="104"/>
      <c r="F145" s="118" t="s">
        <v>278</v>
      </c>
      <c r="G145" s="119">
        <v>119.7231</v>
      </c>
      <c r="H145" s="104"/>
      <c r="I145" s="204"/>
      <c r="J145" s="212"/>
    </row>
    <row r="146" spans="1:10" ht="15">
      <c r="A146" s="9">
        <v>135</v>
      </c>
      <c r="B146" s="97" t="s">
        <v>447</v>
      </c>
      <c r="C146" s="104" t="s">
        <v>340</v>
      </c>
      <c r="D146" s="118" t="s">
        <v>424</v>
      </c>
      <c r="E146" s="104"/>
      <c r="F146" s="118" t="s">
        <v>278</v>
      </c>
      <c r="G146" s="119">
        <v>150.18799999999999</v>
      </c>
      <c r="H146" s="104"/>
      <c r="I146" s="204"/>
      <c r="J146" s="212"/>
    </row>
    <row r="147" spans="1:10" ht="15">
      <c r="A147" s="12">
        <v>136</v>
      </c>
      <c r="B147" s="97" t="s">
        <v>447</v>
      </c>
      <c r="C147" s="104" t="s">
        <v>341</v>
      </c>
      <c r="D147" s="118" t="s">
        <v>425</v>
      </c>
      <c r="E147" s="104"/>
      <c r="F147" s="118" t="s">
        <v>278</v>
      </c>
      <c r="G147" s="119">
        <v>110.0855</v>
      </c>
      <c r="H147" s="104"/>
      <c r="I147" s="204"/>
      <c r="J147" s="212"/>
    </row>
    <row r="148" spans="1:10" ht="15">
      <c r="A148" s="9">
        <v>137</v>
      </c>
      <c r="B148" s="97" t="s">
        <v>447</v>
      </c>
      <c r="C148" s="104" t="s">
        <v>342</v>
      </c>
      <c r="D148" s="118" t="s">
        <v>426</v>
      </c>
      <c r="E148" s="104"/>
      <c r="F148" s="118" t="s">
        <v>278</v>
      </c>
      <c r="G148" s="119">
        <v>105.9044</v>
      </c>
      <c r="H148" s="104"/>
      <c r="I148" s="204"/>
      <c r="J148" s="212"/>
    </row>
    <row r="149" spans="1:10" ht="15">
      <c r="A149" s="12">
        <v>138</v>
      </c>
      <c r="B149" s="97" t="s">
        <v>447</v>
      </c>
      <c r="C149" s="104" t="s">
        <v>343</v>
      </c>
      <c r="D149" s="118" t="s">
        <v>427</v>
      </c>
      <c r="E149" s="104"/>
      <c r="F149" s="118" t="s">
        <v>278</v>
      </c>
      <c r="G149" s="119">
        <v>76.830399999999997</v>
      </c>
      <c r="H149" s="104"/>
      <c r="I149" s="204"/>
      <c r="J149" s="212"/>
    </row>
    <row r="150" spans="1:10" ht="15">
      <c r="A150" s="9">
        <v>139</v>
      </c>
      <c r="B150" s="97" t="s">
        <v>447</v>
      </c>
      <c r="C150" s="104" t="s">
        <v>344</v>
      </c>
      <c r="D150" s="118" t="s">
        <v>428</v>
      </c>
      <c r="E150" s="104"/>
      <c r="F150" s="118" t="s">
        <v>278</v>
      </c>
      <c r="G150" s="119">
        <v>71.555000000000007</v>
      </c>
      <c r="H150" s="104"/>
      <c r="I150" s="204"/>
      <c r="J150" s="212"/>
    </row>
    <row r="151" spans="1:10" ht="15">
      <c r="A151" s="12">
        <v>140</v>
      </c>
      <c r="B151" s="97" t="s">
        <v>447</v>
      </c>
      <c r="C151" s="104" t="s">
        <v>345</v>
      </c>
      <c r="D151" s="118" t="s">
        <v>429</v>
      </c>
      <c r="E151" s="104"/>
      <c r="F151" s="118" t="s">
        <v>278</v>
      </c>
      <c r="G151" s="119">
        <v>72.5608</v>
      </c>
      <c r="H151" s="104"/>
      <c r="I151" s="204"/>
      <c r="J151" s="212"/>
    </row>
    <row r="152" spans="1:10" ht="15">
      <c r="A152" s="9">
        <v>141</v>
      </c>
      <c r="B152" s="97" t="s">
        <v>447</v>
      </c>
      <c r="C152" s="104" t="s">
        <v>346</v>
      </c>
      <c r="D152" s="118" t="s">
        <v>430</v>
      </c>
      <c r="E152" s="104"/>
      <c r="F152" s="118" t="s">
        <v>278</v>
      </c>
      <c r="G152" s="119">
        <v>71.555000000000007</v>
      </c>
      <c r="H152" s="104"/>
      <c r="I152" s="204"/>
      <c r="J152" s="212"/>
    </row>
    <row r="153" spans="1:10" ht="15">
      <c r="A153" s="12">
        <v>142</v>
      </c>
      <c r="B153" s="97" t="s">
        <v>447</v>
      </c>
      <c r="C153" s="104" t="s">
        <v>347</v>
      </c>
      <c r="D153" s="118" t="s">
        <v>431</v>
      </c>
      <c r="E153" s="104"/>
      <c r="F153" s="118" t="s">
        <v>278</v>
      </c>
      <c r="G153" s="119">
        <v>109.897435897436</v>
      </c>
      <c r="H153" s="104"/>
      <c r="I153" s="204"/>
      <c r="J153" s="212"/>
    </row>
    <row r="154" spans="1:10" ht="15">
      <c r="A154" s="9">
        <v>143</v>
      </c>
      <c r="B154" s="97" t="s">
        <v>447</v>
      </c>
      <c r="C154" s="104" t="s">
        <v>348</v>
      </c>
      <c r="D154" s="118" t="s">
        <v>432</v>
      </c>
      <c r="E154" s="104"/>
      <c r="F154" s="118" t="s">
        <v>278</v>
      </c>
      <c r="G154" s="119">
        <v>129.20249999999999</v>
      </c>
      <c r="H154" s="104"/>
      <c r="I154" s="204"/>
      <c r="J154" s="212"/>
    </row>
    <row r="155" spans="1:10" ht="15">
      <c r="A155" s="12">
        <v>144</v>
      </c>
      <c r="B155" s="97" t="s">
        <v>447</v>
      </c>
      <c r="C155" s="104" t="s">
        <v>349</v>
      </c>
      <c r="D155" s="118" t="s">
        <v>433</v>
      </c>
      <c r="E155" s="104"/>
      <c r="F155" s="118" t="s">
        <v>278</v>
      </c>
      <c r="G155" s="119">
        <v>105.9046</v>
      </c>
      <c r="H155" s="104"/>
      <c r="I155" s="204"/>
      <c r="J155" s="212"/>
    </row>
    <row r="156" spans="1:10" ht="15">
      <c r="A156" s="9">
        <v>145</v>
      </c>
      <c r="B156" s="97" t="s">
        <v>447</v>
      </c>
      <c r="C156" s="104" t="s">
        <v>350</v>
      </c>
      <c r="D156" s="118" t="s">
        <v>434</v>
      </c>
      <c r="E156" s="104"/>
      <c r="F156" s="118" t="s">
        <v>278</v>
      </c>
      <c r="G156" s="119">
        <v>128.20500000000001</v>
      </c>
      <c r="H156" s="104"/>
      <c r="I156" s="204"/>
      <c r="J156" s="212"/>
    </row>
    <row r="157" spans="1:10" ht="15">
      <c r="A157" s="12">
        <v>146</v>
      </c>
      <c r="B157" s="97" t="s">
        <v>447</v>
      </c>
      <c r="C157" s="104" t="s">
        <v>351</v>
      </c>
      <c r="D157" s="118" t="s">
        <v>435</v>
      </c>
      <c r="E157" s="104"/>
      <c r="F157" s="118" t="s">
        <v>278</v>
      </c>
      <c r="G157" s="119">
        <v>153.84615384615401</v>
      </c>
      <c r="H157" s="104"/>
      <c r="I157" s="204"/>
      <c r="J157" s="212"/>
    </row>
    <row r="158" spans="1:10" ht="15">
      <c r="A158" s="9">
        <v>147</v>
      </c>
      <c r="B158" s="97" t="s">
        <v>447</v>
      </c>
      <c r="C158" s="104" t="s">
        <v>352</v>
      </c>
      <c r="D158" s="118" t="s">
        <v>436</v>
      </c>
      <c r="E158" s="104"/>
      <c r="F158" s="118" t="s">
        <v>278</v>
      </c>
      <c r="G158" s="119">
        <v>150.1875</v>
      </c>
      <c r="H158" s="104"/>
      <c r="I158" s="121"/>
    </row>
    <row r="159" spans="1:10" ht="15">
      <c r="A159" s="12">
        <v>148</v>
      </c>
      <c r="B159" s="97" t="s">
        <v>447</v>
      </c>
      <c r="C159" s="104" t="s">
        <v>353</v>
      </c>
      <c r="D159" s="118" t="s">
        <v>437</v>
      </c>
      <c r="E159" s="104"/>
      <c r="F159" s="118" t="s">
        <v>278</v>
      </c>
      <c r="G159" s="119">
        <v>100.0809</v>
      </c>
      <c r="H159" s="104"/>
      <c r="I159" s="121"/>
    </row>
    <row r="160" spans="1:10" ht="15">
      <c r="A160" s="9">
        <v>149</v>
      </c>
      <c r="B160" s="97" t="s">
        <v>447</v>
      </c>
      <c r="C160" s="104" t="s">
        <v>354</v>
      </c>
      <c r="D160" s="118" t="s">
        <v>438</v>
      </c>
      <c r="E160" s="104"/>
      <c r="F160" s="118" t="s">
        <v>278</v>
      </c>
      <c r="G160" s="119">
        <v>100.08</v>
      </c>
      <c r="H160" s="104"/>
      <c r="I160" s="121"/>
    </row>
    <row r="161" spans="1:9" ht="15">
      <c r="A161" s="12">
        <v>150</v>
      </c>
      <c r="B161" s="97" t="s">
        <v>447</v>
      </c>
      <c r="C161" s="104" t="s">
        <v>355</v>
      </c>
      <c r="D161" s="118" t="s">
        <v>439</v>
      </c>
      <c r="E161" s="104"/>
      <c r="F161" s="118" t="s">
        <v>278</v>
      </c>
      <c r="G161" s="119">
        <v>71.5555555555556</v>
      </c>
      <c r="H161" s="104"/>
      <c r="I161" s="121"/>
    </row>
    <row r="162" spans="1:9" ht="15">
      <c r="A162" s="9">
        <v>151</v>
      </c>
      <c r="B162" s="97" t="s">
        <v>447</v>
      </c>
      <c r="C162" s="104" t="s">
        <v>356</v>
      </c>
      <c r="D162" s="118" t="s">
        <v>440</v>
      </c>
      <c r="E162" s="104"/>
      <c r="F162" s="118" t="s">
        <v>278</v>
      </c>
      <c r="G162" s="119">
        <v>71.555000000000007</v>
      </c>
      <c r="H162" s="104"/>
      <c r="I162" s="121"/>
    </row>
    <row r="163" spans="1:9" ht="15">
      <c r="A163" s="12">
        <v>152</v>
      </c>
      <c r="B163" s="97" t="s">
        <v>447</v>
      </c>
      <c r="C163" s="104" t="s">
        <v>357</v>
      </c>
      <c r="D163" s="118" t="s">
        <v>441</v>
      </c>
      <c r="E163" s="104"/>
      <c r="F163" s="118" t="s">
        <v>278</v>
      </c>
      <c r="G163" s="119">
        <v>67.965811965811994</v>
      </c>
      <c r="H163" s="104"/>
      <c r="I163" s="121"/>
    </row>
    <row r="164" spans="1:9" ht="15">
      <c r="A164" s="9">
        <v>153</v>
      </c>
      <c r="B164" s="97" t="s">
        <v>447</v>
      </c>
      <c r="C164" s="104" t="s">
        <v>358</v>
      </c>
      <c r="D164" s="118" t="s">
        <v>442</v>
      </c>
      <c r="E164" s="104"/>
      <c r="F164" s="118" t="s">
        <v>278</v>
      </c>
      <c r="G164" s="119">
        <v>122.16500000000001</v>
      </c>
      <c r="H164" s="104"/>
      <c r="I164" s="121"/>
    </row>
    <row r="165" spans="1:9" ht="15">
      <c r="A165" s="12">
        <v>154</v>
      </c>
      <c r="B165" s="97" t="s">
        <v>447</v>
      </c>
      <c r="C165" s="104" t="s">
        <v>359</v>
      </c>
      <c r="D165" s="118" t="s">
        <v>443</v>
      </c>
      <c r="E165" s="104"/>
      <c r="F165" s="118" t="s">
        <v>278</v>
      </c>
      <c r="G165" s="119">
        <v>71.555499999999995</v>
      </c>
      <c r="H165" s="104"/>
      <c r="I165" s="121"/>
    </row>
    <row r="166" spans="1:9" ht="15">
      <c r="A166" s="9">
        <v>155</v>
      </c>
      <c r="B166" s="97" t="s">
        <v>447</v>
      </c>
      <c r="C166" s="104" t="s">
        <v>360</v>
      </c>
      <c r="D166" s="118" t="s">
        <v>444</v>
      </c>
      <c r="E166" s="104"/>
      <c r="F166" s="118" t="s">
        <v>278</v>
      </c>
      <c r="G166" s="120">
        <v>64.48</v>
      </c>
      <c r="H166" s="104"/>
      <c r="I166" s="121"/>
    </row>
    <row r="167" spans="1:9" ht="15">
      <c r="A167" s="12">
        <v>156</v>
      </c>
      <c r="B167" s="97" t="s">
        <v>447</v>
      </c>
      <c r="C167" s="104" t="s">
        <v>361</v>
      </c>
      <c r="D167" s="118" t="s">
        <v>445</v>
      </c>
      <c r="E167" s="104"/>
      <c r="F167" s="118" t="s">
        <v>278</v>
      </c>
      <c r="G167" s="120">
        <v>64.48</v>
      </c>
      <c r="H167" s="104"/>
      <c r="I167" s="121"/>
    </row>
    <row r="168" spans="1:9" ht="15">
      <c r="A168" s="20">
        <v>157</v>
      </c>
      <c r="B168" s="97" t="s">
        <v>447</v>
      </c>
      <c r="C168" s="104" t="s">
        <v>362</v>
      </c>
      <c r="D168" s="118" t="s">
        <v>446</v>
      </c>
      <c r="E168" s="104"/>
      <c r="F168" s="118" t="s">
        <v>278</v>
      </c>
      <c r="G168" s="119">
        <v>17.547000000000001</v>
      </c>
      <c r="H168" s="104"/>
      <c r="I168" s="121"/>
    </row>
  </sheetData>
  <autoFilter ref="A8:XFD168" xr:uid="{00000000-0001-0000-0100-000000000000}">
    <sortState xmlns:xlrd2="http://schemas.microsoft.com/office/spreadsheetml/2017/richdata2" ref="A10:O168">
      <sortCondition descending="1" ref="J8"/>
    </sortState>
  </autoFilter>
  <mergeCells count="16">
    <mergeCell ref="A6:I6"/>
    <mergeCell ref="B7:B8"/>
    <mergeCell ref="J7:J8"/>
    <mergeCell ref="I7:I8"/>
    <mergeCell ref="K7:L7"/>
    <mergeCell ref="A7:A8"/>
    <mergeCell ref="C7:C8"/>
    <mergeCell ref="D7:D8"/>
    <mergeCell ref="E7:E8"/>
    <mergeCell ref="F7:F8"/>
    <mergeCell ref="G7:H7"/>
    <mergeCell ref="A1:I1"/>
    <mergeCell ref="A2:I2"/>
    <mergeCell ref="A3:I3"/>
    <mergeCell ref="A4:I4"/>
    <mergeCell ref="A5:I5"/>
  </mergeCells>
  <phoneticPr fontId="1" type="noConversion"/>
  <conditionalFormatting sqref="E7:E24 E28:E1048576">
    <cfRule type="duplicateValues" dxfId="4" priority="9"/>
  </conditionalFormatting>
  <conditionalFormatting sqref="C27">
    <cfRule type="duplicateValues" dxfId="3" priority="2"/>
  </conditionalFormatting>
  <conditionalFormatting sqref="C7:C1048576">
    <cfRule type="duplicateValues" dxfId="2" priority="1"/>
  </conditionalFormatting>
  <pageMargins left="0.54" right="0.54" top="0.36" bottom="0.21" header="0.3" footer="0.17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8F39-E392-4D2D-97ED-52EF3F07509A}">
  <sheetPr>
    <tabColor rgb="FF92D050"/>
  </sheetPr>
  <dimension ref="A1:P39"/>
  <sheetViews>
    <sheetView workbookViewId="0">
      <selection activeCell="G17" sqref="G17"/>
    </sheetView>
  </sheetViews>
  <sheetFormatPr defaultRowHeight="14.4"/>
  <cols>
    <col min="1" max="1" width="5.6640625" style="1" customWidth="1"/>
    <col min="2" max="2" width="14.33203125" style="1" customWidth="1"/>
    <col min="3" max="3" width="22.21875" style="1" customWidth="1"/>
    <col min="4" max="4" width="19.33203125" style="1" customWidth="1"/>
    <col min="5" max="5" width="5.44140625" style="1" bestFit="1" customWidth="1"/>
    <col min="6" max="6" width="8.44140625" style="1" customWidth="1"/>
    <col min="7" max="7" width="10.664062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214" t="s">
        <v>0</v>
      </c>
      <c r="B1" s="214"/>
      <c r="C1" s="214"/>
      <c r="D1" s="214"/>
      <c r="E1" s="214"/>
      <c r="F1" s="214"/>
      <c r="G1" s="214"/>
      <c r="H1" s="214"/>
    </row>
    <row r="2" spans="1:14" ht="17.399999999999999">
      <c r="A2" s="215" t="s">
        <v>517</v>
      </c>
      <c r="B2" s="215"/>
      <c r="C2" s="215"/>
      <c r="D2" s="215"/>
      <c r="E2" s="215"/>
      <c r="F2" s="215"/>
      <c r="G2" s="215"/>
      <c r="H2" s="215"/>
    </row>
    <row r="3" spans="1:14" ht="15.6">
      <c r="A3" s="216" t="s">
        <v>1</v>
      </c>
      <c r="B3" s="216"/>
      <c r="C3" s="216"/>
      <c r="D3" s="216"/>
      <c r="E3" s="216"/>
      <c r="F3" s="216"/>
      <c r="G3" s="216"/>
      <c r="H3" s="216"/>
    </row>
    <row r="4" spans="1:14" ht="15.6">
      <c r="A4" s="216" t="s">
        <v>194</v>
      </c>
      <c r="B4" s="216"/>
      <c r="C4" s="216"/>
      <c r="D4" s="216"/>
      <c r="E4" s="216"/>
      <c r="F4" s="216"/>
      <c r="G4" s="216"/>
      <c r="H4" s="216"/>
    </row>
    <row r="5" spans="1:14" ht="15.6">
      <c r="A5" s="217" t="s">
        <v>3</v>
      </c>
      <c r="B5" s="217"/>
      <c r="C5" s="217"/>
      <c r="D5" s="217"/>
      <c r="E5" s="217"/>
      <c r="F5" s="217"/>
      <c r="G5" s="217"/>
      <c r="H5" s="217"/>
    </row>
    <row r="6" spans="1:14" ht="16.2" thickBot="1">
      <c r="A6" s="213" t="s">
        <v>4</v>
      </c>
      <c r="B6" s="213"/>
      <c r="C6" s="213"/>
      <c r="D6" s="213"/>
      <c r="E6" s="213"/>
      <c r="F6" s="213"/>
      <c r="G6" s="213"/>
      <c r="H6" s="213"/>
    </row>
    <row r="7" spans="1:14" ht="15">
      <c r="A7" s="223" t="s">
        <v>5</v>
      </c>
      <c r="B7" s="225" t="s">
        <v>6</v>
      </c>
      <c r="C7" s="227" t="s">
        <v>7</v>
      </c>
      <c r="D7" s="227" t="s">
        <v>8</v>
      </c>
      <c r="E7" s="229" t="s">
        <v>9</v>
      </c>
      <c r="F7" s="231" t="s">
        <v>195</v>
      </c>
      <c r="G7" s="231"/>
      <c r="H7" s="218" t="s">
        <v>11</v>
      </c>
    </row>
    <row r="8" spans="1:14" ht="15.6" thickBot="1">
      <c r="A8" s="224"/>
      <c r="B8" s="226"/>
      <c r="C8" s="228"/>
      <c r="D8" s="228"/>
      <c r="E8" s="230"/>
      <c r="F8" s="40" t="s">
        <v>196</v>
      </c>
      <c r="G8" s="40" t="s">
        <v>197</v>
      </c>
      <c r="H8" s="219"/>
    </row>
    <row r="9" spans="1:14" ht="13.5" customHeight="1">
      <c r="A9" s="75">
        <v>1</v>
      </c>
      <c r="B9" s="42" t="s">
        <v>214</v>
      </c>
      <c r="C9" s="43" t="s">
        <v>215</v>
      </c>
      <c r="D9" s="44" t="s">
        <v>216</v>
      </c>
      <c r="E9" s="45" t="s">
        <v>278</v>
      </c>
      <c r="F9" s="46"/>
      <c r="G9" s="46"/>
      <c r="H9" s="17" t="s">
        <v>516</v>
      </c>
    </row>
    <row r="10" spans="1:14" ht="13.5" customHeight="1">
      <c r="A10" s="12">
        <v>2</v>
      </c>
      <c r="B10" s="42"/>
      <c r="C10" s="13"/>
      <c r="D10" s="44"/>
      <c r="E10" s="15"/>
      <c r="F10" s="16"/>
      <c r="G10" s="46"/>
      <c r="H10" s="17"/>
      <c r="N10" s="1" t="s">
        <v>204</v>
      </c>
    </row>
    <row r="11" spans="1:14" ht="13.5" customHeight="1">
      <c r="A11" s="12">
        <v>3</v>
      </c>
      <c r="B11" s="133"/>
      <c r="C11" s="140"/>
      <c r="D11" s="140"/>
      <c r="E11" s="131"/>
      <c r="F11" s="141"/>
      <c r="G11" s="141"/>
      <c r="H11" s="185"/>
    </row>
    <row r="12" spans="1:14">
      <c r="A12" s="12">
        <v>4</v>
      </c>
      <c r="B12" s="18"/>
      <c r="C12" s="13"/>
      <c r="D12" s="14"/>
      <c r="E12" s="15"/>
      <c r="F12" s="16"/>
      <c r="G12" s="16"/>
      <c r="H12" s="17"/>
    </row>
    <row r="13" spans="1:14">
      <c r="A13" s="12">
        <v>5</v>
      </c>
      <c r="B13" s="18"/>
      <c r="C13" s="76"/>
      <c r="D13" s="77"/>
      <c r="E13" s="78"/>
      <c r="F13" s="16"/>
      <c r="G13" s="16"/>
      <c r="H13" s="19"/>
    </row>
    <row r="14" spans="1:14">
      <c r="A14" s="12">
        <v>6</v>
      </c>
      <c r="B14" s="18"/>
      <c r="C14" s="79"/>
      <c r="D14" s="77"/>
      <c r="E14" s="78"/>
      <c r="F14" s="16"/>
      <c r="G14" s="16"/>
      <c r="H14" s="19"/>
    </row>
    <row r="15" spans="1:14">
      <c r="A15" s="12">
        <v>7</v>
      </c>
      <c r="B15" s="18"/>
      <c r="C15" s="79"/>
      <c r="D15" s="77"/>
      <c r="E15" s="78"/>
      <c r="F15" s="16"/>
      <c r="G15" s="16"/>
      <c r="H15" s="19"/>
    </row>
    <row r="16" spans="1:14">
      <c r="A16" s="12">
        <v>8</v>
      </c>
      <c r="B16" s="18"/>
      <c r="C16" s="79"/>
      <c r="D16" s="77"/>
      <c r="E16" s="78"/>
      <c r="F16" s="16"/>
      <c r="G16" s="16"/>
      <c r="H16" s="19"/>
    </row>
    <row r="17" spans="1:12">
      <c r="A17" s="12">
        <v>9</v>
      </c>
      <c r="B17" s="18"/>
      <c r="C17" s="13"/>
      <c r="D17" s="14"/>
      <c r="E17" s="15"/>
      <c r="F17" s="16"/>
      <c r="G17" s="16"/>
      <c r="H17" s="19"/>
    </row>
    <row r="18" spans="1:12">
      <c r="A18" s="12">
        <v>10</v>
      </c>
      <c r="B18" s="18"/>
      <c r="C18" s="13"/>
      <c r="D18" s="14"/>
      <c r="E18" s="15"/>
      <c r="F18" s="16"/>
      <c r="G18" s="16"/>
      <c r="H18" s="19"/>
    </row>
    <row r="19" spans="1:12">
      <c r="A19" s="12">
        <v>11</v>
      </c>
      <c r="B19" s="18"/>
      <c r="C19" s="13"/>
      <c r="D19" s="13" t="s">
        <v>205</v>
      </c>
      <c r="E19" s="15"/>
      <c r="F19" s="16"/>
      <c r="G19" s="16"/>
      <c r="H19" s="19"/>
    </row>
    <row r="20" spans="1:12">
      <c r="A20" s="12">
        <v>12</v>
      </c>
      <c r="B20" s="18"/>
      <c r="C20" s="13"/>
      <c r="D20" s="13"/>
      <c r="E20" s="15"/>
      <c r="F20" s="16"/>
      <c r="G20" s="16"/>
      <c r="H20" s="19"/>
    </row>
    <row r="21" spans="1:12">
      <c r="A21" s="12">
        <v>13</v>
      </c>
      <c r="B21" s="13"/>
      <c r="C21" s="13"/>
      <c r="D21" s="13"/>
      <c r="E21" s="15"/>
      <c r="F21" s="16"/>
      <c r="G21" s="16"/>
      <c r="H21" s="19"/>
    </row>
    <row r="22" spans="1:12">
      <c r="A22" s="12">
        <v>14</v>
      </c>
      <c r="B22" s="13"/>
      <c r="C22" s="13"/>
      <c r="D22" s="13"/>
      <c r="E22" s="15"/>
      <c r="F22" s="16"/>
      <c r="G22" s="16"/>
      <c r="H22" s="19"/>
    </row>
    <row r="23" spans="1:12">
      <c r="A23" s="12">
        <v>15</v>
      </c>
      <c r="B23" s="13"/>
      <c r="C23" s="80"/>
      <c r="D23" s="13"/>
      <c r="E23" s="15"/>
      <c r="F23" s="16"/>
      <c r="G23" s="16"/>
      <c r="H23" s="19"/>
    </row>
    <row r="24" spans="1:12">
      <c r="A24" s="12">
        <v>16</v>
      </c>
      <c r="B24" s="13"/>
      <c r="C24" s="80"/>
      <c r="D24" s="13"/>
      <c r="E24" s="15"/>
      <c r="F24" s="16"/>
      <c r="G24" s="16"/>
      <c r="H24" s="19"/>
    </row>
    <row r="25" spans="1:12">
      <c r="A25" s="12">
        <v>17</v>
      </c>
      <c r="B25" s="13"/>
      <c r="C25" s="80"/>
      <c r="D25" s="13"/>
      <c r="E25" s="15"/>
      <c r="F25" s="16"/>
      <c r="G25" s="16"/>
      <c r="H25" s="19"/>
      <c r="L25" s="1" t="s">
        <v>206</v>
      </c>
    </row>
    <row r="26" spans="1:12">
      <c r="A26" s="12">
        <v>18</v>
      </c>
      <c r="B26" s="13"/>
      <c r="C26" s="80"/>
      <c r="D26" s="13"/>
      <c r="E26" s="15"/>
      <c r="F26" s="16"/>
      <c r="G26" s="16"/>
      <c r="H26" s="19"/>
    </row>
    <row r="27" spans="1:12">
      <c r="A27" s="12">
        <v>19</v>
      </c>
      <c r="B27" s="13"/>
      <c r="C27" s="13"/>
      <c r="D27" s="13"/>
      <c r="E27" s="15"/>
      <c r="F27" s="16"/>
      <c r="G27" s="16"/>
      <c r="H27" s="19"/>
    </row>
    <row r="28" spans="1:12">
      <c r="A28" s="12">
        <v>20</v>
      </c>
      <c r="B28" s="13"/>
      <c r="C28" s="13"/>
      <c r="D28" s="13"/>
      <c r="E28" s="15"/>
      <c r="F28" s="16"/>
      <c r="G28" s="16"/>
      <c r="H28" s="19"/>
    </row>
    <row r="29" spans="1:12">
      <c r="A29" s="12">
        <v>21</v>
      </c>
      <c r="B29" s="18"/>
      <c r="C29" s="13"/>
      <c r="D29" s="20"/>
      <c r="E29" s="15"/>
      <c r="F29" s="16"/>
      <c r="G29" s="16"/>
      <c r="H29" s="19"/>
    </row>
    <row r="30" spans="1:12">
      <c r="A30" s="12">
        <v>22</v>
      </c>
      <c r="B30" s="18"/>
      <c r="C30" s="13"/>
      <c r="D30" s="13"/>
      <c r="E30" s="15"/>
      <c r="F30" s="16"/>
      <c r="G30" s="16"/>
      <c r="H30" s="19"/>
    </row>
    <row r="31" spans="1:12" ht="15" thickBot="1">
      <c r="A31" s="37">
        <v>23</v>
      </c>
      <c r="B31" s="38"/>
      <c r="C31" s="21"/>
      <c r="D31" s="21"/>
      <c r="E31" s="184"/>
      <c r="F31" s="23"/>
      <c r="G31" s="23"/>
      <c r="H31" s="24"/>
    </row>
    <row r="32" spans="1:12" ht="33" customHeight="1">
      <c r="A32" s="220" t="s">
        <v>114</v>
      </c>
      <c r="B32" s="220"/>
      <c r="C32" s="220"/>
      <c r="D32" s="220"/>
      <c r="E32" s="220"/>
      <c r="F32" s="220"/>
      <c r="G32" s="220"/>
      <c r="H32" s="220"/>
    </row>
    <row r="33" spans="1:16" ht="33" customHeight="1">
      <c r="A33" s="221" t="s">
        <v>139</v>
      </c>
      <c r="B33" s="221"/>
      <c r="C33" s="221"/>
      <c r="D33" s="221"/>
      <c r="E33" s="221"/>
      <c r="F33" s="221"/>
      <c r="G33" s="221"/>
      <c r="H33" s="221"/>
    </row>
    <row r="34" spans="1:16" ht="33" customHeight="1">
      <c r="A34" s="221" t="s">
        <v>207</v>
      </c>
      <c r="B34" s="221"/>
      <c r="C34" s="221"/>
      <c r="D34" s="221"/>
      <c r="E34" s="221"/>
      <c r="F34" s="221"/>
      <c r="G34" s="221"/>
      <c r="H34" s="221"/>
    </row>
    <row r="35" spans="1:16" ht="15.6">
      <c r="A35" s="222" t="s">
        <v>117</v>
      </c>
      <c r="B35" s="222"/>
      <c r="C35" s="222"/>
      <c r="D35" s="222"/>
      <c r="E35" s="222"/>
      <c r="F35" s="222"/>
      <c r="G35" s="222"/>
      <c r="H35" s="222"/>
    </row>
    <row r="36" spans="1:16" ht="15.6">
      <c r="A36" s="183"/>
      <c r="B36" s="82"/>
      <c r="C36" s="183"/>
      <c r="D36" s="183"/>
      <c r="E36" s="183"/>
      <c r="F36" s="83"/>
      <c r="G36" s="83"/>
      <c r="H36" s="84"/>
    </row>
    <row r="37" spans="1:16" ht="15.6">
      <c r="A37" s="85" t="s">
        <v>118</v>
      </c>
      <c r="B37" s="86"/>
      <c r="C37" s="87"/>
      <c r="D37" s="88" t="s">
        <v>119</v>
      </c>
      <c r="E37" s="87"/>
      <c r="F37" s="89"/>
      <c r="G37" s="89"/>
      <c r="H37" s="90"/>
    </row>
    <row r="38" spans="1:16" ht="15.6">
      <c r="A38" s="85"/>
      <c r="B38" s="86"/>
      <c r="C38" s="87"/>
      <c r="D38" s="88"/>
      <c r="E38" s="87"/>
      <c r="F38" s="89"/>
      <c r="G38" s="89"/>
      <c r="H38" s="90"/>
      <c r="P38" s="1" t="s">
        <v>204</v>
      </c>
    </row>
    <row r="39" spans="1:16" ht="15.6">
      <c r="A39" s="85" t="s">
        <v>120</v>
      </c>
      <c r="B39" s="85"/>
      <c r="C39" s="183"/>
      <c r="D39" s="85" t="s">
        <v>120</v>
      </c>
      <c r="E39" s="183"/>
      <c r="F39" s="89"/>
      <c r="G39" s="89"/>
      <c r="H39" s="90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</mergeCells>
  <phoneticPr fontId="1" type="noConversion"/>
  <conditionalFormatting sqref="B11">
    <cfRule type="duplicateValues" dxfId="1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71A37-C3CA-446D-9D56-37B8025F170C}">
  <sheetPr>
    <tabColor rgb="FF92D050"/>
  </sheetPr>
  <dimension ref="A1:P102"/>
  <sheetViews>
    <sheetView tabSelected="1" topLeftCell="A14" workbookViewId="0">
      <selection activeCell="J9" sqref="J9:J94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5.109375" style="1" customWidth="1"/>
    <col min="5" max="5" width="5.44140625" style="1" bestFit="1" customWidth="1"/>
    <col min="6" max="7" width="14.8867187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214" t="s">
        <v>0</v>
      </c>
      <c r="B1" s="214"/>
      <c r="C1" s="214"/>
      <c r="D1" s="214"/>
      <c r="E1" s="214"/>
      <c r="F1" s="214"/>
      <c r="G1" s="214"/>
      <c r="H1" s="214"/>
    </row>
    <row r="2" spans="1:14" ht="17.399999999999999">
      <c r="A2" s="215" t="s">
        <v>522</v>
      </c>
      <c r="B2" s="215"/>
      <c r="C2" s="215"/>
      <c r="D2" s="215"/>
      <c r="E2" s="215"/>
      <c r="F2" s="215"/>
      <c r="G2" s="215"/>
      <c r="H2" s="215"/>
    </row>
    <row r="3" spans="1:14" ht="15.6">
      <c r="A3" s="216" t="s">
        <v>1</v>
      </c>
      <c r="B3" s="216"/>
      <c r="C3" s="216"/>
      <c r="D3" s="216"/>
      <c r="E3" s="216"/>
      <c r="F3" s="216"/>
      <c r="G3" s="216"/>
      <c r="H3" s="216"/>
    </row>
    <row r="4" spans="1:14" ht="15.6">
      <c r="A4" s="216" t="s">
        <v>194</v>
      </c>
      <c r="B4" s="216"/>
      <c r="C4" s="216"/>
      <c r="D4" s="216"/>
      <c r="E4" s="216"/>
      <c r="F4" s="216"/>
      <c r="G4" s="216"/>
      <c r="H4" s="216"/>
    </row>
    <row r="5" spans="1:14" ht="15.6">
      <c r="A5" s="217" t="s">
        <v>3</v>
      </c>
      <c r="B5" s="217"/>
      <c r="C5" s="217"/>
      <c r="D5" s="217"/>
      <c r="E5" s="217"/>
      <c r="F5" s="217"/>
      <c r="G5" s="217"/>
      <c r="H5" s="217"/>
    </row>
    <row r="6" spans="1:14" ht="15.6">
      <c r="A6" s="213" t="s">
        <v>4</v>
      </c>
      <c r="B6" s="213"/>
      <c r="C6" s="213"/>
      <c r="D6" s="213"/>
      <c r="E6" s="213"/>
      <c r="F6" s="213"/>
      <c r="G6" s="213"/>
      <c r="H6" s="213"/>
    </row>
    <row r="7" spans="1:14" ht="15">
      <c r="A7" s="289" t="s">
        <v>5</v>
      </c>
      <c r="B7" s="290" t="s">
        <v>6</v>
      </c>
      <c r="C7" s="291" t="s">
        <v>7</v>
      </c>
      <c r="D7" s="291" t="s">
        <v>8</v>
      </c>
      <c r="E7" s="292" t="s">
        <v>9</v>
      </c>
      <c r="F7" s="293" t="s">
        <v>195</v>
      </c>
      <c r="G7" s="293"/>
      <c r="H7" s="294" t="s">
        <v>11</v>
      </c>
    </row>
    <row r="8" spans="1:14" ht="19.2" customHeight="1">
      <c r="A8" s="289"/>
      <c r="B8" s="290"/>
      <c r="C8" s="291"/>
      <c r="D8" s="291"/>
      <c r="E8" s="292"/>
      <c r="F8" s="295" t="s">
        <v>523</v>
      </c>
      <c r="G8" s="295" t="s">
        <v>524</v>
      </c>
      <c r="H8" s="294"/>
    </row>
    <row r="9" spans="1:14" ht="13.5" customHeight="1">
      <c r="A9" s="296">
        <v>1</v>
      </c>
      <c r="B9" s="18" t="s">
        <v>602</v>
      </c>
      <c r="C9" s="298" t="s">
        <v>601</v>
      </c>
      <c r="D9" s="14"/>
      <c r="E9" s="15" t="s">
        <v>278</v>
      </c>
      <c r="F9" s="16">
        <v>0.43590000000000001</v>
      </c>
      <c r="G9" s="16">
        <v>0.44428800000000002</v>
      </c>
      <c r="H9" s="16"/>
      <c r="J9" s="303">
        <f>(G9-F9)/F9</f>
        <v>1.9242945629731605E-2</v>
      </c>
    </row>
    <row r="10" spans="1:14" ht="13.5" customHeight="1">
      <c r="A10" s="18">
        <v>2</v>
      </c>
      <c r="B10" s="18" t="s">
        <v>525</v>
      </c>
      <c r="C10" s="298" t="s">
        <v>526</v>
      </c>
      <c r="D10" s="14"/>
      <c r="E10" s="15" t="s">
        <v>278</v>
      </c>
      <c r="F10" s="16"/>
      <c r="G10" s="16">
        <v>180.6283</v>
      </c>
      <c r="H10" s="16"/>
      <c r="J10" s="303"/>
      <c r="N10" s="1" t="s">
        <v>204</v>
      </c>
    </row>
    <row r="11" spans="1:14" ht="13.5" customHeight="1">
      <c r="A11" s="18">
        <v>3</v>
      </c>
      <c r="B11" s="133" t="s">
        <v>527</v>
      </c>
      <c r="C11" s="299" t="s">
        <v>528</v>
      </c>
      <c r="D11" s="140"/>
      <c r="E11" s="15" t="s">
        <v>278</v>
      </c>
      <c r="F11" s="141"/>
      <c r="G11" s="288">
        <v>155.6283</v>
      </c>
      <c r="H11" s="100"/>
      <c r="J11" s="303"/>
    </row>
    <row r="12" spans="1:14">
      <c r="A12" s="18">
        <v>4</v>
      </c>
      <c r="B12" s="18" t="s">
        <v>214</v>
      </c>
      <c r="C12" s="298" t="s">
        <v>220</v>
      </c>
      <c r="D12" s="14"/>
      <c r="E12" s="15" t="s">
        <v>278</v>
      </c>
      <c r="F12" s="16">
        <v>18.965499999999999</v>
      </c>
      <c r="G12" s="16">
        <v>20.829234999999997</v>
      </c>
      <c r="H12" s="16"/>
      <c r="J12" s="303">
        <f t="shared" ref="J10:J73" si="0">(G12-F12)/F12</f>
        <v>9.8269752972502622E-2</v>
      </c>
    </row>
    <row r="13" spans="1:14">
      <c r="A13" s="18">
        <v>5</v>
      </c>
      <c r="B13" s="18" t="s">
        <v>281</v>
      </c>
      <c r="C13" s="300" t="s">
        <v>529</v>
      </c>
      <c r="D13" s="77"/>
      <c r="E13" s="15" t="s">
        <v>278</v>
      </c>
      <c r="F13" s="16">
        <v>55.051299999999998</v>
      </c>
      <c r="G13" s="16">
        <v>61.341811</v>
      </c>
      <c r="H13" s="297"/>
      <c r="J13" s="303">
        <f t="shared" si="0"/>
        <v>0.11426634793365466</v>
      </c>
    </row>
    <row r="14" spans="1:14">
      <c r="A14" s="18">
        <v>6</v>
      </c>
      <c r="B14" s="18" t="s">
        <v>282</v>
      </c>
      <c r="C14" s="301" t="s">
        <v>530</v>
      </c>
      <c r="D14" s="77"/>
      <c r="E14" s="15" t="s">
        <v>278</v>
      </c>
      <c r="F14" s="16">
        <v>55.051299999999998</v>
      </c>
      <c r="G14" s="16">
        <v>61.341811</v>
      </c>
      <c r="H14" s="297"/>
      <c r="J14" s="303">
        <f t="shared" si="0"/>
        <v>0.11426634793365466</v>
      </c>
    </row>
    <row r="15" spans="1:14">
      <c r="A15" s="18">
        <v>7</v>
      </c>
      <c r="B15" s="18" t="s">
        <v>283</v>
      </c>
      <c r="C15" s="301" t="s">
        <v>531</v>
      </c>
      <c r="D15" s="77"/>
      <c r="E15" s="15" t="s">
        <v>278</v>
      </c>
      <c r="F15" s="16">
        <v>14.6838</v>
      </c>
      <c r="G15" s="16">
        <v>16.461335999999999</v>
      </c>
      <c r="H15" s="297"/>
      <c r="J15" s="303">
        <f t="shared" si="0"/>
        <v>0.12105422302128874</v>
      </c>
    </row>
    <row r="16" spans="1:14">
      <c r="A16" s="18">
        <v>8</v>
      </c>
      <c r="B16" s="18" t="s">
        <v>284</v>
      </c>
      <c r="C16" s="301" t="s">
        <v>368</v>
      </c>
      <c r="D16" s="77"/>
      <c r="E16" s="15" t="s">
        <v>278</v>
      </c>
      <c r="F16" s="16">
        <v>14.3932</v>
      </c>
      <c r="G16" s="16">
        <v>16.236694</v>
      </c>
      <c r="H16" s="297"/>
      <c r="J16" s="303">
        <f t="shared" si="0"/>
        <v>0.12808089931356473</v>
      </c>
    </row>
    <row r="17" spans="1:12">
      <c r="A17" s="18">
        <v>9</v>
      </c>
      <c r="B17" s="18" t="s">
        <v>285</v>
      </c>
      <c r="C17" s="298" t="s">
        <v>532</v>
      </c>
      <c r="D17" s="14"/>
      <c r="E17" s="15" t="s">
        <v>278</v>
      </c>
      <c r="F17" s="16">
        <v>17.222200000000001</v>
      </c>
      <c r="G17" s="16">
        <v>18.923584000000002</v>
      </c>
      <c r="H17" s="297"/>
      <c r="J17" s="303">
        <f t="shared" si="0"/>
        <v>9.8790166180859632E-2</v>
      </c>
    </row>
    <row r="18" spans="1:12" ht="24" customHeight="1">
      <c r="A18" s="18">
        <v>10</v>
      </c>
      <c r="B18" s="18" t="s">
        <v>286</v>
      </c>
      <c r="C18" s="298" t="s">
        <v>533</v>
      </c>
      <c r="D18" s="14"/>
      <c r="E18" s="15" t="s">
        <v>278</v>
      </c>
      <c r="F18" s="16">
        <v>110.0856</v>
      </c>
      <c r="G18" s="16">
        <v>122.66713200000001</v>
      </c>
      <c r="H18" s="297"/>
      <c r="J18" s="303">
        <f t="shared" si="0"/>
        <v>0.11428862630534793</v>
      </c>
    </row>
    <row r="19" spans="1:12" ht="24" customHeight="1">
      <c r="A19" s="18">
        <v>11</v>
      </c>
      <c r="B19" s="18" t="s">
        <v>287</v>
      </c>
      <c r="C19" s="298" t="s">
        <v>534</v>
      </c>
      <c r="D19" s="13" t="s">
        <v>205</v>
      </c>
      <c r="E19" s="15" t="s">
        <v>278</v>
      </c>
      <c r="F19" s="16">
        <v>110.0855</v>
      </c>
      <c r="G19" s="16">
        <v>122.881685</v>
      </c>
      <c r="H19" s="297"/>
      <c r="J19" s="303">
        <f t="shared" si="0"/>
        <v>0.11623860544758401</v>
      </c>
    </row>
    <row r="20" spans="1:12" ht="16.8" customHeight="1">
      <c r="A20" s="18">
        <v>12</v>
      </c>
      <c r="B20" s="18" t="s">
        <v>288</v>
      </c>
      <c r="C20" s="298" t="s">
        <v>535</v>
      </c>
      <c r="D20" s="13"/>
      <c r="E20" s="15" t="s">
        <v>278</v>
      </c>
      <c r="F20" s="16">
        <v>64.4786</v>
      </c>
      <c r="G20" s="16">
        <v>71.058692000000008</v>
      </c>
      <c r="H20" s="297"/>
      <c r="J20" s="303">
        <f t="shared" si="0"/>
        <v>0.1020507889439288</v>
      </c>
    </row>
    <row r="21" spans="1:12" ht="16.8" customHeight="1">
      <c r="A21" s="18">
        <v>13</v>
      </c>
      <c r="B21" s="13" t="s">
        <v>289</v>
      </c>
      <c r="C21" s="298" t="s">
        <v>536</v>
      </c>
      <c r="D21" s="13"/>
      <c r="E21" s="15" t="s">
        <v>278</v>
      </c>
      <c r="F21" s="16">
        <v>64.4786</v>
      </c>
      <c r="G21" s="16">
        <v>70.772492</v>
      </c>
      <c r="H21" s="297"/>
      <c r="J21" s="303">
        <f t="shared" si="0"/>
        <v>9.7612106962620154E-2</v>
      </c>
    </row>
    <row r="22" spans="1:12" ht="16.8" customHeight="1">
      <c r="A22" s="18">
        <v>14</v>
      </c>
      <c r="B22" s="13" t="s">
        <v>290</v>
      </c>
      <c r="C22" s="298" t="s">
        <v>537</v>
      </c>
      <c r="D22" s="13"/>
      <c r="E22" s="15" t="s">
        <v>278</v>
      </c>
      <c r="F22" s="16">
        <v>64.4786</v>
      </c>
      <c r="G22" s="16">
        <v>70.772492</v>
      </c>
      <c r="H22" s="297"/>
      <c r="J22" s="303">
        <f t="shared" si="0"/>
        <v>9.7612106962620154E-2</v>
      </c>
    </row>
    <row r="23" spans="1:12" ht="27.6" customHeight="1">
      <c r="A23" s="18">
        <v>15</v>
      </c>
      <c r="B23" s="13" t="s">
        <v>293</v>
      </c>
      <c r="C23" s="302" t="s">
        <v>538</v>
      </c>
      <c r="D23" s="13"/>
      <c r="E23" s="15" t="s">
        <v>278</v>
      </c>
      <c r="F23" s="16">
        <v>109.9</v>
      </c>
      <c r="G23" s="16">
        <v>122.12935</v>
      </c>
      <c r="H23" s="297"/>
      <c r="J23" s="303">
        <f t="shared" si="0"/>
        <v>0.11127707006369424</v>
      </c>
    </row>
    <row r="24" spans="1:12" ht="27.6" customHeight="1">
      <c r="A24" s="18">
        <v>16</v>
      </c>
      <c r="B24" s="13" t="s">
        <v>291</v>
      </c>
      <c r="C24" s="302" t="s">
        <v>539</v>
      </c>
      <c r="D24" s="13"/>
      <c r="E24" s="15" t="s">
        <v>278</v>
      </c>
      <c r="F24" s="16">
        <v>110.0856</v>
      </c>
      <c r="G24" s="16">
        <v>122.52403200000001</v>
      </c>
      <c r="H24" s="297"/>
      <c r="J24" s="303">
        <f t="shared" si="0"/>
        <v>0.11298872877106549</v>
      </c>
    </row>
    <row r="25" spans="1:12" ht="27.6" customHeight="1">
      <c r="A25" s="18">
        <v>17</v>
      </c>
      <c r="B25" s="13" t="s">
        <v>292</v>
      </c>
      <c r="C25" s="302" t="s">
        <v>540</v>
      </c>
      <c r="D25" s="13"/>
      <c r="E25" s="15" t="s">
        <v>278</v>
      </c>
      <c r="F25" s="16">
        <v>112.42749999999999</v>
      </c>
      <c r="G25" s="16">
        <v>124.86722499999999</v>
      </c>
      <c r="H25" s="297"/>
      <c r="J25" s="303">
        <f t="shared" si="0"/>
        <v>0.11064663894509792</v>
      </c>
      <c r="L25" s="1" t="s">
        <v>206</v>
      </c>
    </row>
    <row r="26" spans="1:12">
      <c r="A26" s="18">
        <v>18</v>
      </c>
      <c r="B26" s="13" t="s">
        <v>296</v>
      </c>
      <c r="C26" s="302" t="s">
        <v>541</v>
      </c>
      <c r="D26" s="13"/>
      <c r="E26" s="15" t="s">
        <v>278</v>
      </c>
      <c r="F26" s="16">
        <v>112.76049999999999</v>
      </c>
      <c r="G26" s="16">
        <v>125.33333499999999</v>
      </c>
      <c r="H26" s="297"/>
      <c r="J26" s="303">
        <f t="shared" si="0"/>
        <v>0.11150034808288362</v>
      </c>
    </row>
    <row r="27" spans="1:12">
      <c r="A27" s="18">
        <v>19</v>
      </c>
      <c r="B27" s="13" t="s">
        <v>302</v>
      </c>
      <c r="C27" s="298" t="s">
        <v>542</v>
      </c>
      <c r="D27" s="13"/>
      <c r="E27" s="15" t="s">
        <v>278</v>
      </c>
      <c r="F27" s="16">
        <v>109.8974</v>
      </c>
      <c r="G27" s="16">
        <v>122.77077800000001</v>
      </c>
      <c r="H27" s="297"/>
      <c r="J27" s="303">
        <f t="shared" si="0"/>
        <v>0.11713996873447417</v>
      </c>
    </row>
    <row r="28" spans="1:12">
      <c r="A28" s="18">
        <v>20</v>
      </c>
      <c r="B28" s="13" t="s">
        <v>304</v>
      </c>
      <c r="C28" s="298" t="s">
        <v>543</v>
      </c>
      <c r="D28" s="13"/>
      <c r="E28" s="15" t="s">
        <v>278</v>
      </c>
      <c r="F28" s="16">
        <v>108.64109999999999</v>
      </c>
      <c r="G28" s="16">
        <v>121.40906699999999</v>
      </c>
      <c r="H28" s="297"/>
      <c r="J28" s="303">
        <f t="shared" si="0"/>
        <v>0.11752427948538813</v>
      </c>
    </row>
    <row r="29" spans="1:12" ht="24">
      <c r="A29" s="18">
        <v>21</v>
      </c>
      <c r="B29" s="13" t="s">
        <v>298</v>
      </c>
      <c r="C29" s="298" t="s">
        <v>600</v>
      </c>
      <c r="D29" s="13"/>
      <c r="E29" s="15" t="s">
        <v>278</v>
      </c>
      <c r="F29" s="16">
        <v>149.40170000000001</v>
      </c>
      <c r="G29" s="16">
        <v>166.384649</v>
      </c>
      <c r="H29" s="297"/>
      <c r="J29" s="303">
        <f t="shared" si="0"/>
        <v>0.11367306396111952</v>
      </c>
    </row>
    <row r="30" spans="1:12" ht="27" customHeight="1">
      <c r="A30" s="18">
        <v>22</v>
      </c>
      <c r="B30" s="13" t="s">
        <v>294</v>
      </c>
      <c r="C30" s="298" t="s">
        <v>544</v>
      </c>
      <c r="D30" s="13"/>
      <c r="E30" s="15" t="s">
        <v>278</v>
      </c>
      <c r="F30" s="16">
        <v>159.5829</v>
      </c>
      <c r="G30" s="16">
        <v>178.406913</v>
      </c>
      <c r="H30" s="297"/>
      <c r="J30" s="303">
        <f t="shared" si="0"/>
        <v>0.11795758192137133</v>
      </c>
    </row>
    <row r="31" spans="1:12">
      <c r="A31" s="18">
        <v>23</v>
      </c>
      <c r="B31" s="13" t="s">
        <v>299</v>
      </c>
      <c r="C31" s="298" t="s">
        <v>545</v>
      </c>
      <c r="D31" s="13"/>
      <c r="E31" s="15" t="s">
        <v>278</v>
      </c>
      <c r="F31" s="16">
        <v>122.16419999999999</v>
      </c>
      <c r="G31" s="16">
        <v>135.385074</v>
      </c>
      <c r="H31" s="297"/>
      <c r="J31" s="303">
        <f t="shared" si="0"/>
        <v>0.10822216328515236</v>
      </c>
    </row>
    <row r="32" spans="1:12">
      <c r="A32" s="18">
        <v>24</v>
      </c>
      <c r="B32" s="13" t="s">
        <v>303</v>
      </c>
      <c r="C32" s="298" t="s">
        <v>546</v>
      </c>
      <c r="D32" s="13"/>
      <c r="E32" s="15" t="s">
        <v>278</v>
      </c>
      <c r="F32" s="16">
        <v>129.20330000000001</v>
      </c>
      <c r="G32" s="16">
        <v>144.21640100000002</v>
      </c>
      <c r="H32" s="297"/>
      <c r="J32" s="303">
        <f t="shared" si="0"/>
        <v>0.11619750424331271</v>
      </c>
    </row>
    <row r="33" spans="1:10">
      <c r="A33" s="18">
        <v>25</v>
      </c>
      <c r="B33" s="13" t="s">
        <v>300</v>
      </c>
      <c r="C33" s="298" t="s">
        <v>547</v>
      </c>
      <c r="D33" s="13"/>
      <c r="E33" s="15" t="s">
        <v>278</v>
      </c>
      <c r="F33" s="16">
        <v>71.555800000000005</v>
      </c>
      <c r="G33" s="16">
        <v>77.852026000000009</v>
      </c>
      <c r="H33" s="297"/>
      <c r="J33" s="303">
        <f t="shared" si="0"/>
        <v>8.7990435436400741E-2</v>
      </c>
    </row>
    <row r="34" spans="1:10">
      <c r="A34" s="18">
        <v>26</v>
      </c>
      <c r="B34" s="13" t="s">
        <v>301</v>
      </c>
      <c r="C34" s="298" t="s">
        <v>548</v>
      </c>
      <c r="D34" s="13"/>
      <c r="E34" s="15" t="s">
        <v>278</v>
      </c>
      <c r="F34" s="16">
        <v>71.555800000000005</v>
      </c>
      <c r="G34" s="16">
        <v>77.351176000000009</v>
      </c>
      <c r="H34" s="297"/>
      <c r="J34" s="303">
        <f t="shared" si="0"/>
        <v>8.0991002825766809E-2</v>
      </c>
    </row>
    <row r="35" spans="1:10">
      <c r="A35" s="18">
        <v>27</v>
      </c>
      <c r="B35" s="13" t="s">
        <v>295</v>
      </c>
      <c r="C35" s="298" t="s">
        <v>379</v>
      </c>
      <c r="D35" s="13"/>
      <c r="E35" s="15" t="s">
        <v>278</v>
      </c>
      <c r="F35" s="16">
        <v>8.0310000000000006</v>
      </c>
      <c r="G35" s="16">
        <v>8.6987550000000002</v>
      </c>
      <c r="H35" s="297"/>
      <c r="J35" s="303">
        <f t="shared" si="0"/>
        <v>8.3147179678744812E-2</v>
      </c>
    </row>
    <row r="36" spans="1:10" ht="24">
      <c r="A36" s="18">
        <v>28</v>
      </c>
      <c r="B36" s="13" t="s">
        <v>297</v>
      </c>
      <c r="C36" s="298" t="s">
        <v>549</v>
      </c>
      <c r="D36" s="13"/>
      <c r="E36" s="15" t="s">
        <v>278</v>
      </c>
      <c r="F36" s="16">
        <v>110.09</v>
      </c>
      <c r="G36" s="16">
        <v>122.5283</v>
      </c>
      <c r="H36" s="297"/>
      <c r="J36" s="303">
        <f t="shared" si="0"/>
        <v>0.11298301389772003</v>
      </c>
    </row>
    <row r="37" spans="1:10" ht="24.6" customHeight="1">
      <c r="A37" s="18">
        <v>29</v>
      </c>
      <c r="B37" s="13" t="s">
        <v>305</v>
      </c>
      <c r="C37" s="298" t="s">
        <v>550</v>
      </c>
      <c r="D37" s="13"/>
      <c r="E37" s="15" t="s">
        <v>278</v>
      </c>
      <c r="F37" s="16">
        <v>47.880299999999998</v>
      </c>
      <c r="G37" s="16">
        <v>49.706570999999997</v>
      </c>
      <c r="H37" s="297"/>
      <c r="J37" s="303">
        <f t="shared" si="0"/>
        <v>3.8142430185274495E-2</v>
      </c>
    </row>
    <row r="38" spans="1:10" ht="24.6" customHeight="1">
      <c r="A38" s="18">
        <v>30</v>
      </c>
      <c r="B38" s="13" t="s">
        <v>306</v>
      </c>
      <c r="C38" s="298" t="s">
        <v>551</v>
      </c>
      <c r="D38" s="13"/>
      <c r="E38" s="15" t="s">
        <v>278</v>
      </c>
      <c r="F38" s="16">
        <v>10.948700000000001</v>
      </c>
      <c r="G38" s="16">
        <v>11.321429</v>
      </c>
      <c r="H38" s="297"/>
      <c r="J38" s="303">
        <f t="shared" si="0"/>
        <v>3.4043219742983154E-2</v>
      </c>
    </row>
    <row r="39" spans="1:10" ht="24.6" customHeight="1">
      <c r="A39" s="18">
        <v>31</v>
      </c>
      <c r="B39" s="13" t="s">
        <v>307</v>
      </c>
      <c r="C39" s="298" t="s">
        <v>552</v>
      </c>
      <c r="D39" s="13"/>
      <c r="E39" s="15" t="s">
        <v>278</v>
      </c>
      <c r="F39" s="16">
        <v>19.820499999999999</v>
      </c>
      <c r="G39" s="16">
        <v>21.157734999999999</v>
      </c>
      <c r="H39" s="297"/>
      <c r="J39" s="303">
        <f t="shared" si="0"/>
        <v>6.7467268736913791E-2</v>
      </c>
    </row>
    <row r="40" spans="1:10" ht="24.6" customHeight="1">
      <c r="A40" s="18">
        <v>32</v>
      </c>
      <c r="B40" s="13" t="s">
        <v>308</v>
      </c>
      <c r="C40" s="298" t="s">
        <v>553</v>
      </c>
      <c r="D40" s="13"/>
      <c r="E40" s="15" t="s">
        <v>278</v>
      </c>
      <c r="F40" s="16">
        <v>47.880299999999998</v>
      </c>
      <c r="G40" s="16">
        <v>49.706570999999997</v>
      </c>
      <c r="H40" s="297"/>
      <c r="J40" s="303">
        <f t="shared" si="0"/>
        <v>3.8142430185274495E-2</v>
      </c>
    </row>
    <row r="41" spans="1:10" ht="24.6" customHeight="1">
      <c r="A41" s="18">
        <v>33</v>
      </c>
      <c r="B41" s="13" t="s">
        <v>309</v>
      </c>
      <c r="C41" s="298" t="s">
        <v>554</v>
      </c>
      <c r="D41" s="13"/>
      <c r="E41" s="15" t="s">
        <v>278</v>
      </c>
      <c r="F41" s="16">
        <v>10.948700000000001</v>
      </c>
      <c r="G41" s="16">
        <v>11.321429</v>
      </c>
      <c r="H41" s="297"/>
      <c r="J41" s="303">
        <f t="shared" si="0"/>
        <v>3.4043219742983154E-2</v>
      </c>
    </row>
    <row r="42" spans="1:10" ht="24.6" customHeight="1">
      <c r="A42" s="18">
        <v>34</v>
      </c>
      <c r="B42" s="13" t="s">
        <v>310</v>
      </c>
      <c r="C42" s="298" t="s">
        <v>555</v>
      </c>
      <c r="D42" s="13"/>
      <c r="E42" s="15" t="s">
        <v>278</v>
      </c>
      <c r="F42" s="16">
        <v>19.820499999999999</v>
      </c>
      <c r="G42" s="16">
        <v>21.157734999999999</v>
      </c>
      <c r="H42" s="297"/>
      <c r="J42" s="303">
        <f t="shared" si="0"/>
        <v>6.7467268736913791E-2</v>
      </c>
    </row>
    <row r="43" spans="1:10" ht="24.6" customHeight="1">
      <c r="A43" s="18">
        <v>35</v>
      </c>
      <c r="B43" s="13" t="s">
        <v>313</v>
      </c>
      <c r="C43" s="298" t="s">
        <v>556</v>
      </c>
      <c r="D43" s="13"/>
      <c r="E43" s="15" t="s">
        <v>278</v>
      </c>
      <c r="F43" s="16">
        <v>71.557199999999995</v>
      </c>
      <c r="G43" s="16">
        <v>77.924933999999993</v>
      </c>
      <c r="H43" s="297"/>
      <c r="J43" s="303">
        <f t="shared" si="0"/>
        <v>8.8988026362127076E-2</v>
      </c>
    </row>
    <row r="44" spans="1:10" ht="30.6" customHeight="1">
      <c r="A44" s="18">
        <v>36</v>
      </c>
      <c r="B44" s="13" t="s">
        <v>318</v>
      </c>
      <c r="C44" s="298" t="s">
        <v>557</v>
      </c>
      <c r="D44" s="13"/>
      <c r="E44" s="15" t="s">
        <v>278</v>
      </c>
      <c r="F44" s="16">
        <v>110.08499999999999</v>
      </c>
      <c r="G44" s="16">
        <v>122.88119999999999</v>
      </c>
      <c r="H44" s="297"/>
      <c r="J44" s="303">
        <f t="shared" si="0"/>
        <v>0.11623926965526638</v>
      </c>
    </row>
    <row r="45" spans="1:10">
      <c r="A45" s="18">
        <v>37</v>
      </c>
      <c r="B45" s="13" t="s">
        <v>314</v>
      </c>
      <c r="C45" s="298" t="s">
        <v>558</v>
      </c>
      <c r="D45" s="13"/>
      <c r="E45" s="15" t="s">
        <v>278</v>
      </c>
      <c r="F45" s="16">
        <v>64.478800000000007</v>
      </c>
      <c r="G45" s="16">
        <v>70.772686000000007</v>
      </c>
      <c r="H45" s="297"/>
      <c r="J45" s="303">
        <f t="shared" si="0"/>
        <v>9.7611711136063331E-2</v>
      </c>
    </row>
    <row r="46" spans="1:10" ht="30.6" customHeight="1">
      <c r="A46" s="18">
        <v>38</v>
      </c>
      <c r="B46" s="13" t="s">
        <v>317</v>
      </c>
      <c r="C46" s="298" t="s">
        <v>559</v>
      </c>
      <c r="D46" s="13"/>
      <c r="E46" s="15" t="s">
        <v>278</v>
      </c>
      <c r="F46" s="16">
        <v>111.48</v>
      </c>
      <c r="G46" s="16">
        <v>124.0197</v>
      </c>
      <c r="H46" s="297"/>
      <c r="J46" s="303">
        <f t="shared" si="0"/>
        <v>0.11248385360602794</v>
      </c>
    </row>
    <row r="47" spans="1:10">
      <c r="A47" s="18">
        <v>39</v>
      </c>
      <c r="B47" s="13" t="s">
        <v>315</v>
      </c>
      <c r="C47" s="298" t="s">
        <v>560</v>
      </c>
      <c r="D47" s="13"/>
      <c r="E47" s="15" t="s">
        <v>278</v>
      </c>
      <c r="F47" s="16">
        <v>122.27</v>
      </c>
      <c r="G47" s="16">
        <v>140.21</v>
      </c>
      <c r="H47" s="297"/>
      <c r="J47" s="303">
        <f t="shared" si="0"/>
        <v>0.1467244622556638</v>
      </c>
    </row>
    <row r="48" spans="1:10">
      <c r="A48" s="18">
        <v>40</v>
      </c>
      <c r="B48" s="13" t="s">
        <v>320</v>
      </c>
      <c r="C48" s="298" t="s">
        <v>404</v>
      </c>
      <c r="D48" s="13"/>
      <c r="E48" s="15" t="s">
        <v>278</v>
      </c>
      <c r="F48" s="16">
        <v>19.820499999999999</v>
      </c>
      <c r="G48" s="16">
        <v>21.150579999999998</v>
      </c>
      <c r="H48" s="297"/>
      <c r="J48" s="303">
        <f t="shared" si="0"/>
        <v>6.7106278852702955E-2</v>
      </c>
    </row>
    <row r="49" spans="1:10" ht="19.8" customHeight="1">
      <c r="A49" s="18">
        <v>41</v>
      </c>
      <c r="B49" s="13" t="s">
        <v>321</v>
      </c>
      <c r="C49" s="298" t="s">
        <v>561</v>
      </c>
      <c r="D49" s="13"/>
      <c r="E49" s="15" t="s">
        <v>278</v>
      </c>
      <c r="F49" s="16">
        <v>10.948700000000001</v>
      </c>
      <c r="G49" s="16">
        <v>11.621939000000001</v>
      </c>
      <c r="H49" s="297"/>
      <c r="J49" s="303">
        <f t="shared" si="0"/>
        <v>6.1490313918547458E-2</v>
      </c>
    </row>
    <row r="50" spans="1:10" ht="19.8" customHeight="1">
      <c r="A50" s="18">
        <v>42</v>
      </c>
      <c r="B50" s="13" t="s">
        <v>319</v>
      </c>
      <c r="C50" s="298" t="s">
        <v>562</v>
      </c>
      <c r="D50" s="13"/>
      <c r="E50" s="15" t="s">
        <v>278</v>
      </c>
      <c r="F50" s="16">
        <v>10.948700000000001</v>
      </c>
      <c r="G50" s="16">
        <v>11.621939000000001</v>
      </c>
      <c r="H50" s="297"/>
      <c r="J50" s="303">
        <f t="shared" si="0"/>
        <v>6.1490313918547458E-2</v>
      </c>
    </row>
    <row r="51" spans="1:10" ht="21" customHeight="1">
      <c r="A51" s="18">
        <v>43</v>
      </c>
      <c r="B51" s="13" t="s">
        <v>311</v>
      </c>
      <c r="C51" s="298" t="s">
        <v>563</v>
      </c>
      <c r="D51" s="13"/>
      <c r="E51" s="15" t="s">
        <v>278</v>
      </c>
      <c r="F51" s="16">
        <v>185.30330000000001</v>
      </c>
      <c r="G51" s="16">
        <v>202.997951</v>
      </c>
      <c r="H51" s="297"/>
      <c r="J51" s="303">
        <f t="shared" si="0"/>
        <v>9.5490209834363404E-2</v>
      </c>
    </row>
    <row r="52" spans="1:10" ht="21" customHeight="1">
      <c r="A52" s="18">
        <v>44</v>
      </c>
      <c r="B52" s="13" t="s">
        <v>312</v>
      </c>
      <c r="C52" s="298" t="s">
        <v>564</v>
      </c>
      <c r="D52" s="13"/>
      <c r="E52" s="15" t="s">
        <v>278</v>
      </c>
      <c r="F52" s="16">
        <v>119.7265</v>
      </c>
      <c r="G52" s="16">
        <v>133.09205500000002</v>
      </c>
      <c r="H52" s="297"/>
      <c r="J52" s="303">
        <f t="shared" si="0"/>
        <v>0.1116340576229992</v>
      </c>
    </row>
    <row r="53" spans="1:10">
      <c r="A53" s="18">
        <v>45</v>
      </c>
      <c r="B53" s="13" t="s">
        <v>316</v>
      </c>
      <c r="C53" s="298" t="s">
        <v>400</v>
      </c>
      <c r="D53" s="13"/>
      <c r="E53" s="15" t="s">
        <v>278</v>
      </c>
      <c r="F53" s="16">
        <v>8.0310000000000006</v>
      </c>
      <c r="G53" s="16">
        <v>8.6987550000000002</v>
      </c>
      <c r="H53" s="297"/>
      <c r="J53" s="303">
        <f t="shared" si="0"/>
        <v>8.3147179678744812E-2</v>
      </c>
    </row>
    <row r="54" spans="1:10" ht="27.6" customHeight="1">
      <c r="A54" s="18">
        <v>46</v>
      </c>
      <c r="B54" s="13" t="s">
        <v>332</v>
      </c>
      <c r="C54" s="298" t="s">
        <v>565</v>
      </c>
      <c r="D54" s="13"/>
      <c r="E54" s="15" t="s">
        <v>278</v>
      </c>
      <c r="F54" s="16">
        <v>64.478499999999997</v>
      </c>
      <c r="G54" s="16">
        <v>70.343095000000005</v>
      </c>
      <c r="H54" s="297"/>
      <c r="J54" s="303">
        <f t="shared" si="0"/>
        <v>9.095427157889853E-2</v>
      </c>
    </row>
    <row r="55" spans="1:10" ht="27.6" customHeight="1">
      <c r="A55" s="18">
        <v>47</v>
      </c>
      <c r="B55" s="13" t="s">
        <v>334</v>
      </c>
      <c r="C55" s="298" t="s">
        <v>566</v>
      </c>
      <c r="D55" s="13"/>
      <c r="E55" s="15" t="s">
        <v>278</v>
      </c>
      <c r="F55" s="16">
        <v>64.478700000000003</v>
      </c>
      <c r="G55" s="16">
        <v>70.343288999999999</v>
      </c>
      <c r="H55" s="297"/>
      <c r="J55" s="303">
        <f t="shared" si="0"/>
        <v>9.0953896402998113E-2</v>
      </c>
    </row>
    <row r="56" spans="1:10" ht="27.6" customHeight="1">
      <c r="A56" s="18">
        <v>48</v>
      </c>
      <c r="B56" s="13" t="s">
        <v>329</v>
      </c>
      <c r="C56" s="298" t="s">
        <v>567</v>
      </c>
      <c r="D56" s="13"/>
      <c r="E56" s="15" t="s">
        <v>278</v>
      </c>
      <c r="F56" s="16">
        <v>110.0853</v>
      </c>
      <c r="G56" s="16">
        <v>122.523741</v>
      </c>
      <c r="H56" s="297"/>
      <c r="J56" s="303">
        <f t="shared" si="0"/>
        <v>0.11298911843815657</v>
      </c>
    </row>
    <row r="57" spans="1:10" ht="27.6" customHeight="1">
      <c r="A57" s="18">
        <v>49</v>
      </c>
      <c r="B57" s="13" t="s">
        <v>327</v>
      </c>
      <c r="C57" s="298" t="s">
        <v>568</v>
      </c>
      <c r="D57" s="13"/>
      <c r="E57" s="15" t="s">
        <v>278</v>
      </c>
      <c r="F57" s="16">
        <v>120.8973</v>
      </c>
      <c r="G57" s="16">
        <v>133.44068100000001</v>
      </c>
      <c r="H57" s="297"/>
      <c r="J57" s="303">
        <f t="shared" si="0"/>
        <v>0.10375236667816412</v>
      </c>
    </row>
    <row r="58" spans="1:10">
      <c r="A58" s="18">
        <v>50</v>
      </c>
      <c r="B58" s="13" t="s">
        <v>328</v>
      </c>
      <c r="C58" s="298" t="s">
        <v>569</v>
      </c>
      <c r="D58" s="13"/>
      <c r="E58" s="15" t="s">
        <v>278</v>
      </c>
      <c r="F58" s="16">
        <v>119.1027</v>
      </c>
      <c r="G58" s="16">
        <v>131.986119</v>
      </c>
      <c r="H58" s="297"/>
      <c r="J58" s="303">
        <f t="shared" si="0"/>
        <v>0.10817067119385206</v>
      </c>
    </row>
    <row r="59" spans="1:10">
      <c r="A59" s="18">
        <v>51</v>
      </c>
      <c r="B59" s="13" t="s">
        <v>333</v>
      </c>
      <c r="C59" s="298" t="s">
        <v>570</v>
      </c>
      <c r="D59" s="13"/>
      <c r="E59" s="15" t="s">
        <v>278</v>
      </c>
      <c r="F59" s="16">
        <v>17.547000000000001</v>
      </c>
      <c r="G59" s="16">
        <v>18.022290000000002</v>
      </c>
      <c r="H59" s="297"/>
      <c r="J59" s="303">
        <f t="shared" si="0"/>
        <v>2.7086681484014424E-2</v>
      </c>
    </row>
    <row r="60" spans="1:10">
      <c r="A60" s="18">
        <v>52</v>
      </c>
      <c r="B60" s="13" t="s">
        <v>322</v>
      </c>
      <c r="C60" s="298" t="s">
        <v>406</v>
      </c>
      <c r="D60" s="13"/>
      <c r="E60" s="15" t="s">
        <v>278</v>
      </c>
      <c r="F60" s="16">
        <v>19.820499999999999</v>
      </c>
      <c r="G60" s="16">
        <v>21.150579999999998</v>
      </c>
      <c r="H60" s="297"/>
      <c r="J60" s="303">
        <f t="shared" si="0"/>
        <v>6.7106278852702955E-2</v>
      </c>
    </row>
    <row r="61" spans="1:10">
      <c r="A61" s="18">
        <v>53</v>
      </c>
      <c r="B61" s="13" t="s">
        <v>323</v>
      </c>
      <c r="C61" s="298" t="s">
        <v>571</v>
      </c>
      <c r="D61" s="13"/>
      <c r="E61" s="15" t="s">
        <v>278</v>
      </c>
      <c r="F61" s="16">
        <v>108.64100000000001</v>
      </c>
      <c r="G61" s="16">
        <v>121.12277</v>
      </c>
      <c r="H61" s="297"/>
      <c r="J61" s="303">
        <f t="shared" si="0"/>
        <v>0.11489005071750073</v>
      </c>
    </row>
    <row r="62" spans="1:10" ht="24">
      <c r="A62" s="18">
        <v>54</v>
      </c>
      <c r="B62" s="13" t="s">
        <v>330</v>
      </c>
      <c r="C62" s="298" t="s">
        <v>572</v>
      </c>
      <c r="D62" s="13"/>
      <c r="E62" s="15" t="s">
        <v>278</v>
      </c>
      <c r="F62" s="16">
        <v>111.82899999999999</v>
      </c>
      <c r="G62" s="16">
        <v>124.42977999999999</v>
      </c>
      <c r="H62" s="297"/>
      <c r="J62" s="303">
        <f t="shared" si="0"/>
        <v>0.11267900097470246</v>
      </c>
    </row>
    <row r="63" spans="1:10" ht="24">
      <c r="A63" s="18">
        <v>55</v>
      </c>
      <c r="B63" s="13" t="s">
        <v>331</v>
      </c>
      <c r="C63" s="298" t="s">
        <v>573</v>
      </c>
      <c r="D63" s="13"/>
      <c r="E63" s="15" t="s">
        <v>278</v>
      </c>
      <c r="F63" s="16">
        <v>112.90430000000001</v>
      </c>
      <c r="G63" s="16">
        <v>125.32972100000001</v>
      </c>
      <c r="H63" s="297"/>
      <c r="J63" s="303">
        <f t="shared" si="0"/>
        <v>0.11005268178448473</v>
      </c>
    </row>
    <row r="64" spans="1:10" ht="24">
      <c r="A64" s="18">
        <v>56</v>
      </c>
      <c r="B64" s="13" t="s">
        <v>335</v>
      </c>
      <c r="C64" s="298" t="s">
        <v>597</v>
      </c>
      <c r="D64" s="13"/>
      <c r="E64" s="15" t="s">
        <v>278</v>
      </c>
      <c r="F64" s="16">
        <v>71.555499999999995</v>
      </c>
      <c r="G64" s="16">
        <v>77.350884999999991</v>
      </c>
      <c r="H64" s="297"/>
      <c r="J64" s="303">
        <f t="shared" si="0"/>
        <v>8.0991468161077718E-2</v>
      </c>
    </row>
    <row r="65" spans="1:10" ht="36">
      <c r="A65" s="18">
        <v>57</v>
      </c>
      <c r="B65" s="13" t="s">
        <v>326</v>
      </c>
      <c r="C65" s="298" t="s">
        <v>574</v>
      </c>
      <c r="D65" s="13"/>
      <c r="E65" s="15" t="s">
        <v>278</v>
      </c>
      <c r="F65" s="16">
        <v>185.44239999999999</v>
      </c>
      <c r="G65" s="16">
        <v>205.78022799999999</v>
      </c>
      <c r="H65" s="297"/>
      <c r="J65" s="303">
        <f t="shared" si="0"/>
        <v>0.10967194126046688</v>
      </c>
    </row>
    <row r="66" spans="1:10" ht="24">
      <c r="A66" s="18">
        <v>58</v>
      </c>
      <c r="B66" s="13" t="s">
        <v>324</v>
      </c>
      <c r="C66" s="298" t="s">
        <v>575</v>
      </c>
      <c r="D66" s="13"/>
      <c r="E66" s="15" t="s">
        <v>278</v>
      </c>
      <c r="F66" s="16">
        <v>109.8974</v>
      </c>
      <c r="G66" s="16">
        <v>122.34147800000001</v>
      </c>
      <c r="H66" s="297"/>
      <c r="J66" s="303">
        <f t="shared" si="0"/>
        <v>0.11323359788311647</v>
      </c>
    </row>
    <row r="67" spans="1:10" ht="24">
      <c r="A67" s="18">
        <v>59</v>
      </c>
      <c r="B67" s="13" t="s">
        <v>325</v>
      </c>
      <c r="C67" s="298" t="s">
        <v>576</v>
      </c>
      <c r="D67" s="13"/>
      <c r="E67" s="15" t="s">
        <v>278</v>
      </c>
      <c r="F67" s="16">
        <v>127.44670000000001</v>
      </c>
      <c r="G67" s="16">
        <v>142.22629900000001</v>
      </c>
      <c r="H67" s="297"/>
      <c r="J67" s="303">
        <f t="shared" si="0"/>
        <v>0.11596690224227071</v>
      </c>
    </row>
    <row r="68" spans="1:10">
      <c r="A68" s="18">
        <v>60</v>
      </c>
      <c r="B68" s="13" t="s">
        <v>336</v>
      </c>
      <c r="C68" s="298" t="s">
        <v>577</v>
      </c>
      <c r="D68" s="13"/>
      <c r="E68" s="15" t="s">
        <v>278</v>
      </c>
      <c r="F68" s="16">
        <v>159.583</v>
      </c>
      <c r="G68" s="16">
        <v>175.90276</v>
      </c>
      <c r="H68" s="297"/>
      <c r="J68" s="303">
        <f t="shared" si="0"/>
        <v>0.10226502822982399</v>
      </c>
    </row>
    <row r="69" spans="1:10" ht="24">
      <c r="A69" s="18">
        <v>61</v>
      </c>
      <c r="B69" s="13" t="s">
        <v>337</v>
      </c>
      <c r="C69" s="298" t="s">
        <v>578</v>
      </c>
      <c r="D69" s="13"/>
      <c r="E69" s="15" t="s">
        <v>278</v>
      </c>
      <c r="F69" s="16">
        <v>123.82559999999999</v>
      </c>
      <c r="G69" s="16">
        <v>137.49748199999999</v>
      </c>
      <c r="H69" s="297"/>
      <c r="J69" s="303">
        <f t="shared" si="0"/>
        <v>0.11041240260495404</v>
      </c>
    </row>
    <row r="70" spans="1:10" ht="24">
      <c r="A70" s="18">
        <v>62</v>
      </c>
      <c r="B70" s="13" t="s">
        <v>338</v>
      </c>
      <c r="C70" s="298" t="s">
        <v>579</v>
      </c>
      <c r="D70" s="13"/>
      <c r="E70" s="15" t="s">
        <v>278</v>
      </c>
      <c r="F70" s="16">
        <v>121.0051</v>
      </c>
      <c r="G70" s="16">
        <v>134.904697</v>
      </c>
      <c r="H70" s="297"/>
      <c r="J70" s="303">
        <f t="shared" si="0"/>
        <v>0.11486786094139834</v>
      </c>
    </row>
    <row r="71" spans="1:10" ht="24">
      <c r="A71" s="18">
        <v>63</v>
      </c>
      <c r="B71" s="13" t="s">
        <v>339</v>
      </c>
      <c r="C71" s="298" t="s">
        <v>580</v>
      </c>
      <c r="D71" s="13"/>
      <c r="E71" s="15" t="s">
        <v>278</v>
      </c>
      <c r="F71" s="16">
        <v>119.7231</v>
      </c>
      <c r="G71" s="16">
        <v>133.446507</v>
      </c>
      <c r="H71" s="297"/>
      <c r="J71" s="303">
        <f t="shared" si="0"/>
        <v>0.11462622501422026</v>
      </c>
    </row>
    <row r="72" spans="1:10" ht="24">
      <c r="A72" s="18">
        <v>64</v>
      </c>
      <c r="B72" s="13" t="s">
        <v>341</v>
      </c>
      <c r="C72" s="298" t="s">
        <v>581</v>
      </c>
      <c r="D72" s="13"/>
      <c r="E72" s="15" t="s">
        <v>278</v>
      </c>
      <c r="F72" s="16">
        <v>110.0855</v>
      </c>
      <c r="G72" s="16">
        <v>122.52393499999999</v>
      </c>
      <c r="H72" s="297"/>
      <c r="J72" s="303">
        <f t="shared" si="0"/>
        <v>0.11298885865985983</v>
      </c>
    </row>
    <row r="73" spans="1:10">
      <c r="A73" s="18">
        <v>65</v>
      </c>
      <c r="B73" s="13" t="s">
        <v>340</v>
      </c>
      <c r="C73" s="298" t="s">
        <v>582</v>
      </c>
      <c r="D73" s="13"/>
      <c r="E73" s="15" t="s">
        <v>278</v>
      </c>
      <c r="F73" s="16">
        <v>150.18799999999999</v>
      </c>
      <c r="G73" s="16">
        <v>161.42336</v>
      </c>
      <c r="H73" s="297"/>
      <c r="J73" s="303">
        <f t="shared" si="0"/>
        <v>7.4808639838069721E-2</v>
      </c>
    </row>
    <row r="74" spans="1:10">
      <c r="A74" s="18">
        <v>66</v>
      </c>
      <c r="B74" s="13" t="s">
        <v>347</v>
      </c>
      <c r="C74" s="298" t="s">
        <v>583</v>
      </c>
      <c r="D74" s="13"/>
      <c r="E74" s="15" t="s">
        <v>278</v>
      </c>
      <c r="F74" s="16">
        <v>109.8974</v>
      </c>
      <c r="G74" s="16">
        <v>122.34147800000001</v>
      </c>
      <c r="H74" s="297"/>
      <c r="J74" s="303">
        <f t="shared" ref="J74:J94" si="1">(G74-F74)/F74</f>
        <v>0.11323359788311647</v>
      </c>
    </row>
    <row r="75" spans="1:10">
      <c r="A75" s="18">
        <v>67</v>
      </c>
      <c r="B75" s="13" t="s">
        <v>349</v>
      </c>
      <c r="C75" s="298" t="s">
        <v>433</v>
      </c>
      <c r="D75" s="13"/>
      <c r="E75" s="15" t="s">
        <v>278</v>
      </c>
      <c r="F75" s="16">
        <v>105.9046</v>
      </c>
      <c r="G75" s="16">
        <v>118.468462</v>
      </c>
      <c r="H75" s="297"/>
      <c r="J75" s="303">
        <f t="shared" si="1"/>
        <v>0.11863377039335402</v>
      </c>
    </row>
    <row r="76" spans="1:10">
      <c r="A76" s="18">
        <v>68</v>
      </c>
      <c r="B76" s="13" t="s">
        <v>342</v>
      </c>
      <c r="C76" s="298" t="s">
        <v>426</v>
      </c>
      <c r="D76" s="13"/>
      <c r="E76" s="15" t="s">
        <v>278</v>
      </c>
      <c r="F76" s="16">
        <v>105.9044</v>
      </c>
      <c r="G76" s="16">
        <v>118.46826799999999</v>
      </c>
      <c r="H76" s="297"/>
      <c r="J76" s="303">
        <f t="shared" si="1"/>
        <v>0.11863405108758465</v>
      </c>
    </row>
    <row r="77" spans="1:10">
      <c r="A77" s="18">
        <v>69</v>
      </c>
      <c r="B77" s="13" t="s">
        <v>343</v>
      </c>
      <c r="C77" s="298" t="s">
        <v>427</v>
      </c>
      <c r="D77" s="13"/>
      <c r="E77" s="15" t="s">
        <v>278</v>
      </c>
      <c r="F77" s="16">
        <v>76.830399999999997</v>
      </c>
      <c r="G77" s="16">
        <v>83.111487999999994</v>
      </c>
      <c r="H77" s="297"/>
      <c r="J77" s="303">
        <f t="shared" si="1"/>
        <v>8.1752639580166153E-2</v>
      </c>
    </row>
    <row r="78" spans="1:10">
      <c r="A78" s="18">
        <v>70</v>
      </c>
      <c r="B78" s="13" t="s">
        <v>345</v>
      </c>
      <c r="C78" s="298" t="s">
        <v>429</v>
      </c>
      <c r="D78" s="13"/>
      <c r="E78" s="15" t="s">
        <v>278</v>
      </c>
      <c r="F78" s="16">
        <v>72.5608</v>
      </c>
      <c r="G78" s="16">
        <v>78.969976000000003</v>
      </c>
      <c r="H78" s="297"/>
      <c r="J78" s="303">
        <f t="shared" si="1"/>
        <v>8.8328353601393614E-2</v>
      </c>
    </row>
    <row r="79" spans="1:10">
      <c r="A79" s="18">
        <v>71</v>
      </c>
      <c r="B79" s="13" t="s">
        <v>350</v>
      </c>
      <c r="C79" s="298" t="s">
        <v>584</v>
      </c>
      <c r="D79" s="13"/>
      <c r="E79" s="15" t="s">
        <v>278</v>
      </c>
      <c r="F79" s="16">
        <v>128.20500000000001</v>
      </c>
      <c r="G79" s="16">
        <v>142.96185000000003</v>
      </c>
      <c r="H79" s="297"/>
      <c r="J79" s="303">
        <f t="shared" si="1"/>
        <v>0.1151035451035452</v>
      </c>
    </row>
    <row r="80" spans="1:10">
      <c r="A80" s="18">
        <v>72</v>
      </c>
      <c r="B80" s="13" t="s">
        <v>348</v>
      </c>
      <c r="C80" s="298" t="s">
        <v>585</v>
      </c>
      <c r="D80" s="13"/>
      <c r="E80" s="15" t="s">
        <v>278</v>
      </c>
      <c r="F80" s="16">
        <v>129.20249999999999</v>
      </c>
      <c r="G80" s="16">
        <v>144.21562499999999</v>
      </c>
      <c r="H80" s="297"/>
      <c r="J80" s="303">
        <f t="shared" si="1"/>
        <v>0.11619840947350094</v>
      </c>
    </row>
    <row r="81" spans="1:10">
      <c r="A81" s="18">
        <v>73</v>
      </c>
      <c r="B81" s="13" t="s">
        <v>344</v>
      </c>
      <c r="C81" s="298" t="s">
        <v>586</v>
      </c>
      <c r="D81" s="13"/>
      <c r="E81" s="15" t="s">
        <v>278</v>
      </c>
      <c r="F81" s="16">
        <v>71.555000000000007</v>
      </c>
      <c r="G81" s="16">
        <v>77.851250000000007</v>
      </c>
      <c r="H81" s="297"/>
      <c r="J81" s="303">
        <f t="shared" si="1"/>
        <v>8.7991754594367963E-2</v>
      </c>
    </row>
    <row r="82" spans="1:10">
      <c r="A82" s="18">
        <v>74</v>
      </c>
      <c r="B82" s="13" t="s">
        <v>346</v>
      </c>
      <c r="C82" s="298" t="s">
        <v>587</v>
      </c>
      <c r="D82" s="13"/>
      <c r="E82" s="15" t="s">
        <v>278</v>
      </c>
      <c r="F82" s="16">
        <v>71.555000000000007</v>
      </c>
      <c r="G82" s="16">
        <v>77.350400000000008</v>
      </c>
      <c r="H82" s="297"/>
      <c r="J82" s="303">
        <f t="shared" si="1"/>
        <v>8.099224372860038E-2</v>
      </c>
    </row>
    <row r="83" spans="1:10">
      <c r="A83" s="18">
        <v>75</v>
      </c>
      <c r="B83" s="13" t="s">
        <v>356</v>
      </c>
      <c r="C83" s="298" t="s">
        <v>588</v>
      </c>
      <c r="D83" s="13"/>
      <c r="E83" s="15" t="s">
        <v>278</v>
      </c>
      <c r="F83" s="16">
        <v>71.555000000000007</v>
      </c>
      <c r="G83" s="16">
        <v>77.42195000000001</v>
      </c>
      <c r="H83" s="297"/>
      <c r="J83" s="303">
        <f t="shared" si="1"/>
        <v>8.1992173852281497E-2</v>
      </c>
    </row>
    <row r="84" spans="1:10">
      <c r="A84" s="18">
        <v>76</v>
      </c>
      <c r="B84" s="13" t="s">
        <v>355</v>
      </c>
      <c r="C84" s="298" t="s">
        <v>589</v>
      </c>
      <c r="D84" s="13"/>
      <c r="E84" s="15" t="s">
        <v>278</v>
      </c>
      <c r="F84" s="16">
        <v>71.555599999999998</v>
      </c>
      <c r="G84" s="16">
        <v>77.851832000000002</v>
      </c>
      <c r="H84" s="297"/>
      <c r="J84" s="303">
        <f t="shared" si="1"/>
        <v>8.7990765223127237E-2</v>
      </c>
    </row>
    <row r="85" spans="1:10" ht="24">
      <c r="A85" s="18">
        <v>77</v>
      </c>
      <c r="B85" s="13" t="s">
        <v>354</v>
      </c>
      <c r="C85" s="298" t="s">
        <v>596</v>
      </c>
      <c r="D85" s="13"/>
      <c r="E85" s="15" t="s">
        <v>278</v>
      </c>
      <c r="F85" s="16">
        <v>100.08</v>
      </c>
      <c r="G85" s="16">
        <v>112.1031</v>
      </c>
      <c r="H85" s="297"/>
      <c r="J85" s="303">
        <f t="shared" si="1"/>
        <v>0.12013489208633094</v>
      </c>
    </row>
    <row r="86" spans="1:10" ht="24">
      <c r="A86" s="18">
        <v>78</v>
      </c>
      <c r="B86" s="13" t="s">
        <v>353</v>
      </c>
      <c r="C86" s="298" t="s">
        <v>598</v>
      </c>
      <c r="D86" s="13"/>
      <c r="E86" s="15" t="s">
        <v>278</v>
      </c>
      <c r="F86" s="16">
        <v>100.0809</v>
      </c>
      <c r="G86" s="16">
        <v>112.103973</v>
      </c>
      <c r="H86" s="297"/>
      <c r="J86" s="303">
        <f t="shared" si="1"/>
        <v>0.12013354196455064</v>
      </c>
    </row>
    <row r="87" spans="1:10" ht="24">
      <c r="A87" s="18">
        <v>79</v>
      </c>
      <c r="B87" s="13" t="s">
        <v>352</v>
      </c>
      <c r="C87" s="298" t="s">
        <v>590</v>
      </c>
      <c r="D87" s="13"/>
      <c r="E87" s="15" t="s">
        <v>278</v>
      </c>
      <c r="F87" s="16">
        <v>150.1875</v>
      </c>
      <c r="G87" s="16">
        <v>167.433075</v>
      </c>
      <c r="H87" s="297"/>
      <c r="J87" s="303">
        <f t="shared" si="1"/>
        <v>0.11482696629213485</v>
      </c>
    </row>
    <row r="88" spans="1:10" ht="24">
      <c r="A88" s="18">
        <v>80</v>
      </c>
      <c r="B88" s="13" t="s">
        <v>357</v>
      </c>
      <c r="C88" s="298" t="s">
        <v>595</v>
      </c>
      <c r="D88" s="13"/>
      <c r="E88" s="15" t="s">
        <v>278</v>
      </c>
      <c r="F88" s="16">
        <v>67.965800000000002</v>
      </c>
      <c r="G88" s="16">
        <v>73.797325999999998</v>
      </c>
      <c r="H88" s="297"/>
      <c r="J88" s="303">
        <f t="shared" si="1"/>
        <v>8.5800888093717678E-2</v>
      </c>
    </row>
    <row r="89" spans="1:10">
      <c r="A89" s="18">
        <v>81</v>
      </c>
      <c r="B89" s="13" t="s">
        <v>358</v>
      </c>
      <c r="C89" s="298" t="s">
        <v>591</v>
      </c>
      <c r="D89" s="13"/>
      <c r="E89" s="15" t="s">
        <v>278</v>
      </c>
      <c r="F89" s="16">
        <v>122.16500000000001</v>
      </c>
      <c r="G89" s="16">
        <v>135.38585</v>
      </c>
      <c r="H89" s="297"/>
      <c r="J89" s="303">
        <f t="shared" si="1"/>
        <v>0.10822125813449023</v>
      </c>
    </row>
    <row r="90" spans="1:10">
      <c r="A90" s="18">
        <v>82</v>
      </c>
      <c r="B90" s="13" t="s">
        <v>351</v>
      </c>
      <c r="C90" s="298" t="s">
        <v>592</v>
      </c>
      <c r="D90" s="13"/>
      <c r="E90" s="15" t="s">
        <v>278</v>
      </c>
      <c r="F90" s="16">
        <v>153.84620000000001</v>
      </c>
      <c r="G90" s="16">
        <v>171.411314</v>
      </c>
      <c r="H90" s="297"/>
      <c r="J90" s="303">
        <f t="shared" si="1"/>
        <v>0.11417320674803794</v>
      </c>
    </row>
    <row r="91" spans="1:10">
      <c r="A91" s="18">
        <v>83</v>
      </c>
      <c r="B91" s="13" t="s">
        <v>362</v>
      </c>
      <c r="C91" s="298" t="s">
        <v>593</v>
      </c>
      <c r="D91" s="13"/>
      <c r="E91" s="15" t="s">
        <v>278</v>
      </c>
      <c r="F91" s="16">
        <v>17.547000000000001</v>
      </c>
      <c r="G91" s="16">
        <v>18.022290000000002</v>
      </c>
      <c r="H91" s="297"/>
      <c r="J91" s="303">
        <f t="shared" si="1"/>
        <v>2.7086681484014424E-2</v>
      </c>
    </row>
    <row r="92" spans="1:10" ht="24">
      <c r="A92" s="18">
        <v>84</v>
      </c>
      <c r="B92" s="13" t="s">
        <v>359</v>
      </c>
      <c r="C92" s="298" t="s">
        <v>599</v>
      </c>
      <c r="D92" s="13"/>
      <c r="E92" s="15" t="s">
        <v>278</v>
      </c>
      <c r="F92" s="16">
        <v>71.555499999999995</v>
      </c>
      <c r="G92" s="16">
        <v>77.207785000000001</v>
      </c>
      <c r="H92" s="297"/>
      <c r="J92" s="303">
        <f t="shared" si="1"/>
        <v>7.8991621887905289E-2</v>
      </c>
    </row>
    <row r="93" spans="1:10">
      <c r="A93" s="18">
        <v>85</v>
      </c>
      <c r="B93" s="13" t="s">
        <v>360</v>
      </c>
      <c r="C93" s="298" t="s">
        <v>594</v>
      </c>
      <c r="D93" s="13"/>
      <c r="E93" s="15" t="s">
        <v>278</v>
      </c>
      <c r="F93" s="16">
        <v>64.48</v>
      </c>
      <c r="G93" s="16">
        <v>70.77385000000001</v>
      </c>
      <c r="H93" s="297"/>
      <c r="J93" s="303">
        <f t="shared" si="1"/>
        <v>9.7609336228287935E-2</v>
      </c>
    </row>
    <row r="94" spans="1:10">
      <c r="A94" s="18">
        <v>86</v>
      </c>
      <c r="B94" s="13" t="s">
        <v>361</v>
      </c>
      <c r="C94" s="298" t="s">
        <v>445</v>
      </c>
      <c r="D94" s="13"/>
      <c r="E94" s="15" t="s">
        <v>278</v>
      </c>
      <c r="F94" s="16">
        <v>64.48</v>
      </c>
      <c r="G94" s="16">
        <v>70.77385000000001</v>
      </c>
      <c r="H94" s="297"/>
      <c r="J94" s="303">
        <f t="shared" si="1"/>
        <v>9.7609336228287935E-2</v>
      </c>
    </row>
    <row r="95" spans="1:10" ht="33" customHeight="1">
      <c r="A95" s="220" t="s">
        <v>114</v>
      </c>
      <c r="B95" s="220"/>
      <c r="C95" s="220"/>
      <c r="D95" s="220"/>
      <c r="E95" s="220"/>
      <c r="F95" s="220"/>
      <c r="G95" s="220"/>
      <c r="H95" s="220"/>
    </row>
    <row r="96" spans="1:10" ht="33" customHeight="1">
      <c r="A96" s="221" t="s">
        <v>139</v>
      </c>
      <c r="B96" s="221"/>
      <c r="C96" s="221"/>
      <c r="D96" s="221"/>
      <c r="E96" s="221"/>
      <c r="F96" s="221"/>
      <c r="G96" s="221"/>
      <c r="H96" s="221"/>
    </row>
    <row r="97" spans="1:16" ht="33" customHeight="1">
      <c r="A97" s="221" t="s">
        <v>207</v>
      </c>
      <c r="B97" s="221"/>
      <c r="C97" s="221"/>
      <c r="D97" s="221"/>
      <c r="E97" s="221"/>
      <c r="F97" s="221"/>
      <c r="G97" s="221"/>
      <c r="H97" s="221"/>
    </row>
    <row r="98" spans="1:16" ht="15.6">
      <c r="A98" s="222" t="s">
        <v>117</v>
      </c>
      <c r="B98" s="222"/>
      <c r="C98" s="222"/>
      <c r="D98" s="222"/>
      <c r="E98" s="222"/>
      <c r="F98" s="222"/>
      <c r="G98" s="222"/>
      <c r="H98" s="222"/>
    </row>
    <row r="99" spans="1:16" ht="15.6">
      <c r="A99" s="186"/>
      <c r="B99" s="82"/>
      <c r="C99" s="186"/>
      <c r="D99" s="186"/>
      <c r="E99" s="186"/>
      <c r="F99" s="83"/>
      <c r="G99" s="83"/>
      <c r="H99" s="84"/>
    </row>
    <row r="100" spans="1:16" ht="15.6">
      <c r="A100" s="85" t="s">
        <v>118</v>
      </c>
      <c r="B100" s="86"/>
      <c r="C100" s="87"/>
      <c r="D100" s="88" t="s">
        <v>119</v>
      </c>
      <c r="E100" s="87"/>
      <c r="F100" s="89"/>
      <c r="G100" s="89"/>
      <c r="H100" s="90"/>
    </row>
    <row r="101" spans="1:16" ht="15.6">
      <c r="A101" s="85"/>
      <c r="B101" s="86"/>
      <c r="C101" s="87"/>
      <c r="D101" s="88"/>
      <c r="E101" s="87"/>
      <c r="F101" s="89"/>
      <c r="G101" s="89"/>
      <c r="H101" s="90"/>
      <c r="P101" s="1" t="s">
        <v>204</v>
      </c>
    </row>
    <row r="102" spans="1:16" ht="15.6">
      <c r="A102" s="85" t="s">
        <v>120</v>
      </c>
      <c r="B102" s="85"/>
      <c r="C102" s="186"/>
      <c r="D102" s="85" t="s">
        <v>120</v>
      </c>
      <c r="E102" s="186"/>
      <c r="F102" s="89"/>
      <c r="G102" s="89"/>
      <c r="H102" s="90"/>
    </row>
  </sheetData>
  <mergeCells count="17">
    <mergeCell ref="H7:H8"/>
    <mergeCell ref="A95:H95"/>
    <mergeCell ref="A96:H96"/>
    <mergeCell ref="A97:H97"/>
    <mergeCell ref="A98:H98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conditionalFormatting sqref="B11">
    <cfRule type="duplicateValues" dxfId="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38CD-4255-4CE9-95EC-03EDE3F35AC0}">
  <dimension ref="A1:AE18"/>
  <sheetViews>
    <sheetView zoomScale="90" zoomScaleNormal="90" workbookViewId="0">
      <pane xSplit="9" ySplit="3" topLeftCell="J4" activePane="bottomRight" state="frozen"/>
      <selection pane="topRight" activeCell="I1" sqref="I1"/>
      <selection pane="bottomLeft" activeCell="A4" sqref="A4"/>
      <selection pane="bottomRight" activeCell="S22" sqref="S22"/>
    </sheetView>
  </sheetViews>
  <sheetFormatPr defaultColWidth="9" defaultRowHeight="14.4"/>
  <cols>
    <col min="1" max="1" width="3.44140625" style="1" customWidth="1"/>
    <col min="2" max="2" width="4.33203125" style="1" customWidth="1"/>
    <col min="3" max="4" width="12.21875" style="1" customWidth="1"/>
    <col min="5" max="5" width="8.6640625" style="160" customWidth="1"/>
    <col min="6" max="6" width="9.21875" style="160" customWidth="1"/>
    <col min="7" max="7" width="20" style="1" customWidth="1"/>
    <col min="8" max="8" width="12.109375" style="1" customWidth="1"/>
    <col min="9" max="9" width="4.21875" style="1" customWidth="1"/>
    <col min="10" max="10" width="5.21875" style="161" customWidth="1"/>
    <col min="11" max="11" width="5.44140625" style="161" customWidth="1"/>
    <col min="12" max="12" width="6.109375" style="161" customWidth="1"/>
    <col min="13" max="14" width="9.109375" style="162" customWidth="1"/>
    <col min="15" max="15" width="9.5546875" style="159" customWidth="1"/>
    <col min="16" max="16" width="7.6640625" style="159" customWidth="1"/>
    <col min="17" max="17" width="10.109375" style="159" customWidth="1"/>
    <col min="18" max="18" width="12.44140625" style="162" customWidth="1"/>
    <col min="19" max="19" width="12.88671875" style="1" customWidth="1"/>
    <col min="20" max="20" width="13.109375" style="91" customWidth="1"/>
    <col min="21" max="21" width="10.5546875" style="163" customWidth="1"/>
    <col min="22" max="22" width="6.44140625" style="91" customWidth="1"/>
    <col min="23" max="23" width="9.109375" style="163" customWidth="1"/>
    <col min="24" max="24" width="6.77734375" style="163" customWidth="1"/>
    <col min="25" max="25" width="8.109375" style="163" customWidth="1"/>
    <col min="26" max="26" width="8.21875" style="164" customWidth="1"/>
    <col min="27" max="27" width="9.5546875" style="1" customWidth="1"/>
    <col min="28" max="28" width="9.6640625" style="1" customWidth="1"/>
    <col min="29" max="29" width="11.44140625" style="1" customWidth="1"/>
    <col min="30" max="30" width="9" style="1"/>
    <col min="31" max="31" width="8.21875" style="1" customWidth="1"/>
    <col min="32" max="16384" width="9" style="1"/>
  </cols>
  <sheetData>
    <row r="1" spans="1:31" ht="17.399999999999999">
      <c r="A1" s="281" t="s">
        <v>450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</row>
    <row r="2" spans="1:31" ht="13.5" customHeight="1">
      <c r="A2" s="143" t="s">
        <v>451</v>
      </c>
      <c r="B2" s="259" t="s">
        <v>452</v>
      </c>
      <c r="C2" s="259" t="s">
        <v>453</v>
      </c>
      <c r="D2" s="259" t="s">
        <v>454</v>
      </c>
      <c r="E2" s="282" t="s">
        <v>455</v>
      </c>
      <c r="F2" s="265" t="s">
        <v>456</v>
      </c>
      <c r="G2" s="284" t="s">
        <v>457</v>
      </c>
      <c r="H2" s="284" t="s">
        <v>458</v>
      </c>
      <c r="I2" s="284" t="s">
        <v>459</v>
      </c>
      <c r="J2" s="287" t="s">
        <v>460</v>
      </c>
      <c r="K2" s="287"/>
      <c r="L2" s="287"/>
      <c r="M2" s="267" t="s">
        <v>461</v>
      </c>
      <c r="N2" s="268"/>
      <c r="O2" s="269" t="s">
        <v>462</v>
      </c>
      <c r="P2" s="270"/>
      <c r="Q2" s="271"/>
      <c r="R2" s="272" t="s">
        <v>463</v>
      </c>
      <c r="S2" s="267" t="s">
        <v>464</v>
      </c>
      <c r="T2" s="274"/>
      <c r="U2" s="274"/>
      <c r="V2" s="274"/>
      <c r="W2" s="268"/>
      <c r="X2" s="272" t="s">
        <v>465</v>
      </c>
      <c r="Y2" s="276" t="s">
        <v>466</v>
      </c>
      <c r="Z2" s="278" t="s">
        <v>467</v>
      </c>
      <c r="AA2" s="265" t="s">
        <v>468</v>
      </c>
      <c r="AB2" s="242" t="s">
        <v>469</v>
      </c>
      <c r="AC2" s="265" t="s">
        <v>470</v>
      </c>
      <c r="AD2" s="251" t="s">
        <v>471</v>
      </c>
      <c r="AE2" s="265" t="s">
        <v>472</v>
      </c>
    </row>
    <row r="3" spans="1:31" ht="25.5" customHeight="1">
      <c r="A3" s="144" t="s">
        <v>473</v>
      </c>
      <c r="B3" s="261"/>
      <c r="C3" s="261"/>
      <c r="D3" s="261"/>
      <c r="E3" s="283"/>
      <c r="F3" s="280"/>
      <c r="G3" s="285"/>
      <c r="H3" s="285"/>
      <c r="I3" s="286"/>
      <c r="J3" s="145" t="s">
        <v>474</v>
      </c>
      <c r="K3" s="145" t="s">
        <v>475</v>
      </c>
      <c r="L3" s="145" t="s">
        <v>476</v>
      </c>
      <c r="M3" s="146" t="s">
        <v>477</v>
      </c>
      <c r="N3" s="146" t="s">
        <v>478</v>
      </c>
      <c r="O3" s="147" t="s">
        <v>479</v>
      </c>
      <c r="P3" s="147" t="s">
        <v>480</v>
      </c>
      <c r="Q3" s="147" t="s">
        <v>478</v>
      </c>
      <c r="R3" s="273"/>
      <c r="S3" s="146" t="s">
        <v>481</v>
      </c>
      <c r="T3" s="146" t="s">
        <v>482</v>
      </c>
      <c r="U3" s="146" t="s">
        <v>483</v>
      </c>
      <c r="V3" s="148" t="s">
        <v>484</v>
      </c>
      <c r="W3" s="149" t="s">
        <v>485</v>
      </c>
      <c r="X3" s="275"/>
      <c r="Y3" s="277"/>
      <c r="Z3" s="279"/>
      <c r="AA3" s="280"/>
      <c r="AB3" s="265"/>
      <c r="AC3" s="280"/>
      <c r="AD3" s="251"/>
      <c r="AE3" s="266"/>
    </row>
    <row r="4" spans="1:31" ht="13.5" customHeight="1">
      <c r="A4" s="259">
        <v>1</v>
      </c>
      <c r="B4" s="259" t="s">
        <v>490</v>
      </c>
      <c r="C4" s="262">
        <v>44382</v>
      </c>
      <c r="D4" s="262" t="s">
        <v>448</v>
      </c>
      <c r="E4" s="242"/>
      <c r="F4" s="242" t="s">
        <v>491</v>
      </c>
      <c r="G4" s="154" t="s">
        <v>492</v>
      </c>
      <c r="H4" s="154" t="s">
        <v>494</v>
      </c>
      <c r="I4" s="154">
        <v>1</v>
      </c>
      <c r="J4" s="154">
        <v>450</v>
      </c>
      <c r="K4" s="154">
        <v>560</v>
      </c>
      <c r="L4" s="154">
        <v>1</v>
      </c>
      <c r="M4" s="155">
        <v>5.7</v>
      </c>
      <c r="N4" s="155">
        <v>3</v>
      </c>
      <c r="O4" s="158">
        <f>J4*K4*L4*7.85/1000000</f>
        <v>1.9782</v>
      </c>
      <c r="P4" s="158">
        <v>0.41199999999999998</v>
      </c>
      <c r="Q4" s="158">
        <f>O4-P4</f>
        <v>1.5662</v>
      </c>
      <c r="R4" s="158">
        <f>(M4*O4-N4*Q4)*I4</f>
        <v>6.5771400000000009</v>
      </c>
      <c r="S4" s="150" t="s">
        <v>486</v>
      </c>
      <c r="T4" s="151" t="s">
        <v>500</v>
      </c>
      <c r="U4" s="152"/>
      <c r="V4" s="97">
        <v>1</v>
      </c>
      <c r="W4" s="152">
        <f>U4/V4</f>
        <v>0</v>
      </c>
      <c r="X4" s="256">
        <v>1.2</v>
      </c>
      <c r="Y4" s="254" t="e">
        <f>(R18+W18)*X4</f>
        <v>#DIV/0!</v>
      </c>
      <c r="Z4" s="255" t="e">
        <f>Y4/1.13</f>
        <v>#DIV/0!</v>
      </c>
      <c r="AA4" s="251">
        <v>23500</v>
      </c>
      <c r="AB4" s="251">
        <v>100000</v>
      </c>
      <c r="AC4" s="251" t="e">
        <f>Z4+AA4/AB4</f>
        <v>#DIV/0!</v>
      </c>
      <c r="AD4" s="251"/>
      <c r="AE4" s="251"/>
    </row>
    <row r="5" spans="1:31" ht="13.5" customHeight="1">
      <c r="A5" s="260"/>
      <c r="B5" s="260"/>
      <c r="C5" s="263"/>
      <c r="D5" s="263"/>
      <c r="E5" s="242"/>
      <c r="F5" s="242"/>
      <c r="G5" s="154"/>
      <c r="H5" s="154"/>
      <c r="I5" s="154"/>
      <c r="J5" s="154"/>
      <c r="K5" s="154"/>
      <c r="L5" s="154"/>
      <c r="M5" s="155"/>
      <c r="N5" s="155"/>
      <c r="O5" s="158"/>
      <c r="P5" s="158"/>
      <c r="Q5" s="158"/>
      <c r="R5" s="158"/>
      <c r="S5" s="150" t="s">
        <v>495</v>
      </c>
      <c r="T5" s="151" t="s">
        <v>487</v>
      </c>
      <c r="U5" s="152"/>
      <c r="V5" s="97"/>
      <c r="W5" s="152" t="e">
        <f t="shared" ref="W5:W12" si="0">U5/V5</f>
        <v>#DIV/0!</v>
      </c>
      <c r="X5" s="257"/>
      <c r="Y5" s="254"/>
      <c r="Z5" s="255"/>
      <c r="AA5" s="251"/>
      <c r="AB5" s="251"/>
      <c r="AC5" s="251"/>
      <c r="AD5" s="251"/>
      <c r="AE5" s="251"/>
    </row>
    <row r="6" spans="1:31" ht="13.5" customHeight="1">
      <c r="A6" s="260"/>
      <c r="B6" s="260"/>
      <c r="C6" s="263"/>
      <c r="D6" s="263"/>
      <c r="E6" s="242"/>
      <c r="F6" s="242"/>
      <c r="G6" s="154"/>
      <c r="H6" s="154"/>
      <c r="I6" s="154"/>
      <c r="J6" s="154"/>
      <c r="K6" s="154"/>
      <c r="L6" s="154"/>
      <c r="M6" s="155"/>
      <c r="N6" s="155"/>
      <c r="O6" s="158"/>
      <c r="P6" s="158"/>
      <c r="Q6" s="158"/>
      <c r="R6" s="158"/>
      <c r="S6" s="150" t="s">
        <v>496</v>
      </c>
      <c r="T6" s="151" t="s">
        <v>487</v>
      </c>
      <c r="U6" s="152"/>
      <c r="V6" s="97"/>
      <c r="W6" s="152" t="e">
        <f t="shared" si="0"/>
        <v>#DIV/0!</v>
      </c>
      <c r="X6" s="257"/>
      <c r="Y6" s="254"/>
      <c r="Z6" s="255"/>
      <c r="AA6" s="251"/>
      <c r="AB6" s="251"/>
      <c r="AC6" s="251"/>
      <c r="AD6" s="251"/>
      <c r="AE6" s="251"/>
    </row>
    <row r="7" spans="1:31" ht="13.5" customHeight="1">
      <c r="A7" s="260"/>
      <c r="B7" s="260"/>
      <c r="C7" s="263"/>
      <c r="D7" s="263"/>
      <c r="E7" s="242"/>
      <c r="F7" s="242"/>
      <c r="G7" s="154"/>
      <c r="H7" s="154"/>
      <c r="I7" s="154"/>
      <c r="J7" s="154"/>
      <c r="K7" s="154"/>
      <c r="L7" s="154"/>
      <c r="M7" s="155"/>
      <c r="N7" s="155"/>
      <c r="O7" s="158"/>
      <c r="P7" s="158"/>
      <c r="Q7" s="158"/>
      <c r="R7" s="158"/>
      <c r="S7" s="150" t="s">
        <v>497</v>
      </c>
      <c r="T7" s="151" t="s">
        <v>487</v>
      </c>
      <c r="U7" s="152"/>
      <c r="V7" s="97"/>
      <c r="W7" s="152" t="e">
        <f t="shared" si="0"/>
        <v>#DIV/0!</v>
      </c>
      <c r="X7" s="257"/>
      <c r="Y7" s="254"/>
      <c r="Z7" s="255"/>
      <c r="AA7" s="251"/>
      <c r="AB7" s="251"/>
      <c r="AC7" s="251"/>
      <c r="AD7" s="251"/>
      <c r="AE7" s="251"/>
    </row>
    <row r="8" spans="1:31" ht="13.5" customHeight="1">
      <c r="A8" s="260"/>
      <c r="B8" s="260"/>
      <c r="C8" s="263"/>
      <c r="D8" s="263"/>
      <c r="E8" s="242"/>
      <c r="F8" s="242"/>
      <c r="G8" s="154"/>
      <c r="H8" s="154"/>
      <c r="I8" s="154"/>
      <c r="J8" s="154"/>
      <c r="K8" s="154"/>
      <c r="L8" s="154"/>
      <c r="M8" s="155"/>
      <c r="N8" s="155"/>
      <c r="O8" s="158"/>
      <c r="P8" s="158"/>
      <c r="Q8" s="158"/>
      <c r="R8" s="158"/>
      <c r="S8" s="150" t="s">
        <v>498</v>
      </c>
      <c r="T8" s="151" t="s">
        <v>499</v>
      </c>
      <c r="U8" s="152"/>
      <c r="V8" s="97"/>
      <c r="W8" s="152" t="e">
        <f t="shared" si="0"/>
        <v>#DIV/0!</v>
      </c>
      <c r="X8" s="257"/>
      <c r="Y8" s="254"/>
      <c r="Z8" s="255"/>
      <c r="AA8" s="251"/>
      <c r="AB8" s="251"/>
      <c r="AC8" s="251"/>
      <c r="AD8" s="251"/>
      <c r="AE8" s="251"/>
    </row>
    <row r="9" spans="1:31" ht="13.5" customHeight="1">
      <c r="A9" s="260"/>
      <c r="B9" s="260"/>
      <c r="C9" s="263"/>
      <c r="D9" s="263"/>
      <c r="E9" s="242"/>
      <c r="F9" s="242"/>
      <c r="G9" s="154"/>
      <c r="H9" s="154"/>
      <c r="I9" s="154"/>
      <c r="J9" s="154"/>
      <c r="K9" s="154"/>
      <c r="L9" s="154"/>
      <c r="M9" s="155"/>
      <c r="N9" s="155"/>
      <c r="O9" s="158"/>
      <c r="P9" s="158"/>
      <c r="Q9" s="158"/>
      <c r="R9" s="158"/>
      <c r="S9" s="150" t="s">
        <v>505</v>
      </c>
      <c r="T9" s="151" t="s">
        <v>509</v>
      </c>
      <c r="U9" s="152"/>
      <c r="V9" s="97"/>
      <c r="W9" s="152" t="e">
        <f t="shared" si="0"/>
        <v>#DIV/0!</v>
      </c>
      <c r="X9" s="257"/>
      <c r="Y9" s="254"/>
      <c r="Z9" s="255"/>
      <c r="AA9" s="251"/>
      <c r="AB9" s="251"/>
      <c r="AC9" s="251"/>
      <c r="AD9" s="251"/>
      <c r="AE9" s="251"/>
    </row>
    <row r="10" spans="1:31">
      <c r="A10" s="260"/>
      <c r="B10" s="260"/>
      <c r="C10" s="260"/>
      <c r="D10" s="263"/>
      <c r="E10" s="242"/>
      <c r="F10" s="242"/>
      <c r="G10" s="154" t="s">
        <v>493</v>
      </c>
      <c r="H10" s="154"/>
      <c r="I10" s="154">
        <v>2</v>
      </c>
      <c r="J10" s="154">
        <v>12</v>
      </c>
      <c r="K10" s="154">
        <v>375</v>
      </c>
      <c r="L10" s="154">
        <v>2</v>
      </c>
      <c r="M10" s="155">
        <v>5</v>
      </c>
      <c r="N10" s="155">
        <v>3</v>
      </c>
      <c r="O10" s="158">
        <f>12*L10*0.02466*0.375</f>
        <v>0.22194000000000003</v>
      </c>
      <c r="P10" s="158">
        <v>0.18</v>
      </c>
      <c r="Q10" s="158">
        <f>O10-P10</f>
        <v>4.1940000000000033E-2</v>
      </c>
      <c r="R10" s="158">
        <f>(M10*O10-N10*Q10)*I10</f>
        <v>1.9677600000000002</v>
      </c>
      <c r="S10" s="150" t="s">
        <v>506</v>
      </c>
      <c r="T10" s="151"/>
      <c r="U10" s="152"/>
      <c r="V10" s="97">
        <v>0.1</v>
      </c>
      <c r="W10" s="152">
        <f t="shared" si="0"/>
        <v>0</v>
      </c>
      <c r="X10" s="257"/>
      <c r="Y10" s="254"/>
      <c r="Z10" s="255"/>
      <c r="AA10" s="251"/>
      <c r="AB10" s="251"/>
      <c r="AC10" s="251"/>
      <c r="AD10" s="251"/>
      <c r="AE10" s="251"/>
    </row>
    <row r="11" spans="1:31">
      <c r="A11" s="260"/>
      <c r="B11" s="260"/>
      <c r="C11" s="260"/>
      <c r="D11" s="263"/>
      <c r="E11" s="242"/>
      <c r="F11" s="242"/>
      <c r="G11" s="154" t="s">
        <v>501</v>
      </c>
      <c r="H11" s="154"/>
      <c r="I11" s="154">
        <v>4</v>
      </c>
      <c r="J11" s="154"/>
      <c r="K11" s="154"/>
      <c r="L11" s="154"/>
      <c r="M11" s="155">
        <v>0.05</v>
      </c>
      <c r="N11" s="155"/>
      <c r="O11" s="158"/>
      <c r="P11" s="158"/>
      <c r="Q11" s="158"/>
      <c r="R11" s="158">
        <f>I11*M11</f>
        <v>0.2</v>
      </c>
      <c r="S11" s="153" t="s">
        <v>507</v>
      </c>
      <c r="T11" s="151"/>
      <c r="U11" s="152"/>
      <c r="V11" s="97">
        <v>0.2</v>
      </c>
      <c r="W11" s="152">
        <f t="shared" si="0"/>
        <v>0</v>
      </c>
      <c r="X11" s="257"/>
      <c r="Y11" s="254"/>
      <c r="Z11" s="255"/>
      <c r="AA11" s="251"/>
      <c r="AB11" s="251"/>
      <c r="AC11" s="251"/>
      <c r="AD11" s="251"/>
      <c r="AE11" s="251"/>
    </row>
    <row r="12" spans="1:31">
      <c r="A12" s="260"/>
      <c r="B12" s="260"/>
      <c r="C12" s="260"/>
      <c r="D12" s="263"/>
      <c r="E12" s="242"/>
      <c r="F12" s="242"/>
      <c r="G12" s="154" t="s">
        <v>502</v>
      </c>
      <c r="H12" s="154"/>
      <c r="I12" s="154">
        <v>2</v>
      </c>
      <c r="J12" s="154"/>
      <c r="K12" s="154"/>
      <c r="L12" s="154"/>
      <c r="M12" s="155"/>
      <c r="N12" s="155"/>
      <c r="O12" s="158"/>
      <c r="P12" s="158"/>
      <c r="Q12" s="158"/>
      <c r="R12" s="158"/>
      <c r="S12" s="153" t="s">
        <v>508</v>
      </c>
      <c r="T12" s="151"/>
      <c r="U12" s="152"/>
      <c r="V12" s="97">
        <v>0.08</v>
      </c>
      <c r="W12" s="152">
        <f t="shared" si="0"/>
        <v>0</v>
      </c>
      <c r="X12" s="257"/>
      <c r="Y12" s="254"/>
      <c r="Z12" s="255"/>
      <c r="AA12" s="251"/>
      <c r="AB12" s="251"/>
      <c r="AC12" s="251"/>
      <c r="AD12" s="251"/>
      <c r="AE12" s="251"/>
    </row>
    <row r="13" spans="1:31">
      <c r="A13" s="260"/>
      <c r="B13" s="260"/>
      <c r="C13" s="260"/>
      <c r="D13" s="263"/>
      <c r="E13" s="242"/>
      <c r="F13" s="242"/>
      <c r="G13" s="97" t="s">
        <v>503</v>
      </c>
      <c r="H13" s="154"/>
      <c r="I13" s="154">
        <v>2</v>
      </c>
      <c r="J13" s="154"/>
      <c r="K13" s="154"/>
      <c r="L13" s="154"/>
      <c r="M13" s="155"/>
      <c r="N13" s="155"/>
      <c r="O13" s="97"/>
      <c r="P13" s="97"/>
      <c r="Q13" s="97"/>
      <c r="R13" s="155"/>
      <c r="S13" s="153" t="s">
        <v>504</v>
      </c>
      <c r="T13" s="97"/>
      <c r="U13" s="152"/>
      <c r="V13" s="97"/>
      <c r="W13" s="152"/>
      <c r="X13" s="257"/>
      <c r="Y13" s="254"/>
      <c r="Z13" s="255"/>
      <c r="AA13" s="251"/>
      <c r="AB13" s="251"/>
      <c r="AC13" s="251"/>
      <c r="AD13" s="251"/>
      <c r="AE13" s="251"/>
    </row>
    <row r="14" spans="1:31">
      <c r="A14" s="260"/>
      <c r="B14" s="260"/>
      <c r="C14" s="260"/>
      <c r="D14" s="263"/>
      <c r="E14" s="242"/>
      <c r="F14" s="242"/>
      <c r="G14" s="97" t="s">
        <v>501</v>
      </c>
      <c r="H14" s="154"/>
      <c r="I14" s="154"/>
      <c r="J14" s="154"/>
      <c r="K14" s="154"/>
      <c r="L14" s="154"/>
      <c r="M14" s="155"/>
      <c r="N14" s="155"/>
      <c r="O14" s="97"/>
      <c r="P14" s="97"/>
      <c r="Q14" s="97"/>
      <c r="R14" s="155"/>
      <c r="S14" s="153" t="s">
        <v>510</v>
      </c>
      <c r="T14" s="97"/>
      <c r="U14" s="152">
        <v>12</v>
      </c>
      <c r="V14" s="97"/>
      <c r="W14" s="152"/>
      <c r="X14" s="257"/>
      <c r="Y14" s="254"/>
      <c r="Z14" s="255"/>
      <c r="AA14" s="251"/>
      <c r="AB14" s="251"/>
      <c r="AC14" s="251"/>
      <c r="AD14" s="251"/>
      <c r="AE14" s="251"/>
    </row>
    <row r="15" spans="1:31">
      <c r="A15" s="260"/>
      <c r="B15" s="260"/>
      <c r="C15" s="260"/>
      <c r="D15" s="263"/>
      <c r="E15" s="242"/>
      <c r="F15" s="242"/>
      <c r="G15" s="97"/>
      <c r="H15" s="154"/>
      <c r="I15" s="154"/>
      <c r="J15" s="154"/>
      <c r="K15" s="154"/>
      <c r="L15" s="154"/>
      <c r="M15" s="155"/>
      <c r="N15" s="155"/>
      <c r="O15" s="97"/>
      <c r="P15" s="97"/>
      <c r="Q15" s="97"/>
      <c r="R15" s="155"/>
      <c r="S15" s="153" t="s">
        <v>511</v>
      </c>
      <c r="T15" s="97"/>
      <c r="U15" s="152"/>
      <c r="V15" s="97"/>
      <c r="W15" s="152"/>
      <c r="X15" s="257"/>
      <c r="Y15" s="254"/>
      <c r="Z15" s="255"/>
      <c r="AA15" s="251"/>
      <c r="AB15" s="251"/>
      <c r="AC15" s="251"/>
      <c r="AD15" s="251"/>
      <c r="AE15" s="251"/>
    </row>
    <row r="16" spans="1:31">
      <c r="A16" s="260"/>
      <c r="B16" s="260"/>
      <c r="C16" s="260"/>
      <c r="D16" s="263"/>
      <c r="E16" s="242"/>
      <c r="F16" s="242"/>
      <c r="G16" s="97"/>
      <c r="H16" s="154"/>
      <c r="I16" s="154"/>
      <c r="J16" s="154"/>
      <c r="K16" s="154"/>
      <c r="L16" s="154"/>
      <c r="M16" s="155"/>
      <c r="N16" s="155"/>
      <c r="O16" s="97"/>
      <c r="P16" s="97"/>
      <c r="Q16" s="97"/>
      <c r="R16" s="155"/>
      <c r="S16" s="153" t="s">
        <v>512</v>
      </c>
      <c r="T16" s="97"/>
      <c r="U16" s="152"/>
      <c r="V16" s="97"/>
      <c r="W16" s="152"/>
      <c r="X16" s="257"/>
      <c r="Y16" s="254"/>
      <c r="Z16" s="255"/>
      <c r="AA16" s="251"/>
      <c r="AB16" s="251"/>
      <c r="AC16" s="251"/>
      <c r="AD16" s="251"/>
      <c r="AE16" s="251"/>
    </row>
    <row r="17" spans="1:31">
      <c r="A17" s="260"/>
      <c r="B17" s="260"/>
      <c r="C17" s="260"/>
      <c r="D17" s="263"/>
      <c r="E17" s="242"/>
      <c r="F17" s="242"/>
      <c r="G17" s="97"/>
      <c r="H17" s="154"/>
      <c r="I17" s="154"/>
      <c r="J17" s="154"/>
      <c r="K17" s="154"/>
      <c r="L17" s="154"/>
      <c r="M17" s="155"/>
      <c r="N17" s="155"/>
      <c r="O17" s="97"/>
      <c r="P17" s="97"/>
      <c r="Q17" s="97"/>
      <c r="R17" s="155"/>
      <c r="S17" s="153" t="s">
        <v>513</v>
      </c>
      <c r="T17" s="97"/>
      <c r="U17" s="152"/>
      <c r="V17" s="97"/>
      <c r="W17" s="152"/>
      <c r="X17" s="257"/>
      <c r="Y17" s="254"/>
      <c r="Z17" s="255"/>
      <c r="AA17" s="251"/>
      <c r="AB17" s="251"/>
      <c r="AC17" s="251"/>
      <c r="AD17" s="251"/>
      <c r="AE17" s="251"/>
    </row>
    <row r="18" spans="1:31">
      <c r="A18" s="261"/>
      <c r="B18" s="261"/>
      <c r="C18" s="261"/>
      <c r="D18" s="264"/>
      <c r="E18" s="242"/>
      <c r="F18" s="242"/>
      <c r="G18" s="252" t="s">
        <v>488</v>
      </c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156">
        <f>SUM(R4:R17)</f>
        <v>8.7449000000000012</v>
      </c>
      <c r="S18" s="253" t="s">
        <v>489</v>
      </c>
      <c r="T18" s="253"/>
      <c r="U18" s="253"/>
      <c r="V18" s="253"/>
      <c r="W18" s="157" t="e">
        <f>SUM(W4:W17)</f>
        <v>#DIV/0!</v>
      </c>
      <c r="X18" s="258"/>
      <c r="Y18" s="254"/>
      <c r="Z18" s="255"/>
      <c r="AA18" s="251"/>
      <c r="AB18" s="251"/>
      <c r="AC18" s="251"/>
      <c r="AD18" s="251"/>
      <c r="AE18" s="251"/>
    </row>
  </sheetData>
  <autoFilter ref="A3:AG18" xr:uid="{00000000-0009-0000-0000-000001000000}"/>
  <mergeCells count="38">
    <mergeCell ref="A1:Z1"/>
    <mergeCell ref="B2:B3"/>
    <mergeCell ref="C2:C3"/>
    <mergeCell ref="D2:D3"/>
    <mergeCell ref="E2:E3"/>
    <mergeCell ref="F2:F3"/>
    <mergeCell ref="G2:G3"/>
    <mergeCell ref="H2:H3"/>
    <mergeCell ref="I2:I3"/>
    <mergeCell ref="J2:L2"/>
    <mergeCell ref="AE2:AE3"/>
    <mergeCell ref="M2:N2"/>
    <mergeCell ref="O2:Q2"/>
    <mergeCell ref="R2:R3"/>
    <mergeCell ref="S2:W2"/>
    <mergeCell ref="X2:X3"/>
    <mergeCell ref="Y2:Y3"/>
    <mergeCell ref="Z2:Z3"/>
    <mergeCell ref="AA2:AA3"/>
    <mergeCell ref="AB2:AB3"/>
    <mergeCell ref="AC2:AC3"/>
    <mergeCell ref="AD2:AD3"/>
    <mergeCell ref="A4:A18"/>
    <mergeCell ref="B4:B18"/>
    <mergeCell ref="C4:C18"/>
    <mergeCell ref="E4:E18"/>
    <mergeCell ref="F4:F18"/>
    <mergeCell ref="D4:D18"/>
    <mergeCell ref="AE4:AE18"/>
    <mergeCell ref="G18:Q18"/>
    <mergeCell ref="S18:V18"/>
    <mergeCell ref="Y4:Y18"/>
    <mergeCell ref="Z4:Z18"/>
    <mergeCell ref="AA4:AA18"/>
    <mergeCell ref="AB4:AB18"/>
    <mergeCell ref="AC4:AC18"/>
    <mergeCell ref="AD4:AD18"/>
    <mergeCell ref="X4:X18"/>
  </mergeCells>
  <phoneticPr fontId="1" type="noConversion"/>
  <pageMargins left="0.7" right="0.3145833333333329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长生1</vt:lpstr>
      <vt:lpstr>长生GY</vt:lpstr>
      <vt:lpstr>长生 (4)ZY</vt:lpstr>
      <vt:lpstr>长生 (3)ZY</vt:lpstr>
      <vt:lpstr>长生2</vt:lpstr>
      <vt:lpstr>长生3</vt:lpstr>
      <vt:lpstr>长生4</vt:lpstr>
      <vt:lpstr>冲压件核价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2021-11-29T05:27:22Z</dcterms:modified>
</cp:coreProperties>
</file>