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<sst xmlns="http://schemas.openxmlformats.org/spreadsheetml/2006/main" count="348" uniqueCount="52">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</sst>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3" borderId="24" applyNumberFormat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26" fillId="25" borderId="2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1" fillId="0" borderId="1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177" fontId="4" fillId="2" borderId="11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7" fontId="6" fillId="2" borderId="16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4" fillId="2" borderId="14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 shrinkToFit="1"/>
    </xf>
    <xf numFmtId="0" fontId="4" fillId="0" borderId="12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0" fillId="2" borderId="14" xfId="0" applyNumberFormat="1" applyFill="1" applyBorder="1" applyAlignment="1">
      <alignment horizontal="center" vertical="center" shrinkToFit="1"/>
    </xf>
    <xf numFmtId="0" fontId="4" fillId="0" borderId="14" xfId="0" applyNumberFormat="1" applyFont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shrinkToFit="1"/>
    </xf>
    <xf numFmtId="177" fontId="3" fillId="4" borderId="11" xfId="0" applyNumberFormat="1" applyFont="1" applyFill="1" applyBorder="1" applyAlignment="1">
      <alignment horizontal="center" vertical="center" shrinkToFit="1"/>
    </xf>
    <xf numFmtId="177" fontId="3" fillId="4" borderId="14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wrapText="1" shrinkToFit="1"/>
    </xf>
    <xf numFmtId="177" fontId="3" fillId="4" borderId="12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wrapText="1" shrinkToFit="1"/>
    </xf>
    <xf numFmtId="177" fontId="3" fillId="4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98"/>
      <c r="W1" s="13"/>
      <c r="X1" s="13"/>
      <c r="Y1" s="13"/>
      <c r="Z1" s="13"/>
      <c r="AA1" s="53"/>
      <c r="AB1" s="54"/>
      <c r="AC1" s="55"/>
      <c r="AD1" s="55"/>
      <c r="AE1" s="54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20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99"/>
      <c r="W2" s="46" t="s">
        <v>7</v>
      </c>
      <c r="X2" s="47"/>
      <c r="Y2" s="47"/>
      <c r="Z2" s="56"/>
      <c r="AA2" s="57" t="s">
        <v>8</v>
      </c>
      <c r="AB2" s="58" t="s">
        <v>9</v>
      </c>
      <c r="AC2" s="59" t="s">
        <v>10</v>
      </c>
      <c r="AD2" s="59" t="s">
        <v>11</v>
      </c>
      <c r="AE2" s="59" t="s">
        <v>12</v>
      </c>
      <c r="AF2" s="60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22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8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100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1"/>
      <c r="AB3" s="62"/>
      <c r="AC3" s="63"/>
      <c r="AD3" s="63"/>
      <c r="AE3" s="63"/>
      <c r="AF3" s="64"/>
    </row>
    <row r="4" ht="15" customHeight="1" spans="1:32">
      <c r="A4" s="89" t="s">
        <v>24</v>
      </c>
      <c r="B4" s="90" t="s">
        <v>25</v>
      </c>
      <c r="C4" s="49"/>
      <c r="D4" s="49"/>
      <c r="E4" s="49">
        <f t="shared" ref="E4:E35" si="0">D4-C4</f>
        <v>0</v>
      </c>
      <c r="F4" s="71">
        <f>N4+V4</f>
        <v>685.8</v>
      </c>
      <c r="G4" s="71">
        <v>986</v>
      </c>
      <c r="H4" s="71">
        <v>1183</v>
      </c>
      <c r="I4" s="91">
        <f>H4-G4</f>
        <v>197</v>
      </c>
      <c r="J4" s="71">
        <v>1.65</v>
      </c>
      <c r="K4" s="73">
        <f>J4*I4</f>
        <v>325.05</v>
      </c>
      <c r="L4" s="71">
        <v>1.2</v>
      </c>
      <c r="M4" s="73">
        <f>I4*L4</f>
        <v>236.4</v>
      </c>
      <c r="N4" s="92">
        <f>K4+M4</f>
        <v>561.45</v>
      </c>
      <c r="O4" s="71">
        <v>161</v>
      </c>
      <c r="P4" s="71">
        <v>212</v>
      </c>
      <c r="Q4" s="71">
        <f>P4-O4</f>
        <v>51</v>
      </c>
      <c r="R4" s="71">
        <v>1.5</v>
      </c>
      <c r="S4" s="73">
        <f>R4*Q4</f>
        <v>76.5</v>
      </c>
      <c r="T4" s="71">
        <v>0.85</v>
      </c>
      <c r="U4" s="73">
        <f>T4*Q4+4.5</f>
        <v>47.85</v>
      </c>
      <c r="V4" s="73">
        <f>S4+U4</f>
        <v>124.35</v>
      </c>
      <c r="W4" s="71">
        <f>E4+E5+E6</f>
        <v>0</v>
      </c>
      <c r="X4" s="71"/>
      <c r="Y4" s="71"/>
      <c r="Z4" s="71"/>
      <c r="AA4" s="83">
        <f>Z4+Z5+Z6</f>
        <v>0</v>
      </c>
      <c r="AB4" s="84"/>
      <c r="AC4" s="85"/>
      <c r="AD4" s="85"/>
      <c r="AE4" s="84"/>
      <c r="AF4" s="71" t="s">
        <v>26</v>
      </c>
    </row>
    <row r="5" ht="15" customHeight="1" spans="1:32">
      <c r="A5" s="25"/>
      <c r="B5" s="26" t="s">
        <v>27</v>
      </c>
      <c r="C5" s="27"/>
      <c r="D5" s="27"/>
      <c r="E5" s="27">
        <f t="shared" si="0"/>
        <v>0</v>
      </c>
      <c r="F5" s="71"/>
      <c r="G5" s="71"/>
      <c r="H5" s="71"/>
      <c r="I5" s="91"/>
      <c r="J5" s="71"/>
      <c r="K5" s="73"/>
      <c r="L5" s="71"/>
      <c r="M5" s="73"/>
      <c r="N5" s="92"/>
      <c r="O5" s="71"/>
      <c r="P5" s="71"/>
      <c r="Q5" s="71"/>
      <c r="R5" s="71"/>
      <c r="S5" s="73"/>
      <c r="T5" s="71"/>
      <c r="U5" s="73"/>
      <c r="V5" s="73"/>
      <c r="W5" s="71"/>
      <c r="X5" s="71"/>
      <c r="Y5" s="71"/>
      <c r="Z5" s="71"/>
      <c r="AA5" s="68"/>
      <c r="AB5" s="66"/>
      <c r="AC5" s="67"/>
      <c r="AD5" s="67"/>
      <c r="AE5" s="66"/>
      <c r="AF5" s="71"/>
    </row>
    <row r="6" ht="15" customHeight="1" spans="1:32">
      <c r="A6" s="25"/>
      <c r="B6" s="26" t="s">
        <v>28</v>
      </c>
      <c r="C6" s="27"/>
      <c r="D6" s="27"/>
      <c r="E6" s="27">
        <f t="shared" si="0"/>
        <v>0</v>
      </c>
      <c r="F6" s="49"/>
      <c r="G6" s="49"/>
      <c r="H6" s="49"/>
      <c r="I6" s="93"/>
      <c r="J6" s="49"/>
      <c r="K6" s="44"/>
      <c r="L6" s="49"/>
      <c r="M6" s="44"/>
      <c r="N6" s="94"/>
      <c r="O6" s="49"/>
      <c r="P6" s="49"/>
      <c r="Q6" s="49"/>
      <c r="R6" s="49"/>
      <c r="S6" s="44"/>
      <c r="T6" s="49"/>
      <c r="U6" s="44"/>
      <c r="V6" s="44"/>
      <c r="W6" s="49"/>
      <c r="X6" s="49"/>
      <c r="Y6" s="49"/>
      <c r="Z6" s="49"/>
      <c r="AA6" s="68"/>
      <c r="AB6" s="66"/>
      <c r="AC6" s="67"/>
      <c r="AD6" s="67"/>
      <c r="AE6" s="66"/>
      <c r="AF6" s="49"/>
    </row>
    <row r="7" s="2" customFormat="1" ht="15" customHeight="1" spans="1:32">
      <c r="A7" s="25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71">
        <f>N7+V7</f>
        <v>450.3</v>
      </c>
      <c r="G7" s="48">
        <v>1183</v>
      </c>
      <c r="H7" s="48">
        <v>1341</v>
      </c>
      <c r="I7" s="95">
        <f>H7-G7</f>
        <v>158</v>
      </c>
      <c r="J7" s="48">
        <v>1.65</v>
      </c>
      <c r="K7" s="41">
        <f>J7*I7</f>
        <v>260.7</v>
      </c>
      <c r="L7" s="48">
        <v>1.2</v>
      </c>
      <c r="M7" s="41">
        <f>I7*L7</f>
        <v>189.6</v>
      </c>
      <c r="N7" s="96">
        <f>K7+M7</f>
        <v>450.3</v>
      </c>
      <c r="O7" s="48"/>
      <c r="P7" s="48"/>
      <c r="Q7" s="48"/>
      <c r="R7" s="48"/>
      <c r="S7" s="41"/>
      <c r="T7" s="48"/>
      <c r="U7" s="41"/>
      <c r="V7" s="41"/>
      <c r="W7" s="48">
        <f>E7+E8+E9</f>
        <v>0</v>
      </c>
      <c r="X7" s="48"/>
      <c r="Y7" s="48"/>
      <c r="Z7" s="48"/>
      <c r="AA7" s="68">
        <f>Z7+Z8+Z9</f>
        <v>0</v>
      </c>
      <c r="AB7" s="66"/>
      <c r="AC7" s="67"/>
      <c r="AD7" s="67"/>
      <c r="AE7" s="66"/>
      <c r="AF7" s="48" t="s">
        <v>26</v>
      </c>
    </row>
    <row r="8" s="2" customFormat="1" ht="15" customHeight="1" spans="1:32">
      <c r="A8" s="25"/>
      <c r="B8" s="26" t="s">
        <v>27</v>
      </c>
      <c r="C8" s="27">
        <v>15.1</v>
      </c>
      <c r="D8" s="27">
        <v>15.1</v>
      </c>
      <c r="E8" s="27">
        <f t="shared" si="0"/>
        <v>0</v>
      </c>
      <c r="F8" s="71"/>
      <c r="G8" s="71"/>
      <c r="H8" s="71"/>
      <c r="I8" s="91"/>
      <c r="J8" s="71"/>
      <c r="K8" s="73"/>
      <c r="L8" s="71"/>
      <c r="M8" s="73"/>
      <c r="N8" s="92"/>
      <c r="O8" s="71"/>
      <c r="P8" s="71"/>
      <c r="Q8" s="71"/>
      <c r="R8" s="71"/>
      <c r="S8" s="73"/>
      <c r="T8" s="71"/>
      <c r="U8" s="73"/>
      <c r="V8" s="73"/>
      <c r="W8" s="71"/>
      <c r="X8" s="71"/>
      <c r="Y8" s="71"/>
      <c r="Z8" s="71"/>
      <c r="AA8" s="68"/>
      <c r="AB8" s="66"/>
      <c r="AC8" s="67"/>
      <c r="AD8" s="67"/>
      <c r="AE8" s="66"/>
      <c r="AF8" s="71"/>
    </row>
    <row r="9" s="2" customFormat="1" ht="15" customHeight="1" spans="1:32">
      <c r="A9" s="25"/>
      <c r="B9" s="26" t="s">
        <v>28</v>
      </c>
      <c r="C9" s="27">
        <v>9995.9</v>
      </c>
      <c r="D9" s="27">
        <v>9995.9</v>
      </c>
      <c r="E9" s="27">
        <f t="shared" si="0"/>
        <v>0</v>
      </c>
      <c r="F9" s="49"/>
      <c r="G9" s="49"/>
      <c r="H9" s="49"/>
      <c r="I9" s="93"/>
      <c r="J9" s="49"/>
      <c r="K9" s="44"/>
      <c r="L9" s="49"/>
      <c r="M9" s="44"/>
      <c r="N9" s="94"/>
      <c r="O9" s="49"/>
      <c r="P9" s="49"/>
      <c r="Q9" s="49"/>
      <c r="R9" s="49"/>
      <c r="S9" s="44"/>
      <c r="T9" s="49"/>
      <c r="U9" s="44"/>
      <c r="V9" s="44"/>
      <c r="W9" s="49"/>
      <c r="X9" s="49"/>
      <c r="Y9" s="49"/>
      <c r="Z9" s="49"/>
      <c r="AA9" s="68"/>
      <c r="AB9" s="66"/>
      <c r="AC9" s="67"/>
      <c r="AD9" s="67"/>
      <c r="AE9" s="66"/>
      <c r="AF9" s="49"/>
    </row>
    <row r="10" ht="15" customHeight="1" spans="1:32">
      <c r="A10" s="25" t="s">
        <v>30</v>
      </c>
      <c r="B10" s="26" t="s">
        <v>25</v>
      </c>
      <c r="C10" s="27"/>
      <c r="D10" s="27"/>
      <c r="E10" s="27">
        <f t="shared" si="0"/>
        <v>0</v>
      </c>
      <c r="F10" s="71">
        <f>N10+V10</f>
        <v>698.1</v>
      </c>
      <c r="G10" s="48">
        <v>1472</v>
      </c>
      <c r="H10" s="48">
        <v>1665</v>
      </c>
      <c r="I10" s="95">
        <f>H10-G10</f>
        <v>193</v>
      </c>
      <c r="J10" s="48">
        <v>1.65</v>
      </c>
      <c r="K10" s="41">
        <f>J10*I10</f>
        <v>318.45</v>
      </c>
      <c r="L10" s="48">
        <v>1.2</v>
      </c>
      <c r="M10" s="41">
        <f>I10*L10</f>
        <v>231.6</v>
      </c>
      <c r="N10" s="96">
        <f>K10+M10</f>
        <v>550.05</v>
      </c>
      <c r="O10" s="48">
        <v>212</v>
      </c>
      <c r="P10" s="48">
        <v>275</v>
      </c>
      <c r="Q10" s="48">
        <f>P10-O10</f>
        <v>63</v>
      </c>
      <c r="R10" s="48">
        <v>1.5</v>
      </c>
      <c r="S10" s="41">
        <f>R10*Q10</f>
        <v>94.5</v>
      </c>
      <c r="T10" s="48">
        <v>0.85</v>
      </c>
      <c r="U10" s="41">
        <f>T10*Q10</f>
        <v>53.55</v>
      </c>
      <c r="V10" s="41">
        <f>S10+U10</f>
        <v>148.05</v>
      </c>
      <c r="W10" s="48">
        <f>E10+E11+E12</f>
        <v>0</v>
      </c>
      <c r="X10" s="48"/>
      <c r="Y10" s="48"/>
      <c r="Z10" s="48"/>
      <c r="AA10" s="68">
        <f>Z10+Z11+Z12</f>
        <v>0</v>
      </c>
      <c r="AB10" s="66"/>
      <c r="AC10" s="67"/>
      <c r="AD10" s="67"/>
      <c r="AE10" s="66"/>
      <c r="AF10" s="48" t="s">
        <v>26</v>
      </c>
    </row>
    <row r="11" ht="15" customHeight="1" spans="1:32">
      <c r="A11" s="25"/>
      <c r="B11" s="26" t="s">
        <v>27</v>
      </c>
      <c r="C11" s="27"/>
      <c r="D11" s="27"/>
      <c r="E11" s="27">
        <f t="shared" si="0"/>
        <v>0</v>
      </c>
      <c r="F11" s="71"/>
      <c r="G11" s="71"/>
      <c r="H11" s="71"/>
      <c r="I11" s="91"/>
      <c r="J11" s="71"/>
      <c r="K11" s="73"/>
      <c r="L11" s="71"/>
      <c r="M11" s="73"/>
      <c r="N11" s="92"/>
      <c r="O11" s="71"/>
      <c r="P11" s="71"/>
      <c r="Q11" s="71"/>
      <c r="R11" s="71"/>
      <c r="S11" s="73"/>
      <c r="T11" s="71"/>
      <c r="U11" s="73"/>
      <c r="V11" s="73"/>
      <c r="W11" s="71"/>
      <c r="X11" s="71"/>
      <c r="Y11" s="71"/>
      <c r="Z11" s="71"/>
      <c r="AA11" s="68"/>
      <c r="AB11" s="66"/>
      <c r="AC11" s="67"/>
      <c r="AD11" s="67"/>
      <c r="AE11" s="66"/>
      <c r="AF11" s="71"/>
    </row>
    <row r="12" ht="15" customHeight="1" spans="1:32">
      <c r="A12" s="25"/>
      <c r="B12" s="26" t="s">
        <v>28</v>
      </c>
      <c r="C12" s="27"/>
      <c r="D12" s="27"/>
      <c r="E12" s="27">
        <f t="shared" si="0"/>
        <v>0</v>
      </c>
      <c r="F12" s="49"/>
      <c r="G12" s="49"/>
      <c r="H12" s="49"/>
      <c r="I12" s="93"/>
      <c r="J12" s="49"/>
      <c r="K12" s="44"/>
      <c r="L12" s="49"/>
      <c r="M12" s="44"/>
      <c r="N12" s="94"/>
      <c r="O12" s="49"/>
      <c r="P12" s="49"/>
      <c r="Q12" s="49"/>
      <c r="R12" s="49"/>
      <c r="S12" s="44"/>
      <c r="T12" s="49"/>
      <c r="U12" s="44"/>
      <c r="V12" s="44"/>
      <c r="W12" s="49"/>
      <c r="X12" s="49"/>
      <c r="Y12" s="49"/>
      <c r="Z12" s="49"/>
      <c r="AA12" s="68"/>
      <c r="AB12" s="66"/>
      <c r="AC12" s="67"/>
      <c r="AD12" s="67"/>
      <c r="AE12" s="66"/>
      <c r="AF12" s="49"/>
    </row>
    <row r="13" ht="15" customHeight="1" spans="1:32">
      <c r="A13" s="25" t="s">
        <v>31</v>
      </c>
      <c r="B13" s="26" t="s">
        <v>25</v>
      </c>
      <c r="C13" s="27"/>
      <c r="D13" s="27"/>
      <c r="E13" s="27">
        <f t="shared" si="0"/>
        <v>0</v>
      </c>
      <c r="F13" s="71">
        <f>N13+V13</f>
        <v>567.5</v>
      </c>
      <c r="G13" s="48">
        <f>H10</f>
        <v>1665</v>
      </c>
      <c r="H13" s="48">
        <v>1860</v>
      </c>
      <c r="I13" s="95">
        <f>H13-G13</f>
        <v>195</v>
      </c>
      <c r="J13" s="48">
        <v>1.65</v>
      </c>
      <c r="K13" s="41">
        <f>J13*I13</f>
        <v>321.75</v>
      </c>
      <c r="L13" s="48">
        <v>1.2</v>
      </c>
      <c r="M13" s="41">
        <f>I13*L13</f>
        <v>234</v>
      </c>
      <c r="N13" s="96">
        <f>K13+M13</f>
        <v>555.75</v>
      </c>
      <c r="O13" s="48">
        <v>275</v>
      </c>
      <c r="P13" s="48">
        <v>280</v>
      </c>
      <c r="Q13" s="48">
        <f>P13-O13</f>
        <v>5</v>
      </c>
      <c r="R13" s="48">
        <v>1.5</v>
      </c>
      <c r="S13" s="41">
        <f>R13*Q13</f>
        <v>7.5</v>
      </c>
      <c r="T13" s="48">
        <v>0.85</v>
      </c>
      <c r="U13" s="41">
        <f>T13*Q13</f>
        <v>4.25</v>
      </c>
      <c r="V13" s="41">
        <f>S13+U13</f>
        <v>11.75</v>
      </c>
      <c r="W13" s="48">
        <f>E13+E14+E15</f>
        <v>0</v>
      </c>
      <c r="X13" s="48"/>
      <c r="Y13" s="48"/>
      <c r="Z13" s="48"/>
      <c r="AA13" s="68">
        <f>Z13+Z14+Z15</f>
        <v>0</v>
      </c>
      <c r="AB13" s="66"/>
      <c r="AC13" s="67"/>
      <c r="AD13" s="67"/>
      <c r="AE13" s="66"/>
      <c r="AF13" s="48" t="s">
        <v>26</v>
      </c>
    </row>
    <row r="14" ht="15" customHeight="1" spans="1:32">
      <c r="A14" s="25"/>
      <c r="B14" s="26" t="s">
        <v>27</v>
      </c>
      <c r="C14" s="27"/>
      <c r="D14" s="27"/>
      <c r="E14" s="27">
        <f t="shared" si="0"/>
        <v>0</v>
      </c>
      <c r="F14" s="71"/>
      <c r="G14" s="71"/>
      <c r="H14" s="71"/>
      <c r="I14" s="91"/>
      <c r="J14" s="71"/>
      <c r="K14" s="73"/>
      <c r="L14" s="71"/>
      <c r="M14" s="73"/>
      <c r="N14" s="92"/>
      <c r="O14" s="71"/>
      <c r="P14" s="71"/>
      <c r="Q14" s="71"/>
      <c r="R14" s="71"/>
      <c r="S14" s="73"/>
      <c r="T14" s="71"/>
      <c r="U14" s="73"/>
      <c r="V14" s="73"/>
      <c r="W14" s="71"/>
      <c r="X14" s="71"/>
      <c r="Y14" s="71"/>
      <c r="Z14" s="71"/>
      <c r="AA14" s="68"/>
      <c r="AB14" s="66"/>
      <c r="AC14" s="67"/>
      <c r="AD14" s="67"/>
      <c r="AE14" s="66"/>
      <c r="AF14" s="71"/>
    </row>
    <row r="15" ht="15" customHeight="1" spans="1:32">
      <c r="A15" s="25"/>
      <c r="B15" s="26" t="s">
        <v>28</v>
      </c>
      <c r="C15" s="27"/>
      <c r="D15" s="27"/>
      <c r="E15" s="27">
        <f t="shared" si="0"/>
        <v>0</v>
      </c>
      <c r="F15" s="49"/>
      <c r="G15" s="49"/>
      <c r="H15" s="49"/>
      <c r="I15" s="93"/>
      <c r="J15" s="49"/>
      <c r="K15" s="44"/>
      <c r="L15" s="49"/>
      <c r="M15" s="44"/>
      <c r="N15" s="94"/>
      <c r="O15" s="49"/>
      <c r="P15" s="49"/>
      <c r="Q15" s="49"/>
      <c r="R15" s="49"/>
      <c r="S15" s="44"/>
      <c r="T15" s="49"/>
      <c r="U15" s="44"/>
      <c r="V15" s="44"/>
      <c r="W15" s="49"/>
      <c r="X15" s="49"/>
      <c r="Y15" s="49"/>
      <c r="Z15" s="49"/>
      <c r="AA15" s="68"/>
      <c r="AB15" s="66"/>
      <c r="AC15" s="67"/>
      <c r="AD15" s="67"/>
      <c r="AE15" s="66"/>
      <c r="AF15" s="49"/>
    </row>
    <row r="16" ht="15" customHeight="1" spans="1:32">
      <c r="A16" s="25" t="s">
        <v>32</v>
      </c>
      <c r="B16" s="26" t="s">
        <v>25</v>
      </c>
      <c r="C16" s="27"/>
      <c r="D16" s="27"/>
      <c r="E16" s="27">
        <f t="shared" si="0"/>
        <v>0</v>
      </c>
      <c r="F16" s="71">
        <f>N16+V16</f>
        <v>1393.65</v>
      </c>
      <c r="G16" s="48">
        <f>H13</f>
        <v>1860</v>
      </c>
      <c r="H16" s="48">
        <v>2349</v>
      </c>
      <c r="I16" s="95">
        <f>H16-G16</f>
        <v>489</v>
      </c>
      <c r="J16" s="48">
        <v>1.65</v>
      </c>
      <c r="K16" s="41">
        <f>J16*I16</f>
        <v>806.85</v>
      </c>
      <c r="L16" s="48">
        <v>1.2</v>
      </c>
      <c r="M16" s="41">
        <f>I16*L16</f>
        <v>586.8</v>
      </c>
      <c r="N16" s="74">
        <f>K16+M16</f>
        <v>1393.65</v>
      </c>
      <c r="O16" s="48"/>
      <c r="P16" s="48"/>
      <c r="Q16" s="48"/>
      <c r="R16" s="48"/>
      <c r="S16" s="41"/>
      <c r="T16" s="48"/>
      <c r="U16" s="41"/>
      <c r="V16" s="41"/>
      <c r="W16" s="48">
        <f>E16+E17+E18</f>
        <v>0</v>
      </c>
      <c r="X16" s="48"/>
      <c r="Y16" s="48"/>
      <c r="Z16" s="48"/>
      <c r="AA16" s="68">
        <f>Z16+Z17+Z18</f>
        <v>0</v>
      </c>
      <c r="AB16" s="66"/>
      <c r="AC16" s="67"/>
      <c r="AD16" s="67"/>
      <c r="AE16" s="66"/>
      <c r="AF16" s="48" t="s">
        <v>26</v>
      </c>
    </row>
    <row r="17" ht="15" customHeight="1" spans="1:32">
      <c r="A17" s="25"/>
      <c r="B17" s="26" t="s">
        <v>27</v>
      </c>
      <c r="C17" s="27"/>
      <c r="D17" s="27"/>
      <c r="E17" s="27">
        <f t="shared" si="0"/>
        <v>0</v>
      </c>
      <c r="F17" s="71"/>
      <c r="G17" s="71"/>
      <c r="H17" s="71"/>
      <c r="I17" s="91"/>
      <c r="J17" s="71"/>
      <c r="K17" s="73"/>
      <c r="L17" s="71"/>
      <c r="M17" s="73"/>
      <c r="N17" s="75"/>
      <c r="O17" s="71"/>
      <c r="P17" s="71"/>
      <c r="Q17" s="71"/>
      <c r="R17" s="71"/>
      <c r="S17" s="73"/>
      <c r="T17" s="71"/>
      <c r="U17" s="73"/>
      <c r="V17" s="73"/>
      <c r="W17" s="71"/>
      <c r="X17" s="71"/>
      <c r="Y17" s="71"/>
      <c r="Z17" s="71"/>
      <c r="AA17" s="68"/>
      <c r="AB17" s="66"/>
      <c r="AC17" s="67"/>
      <c r="AD17" s="67"/>
      <c r="AE17" s="66"/>
      <c r="AF17" s="71"/>
    </row>
    <row r="18" ht="15" customHeight="1" spans="1:32">
      <c r="A18" s="25"/>
      <c r="B18" s="26" t="s">
        <v>28</v>
      </c>
      <c r="C18" s="27"/>
      <c r="D18" s="27"/>
      <c r="E18" s="27">
        <f t="shared" si="0"/>
        <v>0</v>
      </c>
      <c r="F18" s="49"/>
      <c r="G18" s="49"/>
      <c r="H18" s="49"/>
      <c r="I18" s="93"/>
      <c r="J18" s="49"/>
      <c r="K18" s="44"/>
      <c r="L18" s="49"/>
      <c r="M18" s="44"/>
      <c r="N18" s="76"/>
      <c r="O18" s="49"/>
      <c r="P18" s="49"/>
      <c r="Q18" s="49"/>
      <c r="R18" s="49"/>
      <c r="S18" s="44"/>
      <c r="T18" s="49"/>
      <c r="U18" s="44"/>
      <c r="V18" s="44"/>
      <c r="W18" s="49"/>
      <c r="X18" s="49"/>
      <c r="Y18" s="49"/>
      <c r="Z18" s="49"/>
      <c r="AA18" s="68"/>
      <c r="AB18" s="66"/>
      <c r="AC18" s="67"/>
      <c r="AD18" s="67"/>
      <c r="AE18" s="66"/>
      <c r="AF18" s="49"/>
    </row>
    <row r="19" ht="15" customHeight="1" spans="1:32">
      <c r="A19" s="25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71">
        <f>N19+V19</f>
        <v>1818.3</v>
      </c>
      <c r="G19" s="48">
        <f>H16</f>
        <v>2349</v>
      </c>
      <c r="H19" s="48">
        <v>2987</v>
      </c>
      <c r="I19" s="95">
        <f>H19-G19</f>
        <v>638</v>
      </c>
      <c r="J19" s="48">
        <v>1.65</v>
      </c>
      <c r="K19" s="41">
        <f>J19*I19</f>
        <v>1052.7</v>
      </c>
      <c r="L19" s="48">
        <v>1.2</v>
      </c>
      <c r="M19" s="41">
        <f>I19*L19</f>
        <v>765.6</v>
      </c>
      <c r="N19" s="74">
        <f>K19+M19</f>
        <v>1818.3</v>
      </c>
      <c r="O19" s="48"/>
      <c r="P19" s="48"/>
      <c r="Q19" s="48"/>
      <c r="R19" s="48"/>
      <c r="S19" s="41"/>
      <c r="T19" s="48"/>
      <c r="U19" s="41"/>
      <c r="V19" s="41"/>
      <c r="W19" s="48">
        <f>E19+E20+E21</f>
        <v>33.9999999999989</v>
      </c>
      <c r="X19" s="48">
        <f>W19*J19</f>
        <v>56.0999999999982</v>
      </c>
      <c r="Y19" s="48">
        <f>W19*L19</f>
        <v>40.7999999999987</v>
      </c>
      <c r="Z19" s="48">
        <f>X19+Y19</f>
        <v>96.8999999999969</v>
      </c>
      <c r="AA19" s="102">
        <f>Z19+Z20+Z21</f>
        <v>96.8999999999969</v>
      </c>
      <c r="AB19" s="103">
        <v>336.01</v>
      </c>
      <c r="AC19" s="79">
        <v>43523</v>
      </c>
      <c r="AD19" s="79">
        <v>43523</v>
      </c>
      <c r="AE19" s="104" t="s">
        <v>34</v>
      </c>
      <c r="AF19" s="27"/>
    </row>
    <row r="20" ht="15" customHeight="1" spans="1:32">
      <c r="A20" s="25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71"/>
      <c r="G20" s="71"/>
      <c r="H20" s="71"/>
      <c r="I20" s="91"/>
      <c r="J20" s="71"/>
      <c r="K20" s="73"/>
      <c r="L20" s="71"/>
      <c r="M20" s="73"/>
      <c r="N20" s="75"/>
      <c r="O20" s="71"/>
      <c r="P20" s="71"/>
      <c r="Q20" s="71"/>
      <c r="R20" s="71"/>
      <c r="S20" s="73"/>
      <c r="T20" s="71"/>
      <c r="U20" s="73"/>
      <c r="V20" s="73"/>
      <c r="W20" s="71"/>
      <c r="X20" s="71"/>
      <c r="Y20" s="71"/>
      <c r="Z20" s="71"/>
      <c r="AA20" s="102"/>
      <c r="AB20" s="105"/>
      <c r="AC20" s="82"/>
      <c r="AD20" s="82"/>
      <c r="AE20" s="106"/>
      <c r="AF20" s="27"/>
    </row>
    <row r="21" ht="15" customHeight="1" spans="1:32">
      <c r="A21" s="25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49"/>
      <c r="G21" s="49"/>
      <c r="H21" s="49"/>
      <c r="I21" s="93"/>
      <c r="J21" s="49"/>
      <c r="K21" s="44"/>
      <c r="L21" s="49"/>
      <c r="M21" s="44"/>
      <c r="N21" s="76"/>
      <c r="O21" s="49"/>
      <c r="P21" s="49"/>
      <c r="Q21" s="49"/>
      <c r="R21" s="49"/>
      <c r="S21" s="44"/>
      <c r="T21" s="49"/>
      <c r="U21" s="44"/>
      <c r="V21" s="44"/>
      <c r="W21" s="49"/>
      <c r="X21" s="49"/>
      <c r="Y21" s="49"/>
      <c r="Z21" s="49"/>
      <c r="AA21" s="102"/>
      <c r="AB21" s="105"/>
      <c r="AC21" s="82"/>
      <c r="AD21" s="82"/>
      <c r="AE21" s="106"/>
      <c r="AF21" s="27"/>
    </row>
    <row r="22" ht="15" customHeight="1" spans="1:32">
      <c r="A22" s="25" t="s">
        <v>35</v>
      </c>
      <c r="B22" s="26" t="s">
        <v>25</v>
      </c>
      <c r="C22" s="27"/>
      <c r="D22" s="27"/>
      <c r="E22" s="27">
        <f t="shared" si="0"/>
        <v>0</v>
      </c>
      <c r="F22" s="71">
        <f>N22+V22</f>
        <v>3462.75</v>
      </c>
      <c r="G22" s="48">
        <f>H19</f>
        <v>2987</v>
      </c>
      <c r="H22" s="48">
        <v>4202</v>
      </c>
      <c r="I22" s="95">
        <f>H22-G22</f>
        <v>1215</v>
      </c>
      <c r="J22" s="48">
        <v>1.65</v>
      </c>
      <c r="K22" s="41">
        <f>J22*I22</f>
        <v>2004.75</v>
      </c>
      <c r="L22" s="48">
        <v>1.2</v>
      </c>
      <c r="M22" s="41">
        <f>I22*L22</f>
        <v>1458</v>
      </c>
      <c r="N22" s="74">
        <f>K22+M22</f>
        <v>3462.75</v>
      </c>
      <c r="O22" s="48"/>
      <c r="P22" s="48"/>
      <c r="Q22" s="48"/>
      <c r="R22" s="48"/>
      <c r="S22" s="41"/>
      <c r="T22" s="48"/>
      <c r="U22" s="41"/>
      <c r="V22" s="41"/>
      <c r="W22" s="48">
        <f>E22+E23+E24</f>
        <v>16</v>
      </c>
      <c r="X22" s="48">
        <f>W22*J22</f>
        <v>26.4</v>
      </c>
      <c r="Y22" s="48">
        <f>W22*L22</f>
        <v>19.2</v>
      </c>
      <c r="Z22" s="48">
        <f>X22+Y22</f>
        <v>45.6</v>
      </c>
      <c r="AA22" s="102">
        <f>Z22+Z23+Z24</f>
        <v>45.6</v>
      </c>
      <c r="AB22" s="105"/>
      <c r="AC22" s="82"/>
      <c r="AD22" s="82"/>
      <c r="AE22" s="106"/>
      <c r="AF22" s="48"/>
    </row>
    <row r="23" ht="15" customHeight="1" spans="1:32">
      <c r="A23" s="25"/>
      <c r="B23" s="26" t="s">
        <v>27</v>
      </c>
      <c r="C23" s="27"/>
      <c r="D23" s="27"/>
      <c r="E23" s="27">
        <f t="shared" si="0"/>
        <v>0</v>
      </c>
      <c r="F23" s="71"/>
      <c r="G23" s="71"/>
      <c r="H23" s="71"/>
      <c r="I23" s="91"/>
      <c r="J23" s="71"/>
      <c r="K23" s="73"/>
      <c r="L23" s="71"/>
      <c r="M23" s="73"/>
      <c r="N23" s="75"/>
      <c r="O23" s="71"/>
      <c r="P23" s="71"/>
      <c r="Q23" s="71"/>
      <c r="R23" s="71"/>
      <c r="S23" s="73"/>
      <c r="T23" s="71"/>
      <c r="U23" s="73"/>
      <c r="V23" s="73"/>
      <c r="W23" s="71"/>
      <c r="X23" s="71"/>
      <c r="Y23" s="71"/>
      <c r="Z23" s="71"/>
      <c r="AA23" s="102"/>
      <c r="AB23" s="105"/>
      <c r="AC23" s="82"/>
      <c r="AD23" s="82"/>
      <c r="AE23" s="106"/>
      <c r="AF23" s="71"/>
    </row>
    <row r="24" ht="15" customHeight="1" spans="1:32">
      <c r="A24" s="25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49"/>
      <c r="G24" s="49"/>
      <c r="H24" s="49"/>
      <c r="I24" s="93"/>
      <c r="J24" s="49"/>
      <c r="K24" s="44"/>
      <c r="L24" s="49"/>
      <c r="M24" s="44"/>
      <c r="N24" s="76"/>
      <c r="O24" s="49"/>
      <c r="P24" s="49"/>
      <c r="Q24" s="49"/>
      <c r="R24" s="49"/>
      <c r="S24" s="44"/>
      <c r="T24" s="49"/>
      <c r="U24" s="44"/>
      <c r="V24" s="44"/>
      <c r="W24" s="49"/>
      <c r="X24" s="49"/>
      <c r="Y24" s="49"/>
      <c r="Z24" s="49"/>
      <c r="AA24" s="102"/>
      <c r="AB24" s="105"/>
      <c r="AC24" s="82"/>
      <c r="AD24" s="82"/>
      <c r="AE24" s="106"/>
      <c r="AF24" s="49"/>
    </row>
    <row r="25" ht="15" customHeight="1" spans="1:32">
      <c r="A25" s="25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71">
        <f>N25+V25</f>
        <v>2183.9</v>
      </c>
      <c r="G25" s="48">
        <v>4202</v>
      </c>
      <c r="H25" s="48">
        <v>4885</v>
      </c>
      <c r="I25" s="95">
        <f>H25-G25</f>
        <v>683</v>
      </c>
      <c r="J25" s="48">
        <v>1.65</v>
      </c>
      <c r="K25" s="41">
        <f>J25*I25</f>
        <v>1126.95</v>
      </c>
      <c r="L25" s="48">
        <v>1.2</v>
      </c>
      <c r="M25" s="41">
        <f>I25*L25</f>
        <v>819.6</v>
      </c>
      <c r="N25" s="74">
        <f>K25+M25</f>
        <v>1946.55</v>
      </c>
      <c r="O25" s="48">
        <v>280</v>
      </c>
      <c r="P25" s="48">
        <v>381</v>
      </c>
      <c r="Q25" s="48">
        <f>P25-O25</f>
        <v>101</v>
      </c>
      <c r="R25" s="48">
        <v>1.5</v>
      </c>
      <c r="S25" s="41">
        <f>R25*Q25</f>
        <v>151.5</v>
      </c>
      <c r="T25" s="48">
        <v>0.85</v>
      </c>
      <c r="U25" s="41">
        <f>T25*Q25</f>
        <v>85.85</v>
      </c>
      <c r="V25" s="41">
        <f>S25+U25</f>
        <v>237.35</v>
      </c>
      <c r="W25" s="48">
        <f>E25+E26+E27</f>
        <v>15.2</v>
      </c>
      <c r="X25" s="48">
        <f>W25*J25</f>
        <v>25.08</v>
      </c>
      <c r="Y25" s="48">
        <f>W25*L25</f>
        <v>18.24</v>
      </c>
      <c r="Z25" s="48">
        <f>X25+Y25</f>
        <v>43.32</v>
      </c>
      <c r="AA25" s="102">
        <f>Z25+Z26+Z27</f>
        <v>43.32</v>
      </c>
      <c r="AB25" s="105"/>
      <c r="AC25" s="82"/>
      <c r="AD25" s="82"/>
      <c r="AE25" s="106"/>
      <c r="AF25" s="48"/>
    </row>
    <row r="26" ht="15" customHeight="1" spans="1:32">
      <c r="A26" s="25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71"/>
      <c r="G26" s="71"/>
      <c r="H26" s="71"/>
      <c r="I26" s="91"/>
      <c r="J26" s="71"/>
      <c r="K26" s="73"/>
      <c r="L26" s="71"/>
      <c r="M26" s="73"/>
      <c r="N26" s="75"/>
      <c r="O26" s="71"/>
      <c r="P26" s="71"/>
      <c r="Q26" s="71"/>
      <c r="R26" s="71"/>
      <c r="S26" s="73"/>
      <c r="T26" s="71"/>
      <c r="U26" s="73"/>
      <c r="V26" s="73"/>
      <c r="W26" s="71"/>
      <c r="X26" s="71"/>
      <c r="Y26" s="71"/>
      <c r="Z26" s="71"/>
      <c r="AA26" s="102"/>
      <c r="AB26" s="105"/>
      <c r="AC26" s="82"/>
      <c r="AD26" s="82"/>
      <c r="AE26" s="106"/>
      <c r="AF26" s="71"/>
    </row>
    <row r="27" ht="15" customHeight="1" spans="1:32">
      <c r="A27" s="25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49"/>
      <c r="G27" s="49"/>
      <c r="H27" s="49"/>
      <c r="I27" s="93"/>
      <c r="J27" s="49"/>
      <c r="K27" s="44"/>
      <c r="L27" s="49"/>
      <c r="M27" s="44"/>
      <c r="N27" s="76"/>
      <c r="O27" s="49"/>
      <c r="P27" s="49"/>
      <c r="Q27" s="49"/>
      <c r="R27" s="49"/>
      <c r="S27" s="44"/>
      <c r="T27" s="49"/>
      <c r="U27" s="44"/>
      <c r="V27" s="44"/>
      <c r="W27" s="49"/>
      <c r="X27" s="49"/>
      <c r="Y27" s="49"/>
      <c r="Z27" s="49"/>
      <c r="AA27" s="102"/>
      <c r="AB27" s="105"/>
      <c r="AC27" s="82"/>
      <c r="AD27" s="82"/>
      <c r="AE27" s="106"/>
      <c r="AF27" s="49"/>
    </row>
    <row r="28" ht="15" customHeight="1" spans="1:32">
      <c r="A28" s="25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71">
        <f>N28+V28</f>
        <v>441.75</v>
      </c>
      <c r="G28" s="48">
        <v>4885</v>
      </c>
      <c r="H28" s="48">
        <v>5040</v>
      </c>
      <c r="I28" s="95">
        <f>H28-G28</f>
        <v>155</v>
      </c>
      <c r="J28" s="48">
        <v>1.65</v>
      </c>
      <c r="K28" s="41">
        <f>J28*I28</f>
        <v>255.75</v>
      </c>
      <c r="L28" s="48">
        <v>1.2</v>
      </c>
      <c r="M28" s="41">
        <f>I28*L28</f>
        <v>186</v>
      </c>
      <c r="N28" s="96">
        <f>K28+M28</f>
        <v>441.75</v>
      </c>
      <c r="O28" s="48"/>
      <c r="P28" s="48"/>
      <c r="Q28" s="48"/>
      <c r="R28" s="48"/>
      <c r="S28" s="41"/>
      <c r="T28" s="48"/>
      <c r="U28" s="41"/>
      <c r="V28" s="41">
        <f>S28+U28</f>
        <v>0</v>
      </c>
      <c r="W28" s="48">
        <f>E28+E29+E30</f>
        <v>14.6999999999985</v>
      </c>
      <c r="X28" s="48">
        <f>W28*J28</f>
        <v>24.2549999999976</v>
      </c>
      <c r="Y28" s="48">
        <f>W28*L28</f>
        <v>17.6399999999983</v>
      </c>
      <c r="Z28" s="48">
        <f>X28+Y28</f>
        <v>41.8949999999959</v>
      </c>
      <c r="AA28" s="102">
        <f>Z28+Z29+Z30</f>
        <v>41.8949999999959</v>
      </c>
      <c r="AB28" s="105"/>
      <c r="AC28" s="82"/>
      <c r="AD28" s="82"/>
      <c r="AE28" s="106"/>
      <c r="AF28" s="48"/>
    </row>
    <row r="29" ht="15" customHeight="1" spans="1:32">
      <c r="A29" s="25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71"/>
      <c r="G29" s="71"/>
      <c r="H29" s="71"/>
      <c r="I29" s="91"/>
      <c r="J29" s="71"/>
      <c r="K29" s="73"/>
      <c r="L29" s="71"/>
      <c r="M29" s="73"/>
      <c r="N29" s="92"/>
      <c r="O29" s="71"/>
      <c r="P29" s="71"/>
      <c r="Q29" s="71"/>
      <c r="R29" s="71"/>
      <c r="S29" s="73"/>
      <c r="T29" s="71"/>
      <c r="U29" s="73"/>
      <c r="V29" s="73"/>
      <c r="W29" s="71"/>
      <c r="X29" s="71"/>
      <c r="Y29" s="71"/>
      <c r="Z29" s="71"/>
      <c r="AA29" s="102"/>
      <c r="AB29" s="105"/>
      <c r="AC29" s="82"/>
      <c r="AD29" s="82"/>
      <c r="AE29" s="106"/>
      <c r="AF29" s="71"/>
    </row>
    <row r="30" ht="15" customHeight="1" spans="1:32">
      <c r="A30" s="25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49"/>
      <c r="G30" s="49"/>
      <c r="H30" s="49"/>
      <c r="I30" s="93"/>
      <c r="J30" s="49"/>
      <c r="K30" s="44"/>
      <c r="L30" s="49"/>
      <c r="M30" s="44"/>
      <c r="N30" s="94"/>
      <c r="O30" s="49"/>
      <c r="P30" s="49"/>
      <c r="Q30" s="49"/>
      <c r="R30" s="49"/>
      <c r="S30" s="44"/>
      <c r="T30" s="49"/>
      <c r="U30" s="44"/>
      <c r="V30" s="44"/>
      <c r="W30" s="49"/>
      <c r="X30" s="49"/>
      <c r="Y30" s="49"/>
      <c r="Z30" s="49"/>
      <c r="AA30" s="102"/>
      <c r="AB30" s="105"/>
      <c r="AC30" s="82"/>
      <c r="AD30" s="82"/>
      <c r="AE30" s="106"/>
      <c r="AF30" s="49"/>
    </row>
    <row r="31" ht="15" customHeight="1" spans="1:32">
      <c r="A31" s="25" t="s">
        <v>38</v>
      </c>
      <c r="B31" s="26" t="s">
        <v>25</v>
      </c>
      <c r="C31" s="27"/>
      <c r="D31" s="27"/>
      <c r="E31" s="27">
        <f t="shared" si="0"/>
        <v>0</v>
      </c>
      <c r="F31" s="71">
        <f>N31+V31</f>
        <v>345.4</v>
      </c>
      <c r="G31" s="48">
        <v>5040</v>
      </c>
      <c r="H31" s="48">
        <v>5101</v>
      </c>
      <c r="I31" s="95">
        <f>H31-G31</f>
        <v>61</v>
      </c>
      <c r="J31" s="48">
        <v>1.65</v>
      </c>
      <c r="K31" s="41">
        <f>J31*I31</f>
        <v>100.65</v>
      </c>
      <c r="L31" s="48">
        <v>1.2</v>
      </c>
      <c r="M31" s="41">
        <f>I31*L31</f>
        <v>73.2</v>
      </c>
      <c r="N31" s="96">
        <f>K31+M31</f>
        <v>173.85</v>
      </c>
      <c r="O31" s="48">
        <v>381</v>
      </c>
      <c r="P31" s="48">
        <v>454</v>
      </c>
      <c r="Q31" s="48">
        <f>P31-O31</f>
        <v>73</v>
      </c>
      <c r="R31" s="48">
        <v>1.5</v>
      </c>
      <c r="S31" s="41">
        <f>R31*Q31</f>
        <v>109.5</v>
      </c>
      <c r="T31" s="48">
        <v>0.85</v>
      </c>
      <c r="U31" s="41">
        <f>T31*Q31</f>
        <v>62.05</v>
      </c>
      <c r="V31" s="41">
        <f>S31+U31</f>
        <v>171.55</v>
      </c>
      <c r="W31" s="48">
        <f>E31+E32+E33</f>
        <v>0</v>
      </c>
      <c r="X31" s="48">
        <f>W31*J31</f>
        <v>0</v>
      </c>
      <c r="Y31" s="48">
        <f>W31*L31</f>
        <v>0</v>
      </c>
      <c r="Z31" s="48">
        <f>X31+Y31</f>
        <v>0</v>
      </c>
      <c r="AA31" s="102">
        <f>Z31+Z32+Z33</f>
        <v>0</v>
      </c>
      <c r="AB31" s="105"/>
      <c r="AC31" s="82"/>
      <c r="AD31" s="82"/>
      <c r="AE31" s="106"/>
      <c r="AF31" s="48" t="s">
        <v>26</v>
      </c>
    </row>
    <row r="32" ht="15" customHeight="1" spans="1:32">
      <c r="A32" s="25"/>
      <c r="B32" s="26" t="s">
        <v>27</v>
      </c>
      <c r="C32" s="27"/>
      <c r="D32" s="27"/>
      <c r="E32" s="27">
        <f t="shared" si="0"/>
        <v>0</v>
      </c>
      <c r="F32" s="71"/>
      <c r="G32" s="71"/>
      <c r="H32" s="71"/>
      <c r="I32" s="91"/>
      <c r="J32" s="71"/>
      <c r="K32" s="73"/>
      <c r="L32" s="71"/>
      <c r="M32" s="73"/>
      <c r="N32" s="92"/>
      <c r="O32" s="71"/>
      <c r="P32" s="71"/>
      <c r="Q32" s="71"/>
      <c r="R32" s="71"/>
      <c r="S32" s="73"/>
      <c r="T32" s="71"/>
      <c r="U32" s="73"/>
      <c r="V32" s="73"/>
      <c r="W32" s="71"/>
      <c r="X32" s="71"/>
      <c r="Y32" s="71"/>
      <c r="Z32" s="71"/>
      <c r="AA32" s="102"/>
      <c r="AB32" s="105"/>
      <c r="AC32" s="82"/>
      <c r="AD32" s="82"/>
      <c r="AE32" s="106"/>
      <c r="AF32" s="71"/>
    </row>
    <row r="33" spans="1:32">
      <c r="A33" s="25"/>
      <c r="B33" s="26" t="s">
        <v>28</v>
      </c>
      <c r="C33" s="27"/>
      <c r="D33" s="27"/>
      <c r="E33" s="27">
        <f t="shared" si="0"/>
        <v>0</v>
      </c>
      <c r="F33" s="49"/>
      <c r="G33" s="49"/>
      <c r="H33" s="49"/>
      <c r="I33" s="93"/>
      <c r="J33" s="49"/>
      <c r="K33" s="44"/>
      <c r="L33" s="49"/>
      <c r="M33" s="44"/>
      <c r="N33" s="94"/>
      <c r="O33" s="49"/>
      <c r="P33" s="49"/>
      <c r="Q33" s="49"/>
      <c r="R33" s="49"/>
      <c r="S33" s="44"/>
      <c r="T33" s="49"/>
      <c r="U33" s="44"/>
      <c r="V33" s="44"/>
      <c r="W33" s="49"/>
      <c r="X33" s="49"/>
      <c r="Y33" s="49"/>
      <c r="Z33" s="49"/>
      <c r="AA33" s="102"/>
      <c r="AB33" s="105"/>
      <c r="AC33" s="82"/>
      <c r="AD33" s="82"/>
      <c r="AE33" s="106"/>
      <c r="AF33" s="49"/>
    </row>
    <row r="34" spans="1:32">
      <c r="A34" s="25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71">
        <f>N34+V34</f>
        <v>207.75</v>
      </c>
      <c r="G34" s="27">
        <v>5101</v>
      </c>
      <c r="H34" s="27">
        <v>5164</v>
      </c>
      <c r="I34" s="95">
        <f>H34-G34</f>
        <v>63</v>
      </c>
      <c r="J34" s="27">
        <v>1.65</v>
      </c>
      <c r="K34" s="41">
        <f>J34*I34</f>
        <v>103.95</v>
      </c>
      <c r="L34" s="27">
        <v>1.2</v>
      </c>
      <c r="M34" s="41">
        <f>I34*L34</f>
        <v>75.6</v>
      </c>
      <c r="N34" s="97">
        <f>K34+M34</f>
        <v>179.55</v>
      </c>
      <c r="O34" s="27">
        <v>454</v>
      </c>
      <c r="P34" s="27">
        <v>466</v>
      </c>
      <c r="Q34" s="48">
        <f>P34-O34</f>
        <v>12</v>
      </c>
      <c r="R34" s="48">
        <v>1.5</v>
      </c>
      <c r="S34" s="41">
        <f>R34*Q34</f>
        <v>18</v>
      </c>
      <c r="T34" s="27">
        <v>0.85</v>
      </c>
      <c r="U34" s="41">
        <f>T34*Q34</f>
        <v>10.2</v>
      </c>
      <c r="V34" s="101">
        <f>S34+U34</f>
        <v>28.2</v>
      </c>
      <c r="W34" s="27">
        <f>E34+E35+E36</f>
        <v>38.0000000000007</v>
      </c>
      <c r="X34" s="48">
        <f>W34*J34</f>
        <v>62.7000000000012</v>
      </c>
      <c r="Y34" s="48">
        <f>W34*L34</f>
        <v>45.6000000000009</v>
      </c>
      <c r="Z34" s="48">
        <f>X34+Y34</f>
        <v>108.300000000002</v>
      </c>
      <c r="AA34" s="102">
        <f>Z34+Z35+Z36</f>
        <v>108.300000000002</v>
      </c>
      <c r="AB34" s="105"/>
      <c r="AC34" s="82"/>
      <c r="AD34" s="82"/>
      <c r="AE34" s="106"/>
      <c r="AF34" s="27"/>
    </row>
    <row r="35" spans="1:32">
      <c r="A35" s="25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71"/>
      <c r="G35" s="27"/>
      <c r="H35" s="27"/>
      <c r="I35" s="91"/>
      <c r="J35" s="27"/>
      <c r="K35" s="73"/>
      <c r="L35" s="27"/>
      <c r="M35" s="73"/>
      <c r="N35" s="97"/>
      <c r="O35" s="27"/>
      <c r="P35" s="27"/>
      <c r="Q35" s="71"/>
      <c r="R35" s="71"/>
      <c r="S35" s="73"/>
      <c r="T35" s="27"/>
      <c r="U35" s="73"/>
      <c r="V35" s="101"/>
      <c r="W35" s="27"/>
      <c r="X35" s="71"/>
      <c r="Y35" s="71"/>
      <c r="Z35" s="71"/>
      <c r="AA35" s="102"/>
      <c r="AB35" s="105"/>
      <c r="AC35" s="82"/>
      <c r="AD35" s="82"/>
      <c r="AE35" s="106"/>
      <c r="AF35" s="27"/>
    </row>
    <row r="36" spans="1:32">
      <c r="A36" s="25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49"/>
      <c r="G36" s="27"/>
      <c r="H36" s="27"/>
      <c r="I36" s="93"/>
      <c r="J36" s="27"/>
      <c r="K36" s="44"/>
      <c r="L36" s="27"/>
      <c r="M36" s="44"/>
      <c r="N36" s="97"/>
      <c r="O36" s="27"/>
      <c r="P36" s="27"/>
      <c r="Q36" s="49"/>
      <c r="R36" s="49"/>
      <c r="S36" s="44"/>
      <c r="T36" s="27"/>
      <c r="U36" s="44"/>
      <c r="V36" s="101"/>
      <c r="W36" s="27"/>
      <c r="X36" s="49"/>
      <c r="Y36" s="49"/>
      <c r="Z36" s="49"/>
      <c r="AA36" s="102"/>
      <c r="AB36" s="107"/>
      <c r="AC36" s="85"/>
      <c r="AD36" s="85"/>
      <c r="AE36" s="108"/>
      <c r="AF36" s="27"/>
    </row>
    <row r="37" s="3" customFormat="1" ht="38" customHeight="1" spans="1:32">
      <c r="A37" s="30" t="s">
        <v>40</v>
      </c>
      <c r="B37" s="31"/>
      <c r="C37" s="31"/>
      <c r="D37" s="31"/>
      <c r="E37" s="31"/>
      <c r="F37" s="31"/>
      <c r="G37" s="31"/>
      <c r="H37" s="31"/>
      <c r="I37" s="32">
        <f t="shared" ref="I37:AA37" si="1">SUM(I4:I36)</f>
        <v>4047</v>
      </c>
      <c r="J37" s="32">
        <f t="shared" si="1"/>
        <v>18.15</v>
      </c>
      <c r="K37" s="32">
        <f t="shared" si="1"/>
        <v>6677.55</v>
      </c>
      <c r="L37" s="32">
        <f t="shared" si="1"/>
        <v>13.2</v>
      </c>
      <c r="M37" s="32">
        <f t="shared" si="1"/>
        <v>4856.4</v>
      </c>
      <c r="N37" s="32">
        <f t="shared" si="1"/>
        <v>11533.95</v>
      </c>
      <c r="O37" s="32">
        <f t="shared" si="1"/>
        <v>1763</v>
      </c>
      <c r="P37" s="32">
        <f t="shared" si="1"/>
        <v>2068</v>
      </c>
      <c r="Q37" s="32">
        <f t="shared" si="1"/>
        <v>305</v>
      </c>
      <c r="R37" s="32">
        <f t="shared" si="1"/>
        <v>9</v>
      </c>
      <c r="S37" s="32">
        <f t="shared" si="1"/>
        <v>457.5</v>
      </c>
      <c r="T37" s="32">
        <f t="shared" si="1"/>
        <v>5.1</v>
      </c>
      <c r="U37" s="32">
        <f t="shared" si="1"/>
        <v>263.75</v>
      </c>
      <c r="V37" s="32">
        <f t="shared" si="1"/>
        <v>721.25</v>
      </c>
      <c r="W37" s="32">
        <f t="shared" si="1"/>
        <v>117.899999999998</v>
      </c>
      <c r="X37" s="32">
        <f t="shared" si="1"/>
        <v>194.534999999997</v>
      </c>
      <c r="Y37" s="32">
        <f t="shared" si="1"/>
        <v>141.479999999998</v>
      </c>
      <c r="Z37" s="32">
        <f t="shared" si="1"/>
        <v>336.014999999995</v>
      </c>
      <c r="AA37" s="32">
        <f t="shared" si="1"/>
        <v>336.014999999995</v>
      </c>
      <c r="AB37" s="45"/>
      <c r="AC37" s="70"/>
      <c r="AD37" s="70"/>
      <c r="AE37" s="45"/>
      <c r="AF37" s="31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E40" sqref="E4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3"/>
      <c r="AB1" s="54"/>
      <c r="AC1" s="55"/>
      <c r="AD1" s="55"/>
      <c r="AE1" s="54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6"/>
      <c r="AA2" s="57" t="s">
        <v>8</v>
      </c>
      <c r="AB2" s="58" t="s">
        <v>9</v>
      </c>
      <c r="AC2" s="59" t="s">
        <v>10</v>
      </c>
      <c r="AD2" s="59" t="s">
        <v>11</v>
      </c>
      <c r="AE2" s="59" t="s">
        <v>12</v>
      </c>
      <c r="AF2" s="60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1"/>
      <c r="AB3" s="62"/>
      <c r="AC3" s="63"/>
      <c r="AD3" s="63"/>
      <c r="AE3" s="63"/>
      <c r="AF3" s="64"/>
    </row>
    <row r="4" s="2" customFormat="1" spans="1:32">
      <c r="A4" s="25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8">
        <f>N4+V4</f>
        <v>241.15</v>
      </c>
      <c r="G4" s="27">
        <v>5164</v>
      </c>
      <c r="H4" s="27">
        <v>5228</v>
      </c>
      <c r="I4" s="40">
        <f>H4-G4</f>
        <v>64</v>
      </c>
      <c r="J4" s="27">
        <v>1.65</v>
      </c>
      <c r="K4" s="41">
        <f>J4*I4</f>
        <v>105.6</v>
      </c>
      <c r="L4" s="27">
        <v>1.2</v>
      </c>
      <c r="M4" s="41">
        <f>I4*L4</f>
        <v>76.8</v>
      </c>
      <c r="N4" s="42">
        <f>K4+M4</f>
        <v>182.4</v>
      </c>
      <c r="O4" s="27">
        <v>466</v>
      </c>
      <c r="P4" s="27">
        <v>491</v>
      </c>
      <c r="Q4" s="48">
        <f>P4-O4</f>
        <v>25</v>
      </c>
      <c r="R4" s="48">
        <v>1.5</v>
      </c>
      <c r="S4" s="41">
        <f>R4*Q4</f>
        <v>37.5</v>
      </c>
      <c r="T4" s="27">
        <v>0.85</v>
      </c>
      <c r="U4" s="41">
        <f>T4*Q4</f>
        <v>21.25</v>
      </c>
      <c r="V4" s="42">
        <f>S4+U4</f>
        <v>58.75</v>
      </c>
      <c r="W4" s="27">
        <f>E4+E5+E6</f>
        <v>14.2</v>
      </c>
      <c r="X4" s="48">
        <f>W4*J4</f>
        <v>23.43</v>
      </c>
      <c r="Y4" s="48">
        <f>W4*L4</f>
        <v>17.04</v>
      </c>
      <c r="Z4" s="48">
        <f>X4+Y4</f>
        <v>40.47</v>
      </c>
      <c r="AA4" s="68">
        <f>Z4+Z5+Z6</f>
        <v>40.47</v>
      </c>
      <c r="AB4" s="66">
        <v>40.47</v>
      </c>
      <c r="AC4" s="67" t="s">
        <v>43</v>
      </c>
      <c r="AD4" s="67" t="s">
        <v>44</v>
      </c>
      <c r="AE4" s="66"/>
      <c r="AF4" s="27"/>
    </row>
    <row r="5" s="2" customFormat="1" spans="1:32">
      <c r="A5" s="25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8"/>
      <c r="G5" s="27"/>
      <c r="H5" s="27"/>
      <c r="I5" s="72"/>
      <c r="J5" s="27"/>
      <c r="K5" s="73"/>
      <c r="L5" s="27"/>
      <c r="M5" s="73"/>
      <c r="N5" s="42"/>
      <c r="O5" s="27"/>
      <c r="P5" s="27"/>
      <c r="Q5" s="71"/>
      <c r="R5" s="71"/>
      <c r="S5" s="73"/>
      <c r="T5" s="27"/>
      <c r="U5" s="73"/>
      <c r="V5" s="42"/>
      <c r="W5" s="27"/>
      <c r="X5" s="71"/>
      <c r="Y5" s="71"/>
      <c r="Z5" s="71"/>
      <c r="AA5" s="68"/>
      <c r="AB5" s="66"/>
      <c r="AC5" s="67"/>
      <c r="AD5" s="67"/>
      <c r="AE5" s="66"/>
      <c r="AF5" s="27"/>
    </row>
    <row r="6" s="2" customFormat="1" spans="1:32">
      <c r="A6" s="25"/>
      <c r="B6" s="26" t="s">
        <v>28</v>
      </c>
      <c r="C6" s="27">
        <v>9.4</v>
      </c>
      <c r="D6" s="27">
        <v>18</v>
      </c>
      <c r="E6" s="27">
        <f t="shared" si="0"/>
        <v>8.6</v>
      </c>
      <c r="F6" s="29"/>
      <c r="G6" s="27"/>
      <c r="H6" s="27"/>
      <c r="I6" s="43"/>
      <c r="J6" s="27"/>
      <c r="K6" s="44"/>
      <c r="L6" s="27"/>
      <c r="M6" s="44"/>
      <c r="N6" s="42"/>
      <c r="O6" s="27"/>
      <c r="P6" s="27"/>
      <c r="Q6" s="49"/>
      <c r="R6" s="49"/>
      <c r="S6" s="44"/>
      <c r="T6" s="27"/>
      <c r="U6" s="44"/>
      <c r="V6" s="42"/>
      <c r="W6" s="27"/>
      <c r="X6" s="49"/>
      <c r="Y6" s="49"/>
      <c r="Z6" s="49"/>
      <c r="AA6" s="68"/>
      <c r="AB6" s="66"/>
      <c r="AC6" s="67"/>
      <c r="AD6" s="67"/>
      <c r="AE6" s="66"/>
      <c r="AF6" s="27"/>
    </row>
    <row r="7" s="2" customFormat="1" spans="1:32">
      <c r="A7" s="25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8">
        <f>N7+V7</f>
        <v>217.85</v>
      </c>
      <c r="G7" s="27">
        <f>H4</f>
        <v>5228</v>
      </c>
      <c r="H7" s="27">
        <v>5283</v>
      </c>
      <c r="I7" s="40">
        <f>H7-G7</f>
        <v>55</v>
      </c>
      <c r="J7" s="27">
        <v>1.65</v>
      </c>
      <c r="K7" s="41">
        <f>J7*I7</f>
        <v>90.75</v>
      </c>
      <c r="L7" s="27">
        <v>1.2</v>
      </c>
      <c r="M7" s="41">
        <f>I7*L7</f>
        <v>66</v>
      </c>
      <c r="N7" s="42">
        <f>K7+M7</f>
        <v>156.75</v>
      </c>
      <c r="O7" s="27">
        <f>P4</f>
        <v>491</v>
      </c>
      <c r="P7" s="27">
        <v>517</v>
      </c>
      <c r="Q7" s="48">
        <f>P7-O7</f>
        <v>26</v>
      </c>
      <c r="R7" s="48">
        <v>1.5</v>
      </c>
      <c r="S7" s="41">
        <f>R7*Q7</f>
        <v>39</v>
      </c>
      <c r="T7" s="27">
        <v>0.85</v>
      </c>
      <c r="U7" s="41">
        <f>T7*Q7</f>
        <v>22.1</v>
      </c>
      <c r="V7" s="42">
        <f>S7+U7</f>
        <v>61.1</v>
      </c>
      <c r="W7" s="27">
        <f>E7+E8+E9</f>
        <v>0</v>
      </c>
      <c r="X7" s="48">
        <f>W7*J7</f>
        <v>0</v>
      </c>
      <c r="Y7" s="48">
        <f>W7*L7</f>
        <v>0</v>
      </c>
      <c r="Z7" s="48">
        <f>X7+Y7</f>
        <v>0</v>
      </c>
      <c r="AA7" s="68">
        <f>Z7+Z8+Z9</f>
        <v>0</v>
      </c>
      <c r="AB7" s="66">
        <v>0</v>
      </c>
      <c r="AC7" s="67" t="s">
        <v>43</v>
      </c>
      <c r="AD7" s="67" t="s">
        <v>44</v>
      </c>
      <c r="AE7" s="66"/>
      <c r="AF7" s="48" t="s">
        <v>26</v>
      </c>
    </row>
    <row r="8" s="2" customFormat="1" spans="1:32">
      <c r="A8" s="25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8"/>
      <c r="G8" s="27"/>
      <c r="H8" s="27"/>
      <c r="I8" s="72"/>
      <c r="J8" s="27"/>
      <c r="K8" s="73"/>
      <c r="L8" s="27"/>
      <c r="M8" s="73"/>
      <c r="N8" s="42"/>
      <c r="O8" s="27"/>
      <c r="P8" s="27"/>
      <c r="Q8" s="71"/>
      <c r="R8" s="71"/>
      <c r="S8" s="73"/>
      <c r="T8" s="27"/>
      <c r="U8" s="73"/>
      <c r="V8" s="42"/>
      <c r="W8" s="27"/>
      <c r="X8" s="71"/>
      <c r="Y8" s="71"/>
      <c r="Z8" s="71"/>
      <c r="AA8" s="68"/>
      <c r="AB8" s="66"/>
      <c r="AC8" s="67"/>
      <c r="AD8" s="67"/>
      <c r="AE8" s="66"/>
      <c r="AF8" s="71"/>
    </row>
    <row r="9" s="2" customFormat="1" spans="1:32">
      <c r="A9" s="25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9"/>
      <c r="G9" s="27"/>
      <c r="H9" s="27"/>
      <c r="I9" s="43"/>
      <c r="J9" s="27"/>
      <c r="K9" s="44"/>
      <c r="L9" s="27"/>
      <c r="M9" s="44"/>
      <c r="N9" s="42"/>
      <c r="O9" s="27"/>
      <c r="P9" s="27"/>
      <c r="Q9" s="49"/>
      <c r="R9" s="49"/>
      <c r="S9" s="44"/>
      <c r="T9" s="27"/>
      <c r="U9" s="44"/>
      <c r="V9" s="42"/>
      <c r="W9" s="27"/>
      <c r="X9" s="49"/>
      <c r="Y9" s="49"/>
      <c r="Z9" s="49"/>
      <c r="AA9" s="68"/>
      <c r="AB9" s="66"/>
      <c r="AC9" s="67"/>
      <c r="AD9" s="67"/>
      <c r="AE9" s="66"/>
      <c r="AF9" s="49"/>
    </row>
    <row r="10" s="2" customFormat="1" spans="1:32">
      <c r="A10" s="25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8">
        <v>169.7</v>
      </c>
      <c r="G10" s="27">
        <v>5283</v>
      </c>
      <c r="H10" s="27">
        <v>5331</v>
      </c>
      <c r="I10" s="40">
        <f>H10-G10</f>
        <v>48</v>
      </c>
      <c r="J10" s="27">
        <v>1.65</v>
      </c>
      <c r="K10" s="41">
        <f>J10*I10</f>
        <v>79.2</v>
      </c>
      <c r="L10" s="27">
        <v>1.2</v>
      </c>
      <c r="M10" s="41">
        <f>I10*L10</f>
        <v>57.6</v>
      </c>
      <c r="N10" s="42">
        <f>K10+M10</f>
        <v>136.8</v>
      </c>
      <c r="O10" s="27">
        <v>517</v>
      </c>
      <c r="P10" s="27">
        <v>531</v>
      </c>
      <c r="Q10" s="48">
        <f>P10-O10</f>
        <v>14</v>
      </c>
      <c r="R10" s="48">
        <v>1.5</v>
      </c>
      <c r="S10" s="41">
        <f>R10*Q10</f>
        <v>21</v>
      </c>
      <c r="T10" s="27">
        <v>0.85</v>
      </c>
      <c r="U10" s="41">
        <f>T10*Q10</f>
        <v>11.9</v>
      </c>
      <c r="V10" s="42">
        <f>S10+U10</f>
        <v>32.9</v>
      </c>
      <c r="W10" s="27">
        <f>E10+E11+E12</f>
        <v>19</v>
      </c>
      <c r="X10" s="48">
        <f>W10*J10</f>
        <v>31.35</v>
      </c>
      <c r="Y10" s="48">
        <f>W10*L10</f>
        <v>22.8</v>
      </c>
      <c r="Z10" s="48">
        <f>X10+Y10</f>
        <v>54.15</v>
      </c>
      <c r="AA10" s="68">
        <f>Z10+Z11+Z12</f>
        <v>54.15</v>
      </c>
      <c r="AB10" s="66">
        <v>54.15</v>
      </c>
      <c r="AC10" s="67" t="s">
        <v>43</v>
      </c>
      <c r="AD10" s="67" t="s">
        <v>44</v>
      </c>
      <c r="AE10" s="66"/>
      <c r="AF10" s="48"/>
    </row>
    <row r="11" s="2" customFormat="1" spans="1:32">
      <c r="A11" s="25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8"/>
      <c r="G11" s="27"/>
      <c r="H11" s="27"/>
      <c r="I11" s="72"/>
      <c r="J11" s="27"/>
      <c r="K11" s="73"/>
      <c r="L11" s="27"/>
      <c r="M11" s="73"/>
      <c r="N11" s="42"/>
      <c r="O11" s="27"/>
      <c r="P11" s="27"/>
      <c r="Q11" s="71"/>
      <c r="R11" s="71"/>
      <c r="S11" s="73"/>
      <c r="T11" s="27"/>
      <c r="U11" s="73"/>
      <c r="V11" s="42"/>
      <c r="W11" s="27"/>
      <c r="X11" s="71"/>
      <c r="Y11" s="71"/>
      <c r="Z11" s="71"/>
      <c r="AA11" s="68"/>
      <c r="AB11" s="66"/>
      <c r="AC11" s="67"/>
      <c r="AD11" s="67"/>
      <c r="AE11" s="66"/>
      <c r="AF11" s="71"/>
    </row>
    <row r="12" s="2" customFormat="1" spans="1:32">
      <c r="A12" s="25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9"/>
      <c r="G12" s="27"/>
      <c r="H12" s="27"/>
      <c r="I12" s="43"/>
      <c r="J12" s="27"/>
      <c r="K12" s="44"/>
      <c r="L12" s="27"/>
      <c r="M12" s="44"/>
      <c r="N12" s="42"/>
      <c r="O12" s="27"/>
      <c r="P12" s="27"/>
      <c r="Q12" s="49"/>
      <c r="R12" s="49"/>
      <c r="S12" s="44"/>
      <c r="T12" s="27"/>
      <c r="U12" s="44"/>
      <c r="V12" s="42"/>
      <c r="W12" s="27"/>
      <c r="X12" s="49"/>
      <c r="Y12" s="49"/>
      <c r="Z12" s="49"/>
      <c r="AA12" s="68"/>
      <c r="AB12" s="66"/>
      <c r="AC12" s="67"/>
      <c r="AD12" s="67"/>
      <c r="AE12" s="66"/>
      <c r="AF12" s="49"/>
    </row>
    <row r="13" s="2" customFormat="1" spans="1:32">
      <c r="A13" s="25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8">
        <f>N13+V13</f>
        <v>225.15</v>
      </c>
      <c r="G13" s="27">
        <v>5331</v>
      </c>
      <c r="H13" s="27">
        <v>5410</v>
      </c>
      <c r="I13" s="40">
        <f>H13-G13</f>
        <v>79</v>
      </c>
      <c r="J13" s="27">
        <v>1.65</v>
      </c>
      <c r="K13" s="41">
        <f>J13*I13</f>
        <v>130.35</v>
      </c>
      <c r="L13" s="27">
        <v>1.2</v>
      </c>
      <c r="M13" s="41">
        <f>I13*L13</f>
        <v>94.8</v>
      </c>
      <c r="N13" s="42">
        <f>K13+M13</f>
        <v>225.15</v>
      </c>
      <c r="O13" s="27">
        <v>531</v>
      </c>
      <c r="P13" s="27">
        <v>531</v>
      </c>
      <c r="Q13" s="48">
        <f>P13-O13</f>
        <v>0</v>
      </c>
      <c r="R13" s="48">
        <v>1.5</v>
      </c>
      <c r="S13" s="41">
        <f>R13*Q13</f>
        <v>0</v>
      </c>
      <c r="T13" s="27">
        <v>0.85</v>
      </c>
      <c r="U13" s="41">
        <f>T13*Q13</f>
        <v>0</v>
      </c>
      <c r="V13" s="42">
        <f>S13+U13</f>
        <v>0</v>
      </c>
      <c r="W13" s="27">
        <f>E13+E14+E15</f>
        <v>51.3</v>
      </c>
      <c r="X13" s="48">
        <f>W13*J13</f>
        <v>84.645</v>
      </c>
      <c r="Y13" s="48">
        <f>W13*L13</f>
        <v>61.56</v>
      </c>
      <c r="Z13" s="48">
        <f>X13+Y13</f>
        <v>146.205</v>
      </c>
      <c r="AA13" s="68">
        <f>Z13+Z14+Z15</f>
        <v>146.205</v>
      </c>
      <c r="AB13" s="66">
        <v>146.205</v>
      </c>
      <c r="AC13" s="67" t="s">
        <v>43</v>
      </c>
      <c r="AD13" s="67" t="s">
        <v>44</v>
      </c>
      <c r="AE13" s="66"/>
      <c r="AF13" s="48"/>
    </row>
    <row r="14" s="2" customFormat="1" spans="1:32">
      <c r="A14" s="25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8"/>
      <c r="G14" s="27"/>
      <c r="H14" s="27"/>
      <c r="I14" s="72"/>
      <c r="J14" s="27"/>
      <c r="K14" s="73"/>
      <c r="L14" s="27"/>
      <c r="M14" s="73"/>
      <c r="N14" s="42"/>
      <c r="O14" s="27"/>
      <c r="P14" s="27"/>
      <c r="Q14" s="71"/>
      <c r="R14" s="71"/>
      <c r="S14" s="73"/>
      <c r="T14" s="27"/>
      <c r="U14" s="73"/>
      <c r="V14" s="42"/>
      <c r="W14" s="27"/>
      <c r="X14" s="71"/>
      <c r="Y14" s="71"/>
      <c r="Z14" s="71"/>
      <c r="AA14" s="68"/>
      <c r="AB14" s="66"/>
      <c r="AC14" s="67"/>
      <c r="AD14" s="67"/>
      <c r="AE14" s="66"/>
      <c r="AF14" s="71"/>
    </row>
    <row r="15" s="2" customFormat="1" spans="1:32">
      <c r="A15" s="25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9"/>
      <c r="G15" s="27"/>
      <c r="H15" s="27"/>
      <c r="I15" s="43"/>
      <c r="J15" s="27"/>
      <c r="K15" s="44"/>
      <c r="L15" s="27"/>
      <c r="M15" s="44"/>
      <c r="N15" s="42"/>
      <c r="O15" s="27"/>
      <c r="P15" s="27"/>
      <c r="Q15" s="49"/>
      <c r="R15" s="49"/>
      <c r="S15" s="44"/>
      <c r="T15" s="27"/>
      <c r="U15" s="44"/>
      <c r="V15" s="42"/>
      <c r="W15" s="27"/>
      <c r="X15" s="49"/>
      <c r="Y15" s="49"/>
      <c r="Z15" s="49"/>
      <c r="AA15" s="68"/>
      <c r="AB15" s="66"/>
      <c r="AC15" s="67"/>
      <c r="AD15" s="67"/>
      <c r="AE15" s="66"/>
      <c r="AF15" s="49"/>
    </row>
    <row r="16" s="2" customFormat="1" spans="1:32">
      <c r="A16" s="25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8">
        <f>N16+V16</f>
        <v>358.15</v>
      </c>
      <c r="G16" s="27">
        <v>5410</v>
      </c>
      <c r="H16" s="27">
        <v>5520</v>
      </c>
      <c r="I16" s="40">
        <f>H16-G16</f>
        <v>110</v>
      </c>
      <c r="J16" s="27">
        <v>1.65</v>
      </c>
      <c r="K16" s="41">
        <f>J16*I16</f>
        <v>181.5</v>
      </c>
      <c r="L16" s="27">
        <v>1.2</v>
      </c>
      <c r="M16" s="41">
        <f>I16*L16</f>
        <v>132</v>
      </c>
      <c r="N16" s="42">
        <f>K16+M16</f>
        <v>313.5</v>
      </c>
      <c r="O16" s="27">
        <v>531</v>
      </c>
      <c r="P16" s="27">
        <v>550</v>
      </c>
      <c r="Q16" s="48">
        <f>P16-O16</f>
        <v>19</v>
      </c>
      <c r="R16" s="48">
        <v>1.5</v>
      </c>
      <c r="S16" s="41">
        <f>R16*Q16</f>
        <v>28.5</v>
      </c>
      <c r="T16" s="27">
        <v>0.85</v>
      </c>
      <c r="U16" s="41">
        <f>T16*Q16</f>
        <v>16.15</v>
      </c>
      <c r="V16" s="42">
        <f>S16+U16</f>
        <v>44.65</v>
      </c>
      <c r="W16" s="27">
        <f>E16+E17+E18</f>
        <v>67.7</v>
      </c>
      <c r="X16" s="48">
        <f>W16*J16</f>
        <v>111.705</v>
      </c>
      <c r="Y16" s="48">
        <f>W16*L16</f>
        <v>81.24</v>
      </c>
      <c r="Z16" s="48">
        <f>X16+Y16</f>
        <v>192.945</v>
      </c>
      <c r="AA16" s="68">
        <f>Z16+Z17+Z18</f>
        <v>192.945</v>
      </c>
      <c r="AB16" s="66">
        <v>192.945</v>
      </c>
      <c r="AC16" s="67" t="s">
        <v>43</v>
      </c>
      <c r="AD16" s="67" t="s">
        <v>44</v>
      </c>
      <c r="AE16" s="66"/>
      <c r="AF16" s="48"/>
    </row>
    <row r="17" s="2" customFormat="1" spans="1:32">
      <c r="A17" s="25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8"/>
      <c r="G17" s="27"/>
      <c r="H17" s="27"/>
      <c r="I17" s="72"/>
      <c r="J17" s="27"/>
      <c r="K17" s="73"/>
      <c r="L17" s="27"/>
      <c r="M17" s="73"/>
      <c r="N17" s="42"/>
      <c r="O17" s="27"/>
      <c r="P17" s="27"/>
      <c r="Q17" s="71"/>
      <c r="R17" s="71"/>
      <c r="S17" s="73"/>
      <c r="T17" s="27"/>
      <c r="U17" s="73"/>
      <c r="V17" s="42"/>
      <c r="W17" s="27"/>
      <c r="X17" s="71"/>
      <c r="Y17" s="71"/>
      <c r="Z17" s="71"/>
      <c r="AA17" s="68"/>
      <c r="AB17" s="66"/>
      <c r="AC17" s="67"/>
      <c r="AD17" s="67"/>
      <c r="AE17" s="66"/>
      <c r="AF17" s="71"/>
    </row>
    <row r="18" s="2" customFormat="1" spans="1:32">
      <c r="A18" s="25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9"/>
      <c r="G18" s="27"/>
      <c r="H18" s="27"/>
      <c r="I18" s="43"/>
      <c r="J18" s="27"/>
      <c r="K18" s="44"/>
      <c r="L18" s="27"/>
      <c r="M18" s="44"/>
      <c r="N18" s="42"/>
      <c r="O18" s="27"/>
      <c r="P18" s="27"/>
      <c r="Q18" s="49"/>
      <c r="R18" s="49"/>
      <c r="S18" s="44"/>
      <c r="T18" s="27"/>
      <c r="U18" s="44"/>
      <c r="V18" s="42"/>
      <c r="W18" s="27"/>
      <c r="X18" s="49"/>
      <c r="Y18" s="49"/>
      <c r="Z18" s="49"/>
      <c r="AA18" s="68"/>
      <c r="AB18" s="66"/>
      <c r="AC18" s="67"/>
      <c r="AD18" s="67"/>
      <c r="AE18" s="66"/>
      <c r="AF18" s="49"/>
    </row>
    <row r="19" s="2" customFormat="1" spans="1:32">
      <c r="A19" s="25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8">
        <f>N19+V19</f>
        <v>518.9</v>
      </c>
      <c r="G19" s="27">
        <v>5520</v>
      </c>
      <c r="H19" s="27">
        <v>5646</v>
      </c>
      <c r="I19" s="40">
        <f>H19-G19</f>
        <v>126</v>
      </c>
      <c r="J19" s="27">
        <v>1.65</v>
      </c>
      <c r="K19" s="41">
        <f>J19*I19</f>
        <v>207.9</v>
      </c>
      <c r="L19" s="27">
        <v>1.2</v>
      </c>
      <c r="M19" s="41">
        <f>I19*L19</f>
        <v>151.2</v>
      </c>
      <c r="N19" s="42">
        <f>K19+M19</f>
        <v>359.1</v>
      </c>
      <c r="O19" s="27">
        <v>550</v>
      </c>
      <c r="P19" s="27">
        <v>618</v>
      </c>
      <c r="Q19" s="48">
        <f>P19-O19</f>
        <v>68</v>
      </c>
      <c r="R19" s="48">
        <v>1.5</v>
      </c>
      <c r="S19" s="41">
        <f>R19*Q19</f>
        <v>102</v>
      </c>
      <c r="T19" s="27">
        <v>0.85</v>
      </c>
      <c r="U19" s="41">
        <f>T19*Q19</f>
        <v>57.8</v>
      </c>
      <c r="V19" s="42">
        <f>S19+U19</f>
        <v>159.8</v>
      </c>
      <c r="W19" s="27">
        <f>E19+E20+E21</f>
        <v>45.6</v>
      </c>
      <c r="X19" s="48">
        <f>W19*J19</f>
        <v>75.24</v>
      </c>
      <c r="Y19" s="48">
        <f>W19*L19</f>
        <v>54.72</v>
      </c>
      <c r="Z19" s="48">
        <f>X19+Y19</f>
        <v>129.96</v>
      </c>
      <c r="AA19" s="68">
        <f>Z19+Z20+Z21</f>
        <v>129.96</v>
      </c>
      <c r="AB19" s="66">
        <v>129.96</v>
      </c>
      <c r="AC19" s="67" t="s">
        <v>43</v>
      </c>
      <c r="AD19" s="67" t="s">
        <v>44</v>
      </c>
      <c r="AE19" s="66"/>
      <c r="AF19" s="48"/>
    </row>
    <row r="20" s="2" customFormat="1" spans="1:32">
      <c r="A20" s="25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8"/>
      <c r="G20" s="27"/>
      <c r="H20" s="27"/>
      <c r="I20" s="72"/>
      <c r="J20" s="27"/>
      <c r="K20" s="73"/>
      <c r="L20" s="27"/>
      <c r="M20" s="73"/>
      <c r="N20" s="42"/>
      <c r="O20" s="27"/>
      <c r="P20" s="27"/>
      <c r="Q20" s="71"/>
      <c r="R20" s="71"/>
      <c r="S20" s="73"/>
      <c r="T20" s="27"/>
      <c r="U20" s="73"/>
      <c r="V20" s="42"/>
      <c r="W20" s="27"/>
      <c r="X20" s="71"/>
      <c r="Y20" s="71"/>
      <c r="Z20" s="71"/>
      <c r="AA20" s="68"/>
      <c r="AB20" s="66"/>
      <c r="AC20" s="67"/>
      <c r="AD20" s="67"/>
      <c r="AE20" s="66"/>
      <c r="AF20" s="71"/>
    </row>
    <row r="21" s="2" customFormat="1" spans="1:32">
      <c r="A21" s="25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9"/>
      <c r="G21" s="27"/>
      <c r="H21" s="27"/>
      <c r="I21" s="43"/>
      <c r="J21" s="27"/>
      <c r="K21" s="44"/>
      <c r="L21" s="27"/>
      <c r="M21" s="44"/>
      <c r="N21" s="42"/>
      <c r="O21" s="27"/>
      <c r="P21" s="27"/>
      <c r="Q21" s="49"/>
      <c r="R21" s="49"/>
      <c r="S21" s="44"/>
      <c r="T21" s="27"/>
      <c r="U21" s="44"/>
      <c r="V21" s="42"/>
      <c r="W21" s="27"/>
      <c r="X21" s="49"/>
      <c r="Y21" s="49"/>
      <c r="Z21" s="49"/>
      <c r="AA21" s="68"/>
      <c r="AB21" s="66"/>
      <c r="AC21" s="67"/>
      <c r="AD21" s="67"/>
      <c r="AE21" s="66"/>
      <c r="AF21" s="49"/>
    </row>
    <row r="22" s="2" customFormat="1" spans="1:32">
      <c r="A22" s="25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8">
        <f>N22+V22</f>
        <v>240.1</v>
      </c>
      <c r="G22" s="27">
        <v>5646</v>
      </c>
      <c r="H22" s="27">
        <v>5722</v>
      </c>
      <c r="I22" s="40">
        <f>H22-G22</f>
        <v>76</v>
      </c>
      <c r="J22" s="27">
        <v>1.65</v>
      </c>
      <c r="K22" s="41">
        <f>J22*I22</f>
        <v>125.4</v>
      </c>
      <c r="L22" s="27">
        <v>1.2</v>
      </c>
      <c r="M22" s="41">
        <f>I22*L22</f>
        <v>91.2</v>
      </c>
      <c r="N22" s="42">
        <f>K22+M22</f>
        <v>216.6</v>
      </c>
      <c r="O22" s="27">
        <v>618</v>
      </c>
      <c r="P22" s="27">
        <v>628</v>
      </c>
      <c r="Q22" s="48">
        <f>P22-O22</f>
        <v>10</v>
      </c>
      <c r="R22" s="48">
        <v>1.5</v>
      </c>
      <c r="S22" s="41">
        <f>R22*Q22</f>
        <v>15</v>
      </c>
      <c r="T22" s="27">
        <v>0.85</v>
      </c>
      <c r="U22" s="41">
        <f>T22*Q22</f>
        <v>8.5</v>
      </c>
      <c r="V22" s="42">
        <f>S22+U22</f>
        <v>23.5</v>
      </c>
      <c r="W22" s="27">
        <f>E22+E23+E24</f>
        <v>36</v>
      </c>
      <c r="X22" s="48">
        <f>W22*J22</f>
        <v>59.4</v>
      </c>
      <c r="Y22" s="48">
        <f>W22*L22</f>
        <v>43.2</v>
      </c>
      <c r="Z22" s="87">
        <f>X22+Y22</f>
        <v>102.6</v>
      </c>
      <c r="AA22" s="68">
        <f>Z22+Z23+Z24</f>
        <v>102.6</v>
      </c>
      <c r="AB22" s="66">
        <v>102.6</v>
      </c>
      <c r="AC22" s="67" t="s">
        <v>49</v>
      </c>
      <c r="AD22" s="67"/>
      <c r="AE22" s="66"/>
      <c r="AF22" s="48"/>
    </row>
    <row r="23" s="2" customFormat="1" ht="14" customHeight="1" spans="1:32">
      <c r="A23" s="25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8"/>
      <c r="G23" s="27"/>
      <c r="H23" s="27"/>
      <c r="I23" s="72"/>
      <c r="J23" s="27"/>
      <c r="K23" s="73"/>
      <c r="L23" s="27"/>
      <c r="M23" s="73"/>
      <c r="N23" s="42"/>
      <c r="O23" s="27"/>
      <c r="P23" s="27"/>
      <c r="Q23" s="71"/>
      <c r="R23" s="71"/>
      <c r="S23" s="73"/>
      <c r="T23" s="27"/>
      <c r="U23" s="73"/>
      <c r="V23" s="42"/>
      <c r="W23" s="27"/>
      <c r="X23" s="71"/>
      <c r="Y23" s="71"/>
      <c r="Z23" s="87"/>
      <c r="AA23" s="68"/>
      <c r="AB23" s="66"/>
      <c r="AC23" s="67"/>
      <c r="AD23" s="67"/>
      <c r="AE23" s="66"/>
      <c r="AF23" s="71"/>
    </row>
    <row r="24" s="2" customFormat="1" ht="14" customHeight="1" spans="1:32">
      <c r="A24" s="25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9"/>
      <c r="G24" s="27"/>
      <c r="H24" s="27"/>
      <c r="I24" s="43"/>
      <c r="J24" s="27"/>
      <c r="K24" s="44"/>
      <c r="L24" s="27"/>
      <c r="M24" s="44"/>
      <c r="N24" s="42"/>
      <c r="O24" s="27"/>
      <c r="P24" s="27"/>
      <c r="Q24" s="49"/>
      <c r="R24" s="49"/>
      <c r="S24" s="44"/>
      <c r="T24" s="27"/>
      <c r="U24" s="44"/>
      <c r="V24" s="42"/>
      <c r="W24" s="27"/>
      <c r="X24" s="49"/>
      <c r="Y24" s="49"/>
      <c r="Z24" s="87"/>
      <c r="AA24" s="68"/>
      <c r="AB24" s="66"/>
      <c r="AC24" s="67"/>
      <c r="AD24" s="67"/>
      <c r="AE24" s="66"/>
      <c r="AF24" s="49"/>
    </row>
    <row r="25" s="2" customFormat="1" ht="14" customHeight="1" spans="1:32">
      <c r="A25" s="25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8">
        <f>N25+V25</f>
        <v>284.7</v>
      </c>
      <c r="G25" s="27">
        <v>5722</v>
      </c>
      <c r="H25" s="27">
        <v>5812</v>
      </c>
      <c r="I25" s="40">
        <f>H25-G25</f>
        <v>90</v>
      </c>
      <c r="J25" s="27">
        <v>1.65</v>
      </c>
      <c r="K25" s="41">
        <f>J25*I25</f>
        <v>148.5</v>
      </c>
      <c r="L25" s="27">
        <v>1.2</v>
      </c>
      <c r="M25" s="41">
        <f>I25*L25</f>
        <v>108</v>
      </c>
      <c r="N25" s="42">
        <f>K25+M25</f>
        <v>256.5</v>
      </c>
      <c r="O25" s="27">
        <v>628</v>
      </c>
      <c r="P25" s="27">
        <v>640</v>
      </c>
      <c r="Q25" s="48">
        <f>P25-O25</f>
        <v>12</v>
      </c>
      <c r="R25" s="48">
        <v>1.5</v>
      </c>
      <c r="S25" s="41">
        <f>R25*Q25</f>
        <v>18</v>
      </c>
      <c r="T25" s="27">
        <v>0.85</v>
      </c>
      <c r="U25" s="41">
        <f>T25*Q25</f>
        <v>10.2</v>
      </c>
      <c r="V25" s="42">
        <f>S25+U25</f>
        <v>28.2</v>
      </c>
      <c r="W25" s="27">
        <f>E25+E26+E27</f>
        <v>50.7</v>
      </c>
      <c r="X25" s="48">
        <f>W25*J25</f>
        <v>83.655</v>
      </c>
      <c r="Y25" s="48">
        <f>W25*L25</f>
        <v>60.84</v>
      </c>
      <c r="Z25" s="87">
        <f>X25+Y25</f>
        <v>144.495</v>
      </c>
      <c r="AA25" s="68">
        <f>Z25+Z26+Z27</f>
        <v>144.495</v>
      </c>
      <c r="AB25" s="66">
        <v>144.495</v>
      </c>
      <c r="AC25" s="67" t="s">
        <v>49</v>
      </c>
      <c r="AD25" s="67"/>
      <c r="AE25" s="66"/>
      <c r="AF25" s="48"/>
    </row>
    <row r="26" s="2" customFormat="1" ht="14" customHeight="1" spans="1:32">
      <c r="A26" s="25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8"/>
      <c r="G26" s="27"/>
      <c r="H26" s="27"/>
      <c r="I26" s="72"/>
      <c r="J26" s="27"/>
      <c r="K26" s="73"/>
      <c r="L26" s="27"/>
      <c r="M26" s="73"/>
      <c r="N26" s="42"/>
      <c r="O26" s="27"/>
      <c r="P26" s="27"/>
      <c r="Q26" s="71"/>
      <c r="R26" s="71"/>
      <c r="S26" s="73"/>
      <c r="T26" s="27"/>
      <c r="U26" s="73"/>
      <c r="V26" s="42"/>
      <c r="W26" s="27"/>
      <c r="X26" s="71"/>
      <c r="Y26" s="71"/>
      <c r="Z26" s="87"/>
      <c r="AA26" s="68"/>
      <c r="AB26" s="66"/>
      <c r="AC26" s="67"/>
      <c r="AD26" s="67"/>
      <c r="AE26" s="66"/>
      <c r="AF26" s="71"/>
    </row>
    <row r="27" s="2" customFormat="1" ht="14" customHeight="1" spans="1:32">
      <c r="A27" s="25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9"/>
      <c r="G27" s="27"/>
      <c r="H27" s="27"/>
      <c r="I27" s="43"/>
      <c r="J27" s="27"/>
      <c r="K27" s="44"/>
      <c r="L27" s="27"/>
      <c r="M27" s="44"/>
      <c r="N27" s="42"/>
      <c r="O27" s="27"/>
      <c r="P27" s="27"/>
      <c r="Q27" s="49"/>
      <c r="R27" s="49"/>
      <c r="S27" s="44"/>
      <c r="T27" s="27"/>
      <c r="U27" s="44"/>
      <c r="V27" s="42"/>
      <c r="W27" s="27"/>
      <c r="X27" s="49"/>
      <c r="Y27" s="49"/>
      <c r="Z27" s="87"/>
      <c r="AA27" s="68"/>
      <c r="AB27" s="66"/>
      <c r="AC27" s="67"/>
      <c r="AD27" s="67"/>
      <c r="AE27" s="66"/>
      <c r="AF27" s="49"/>
    </row>
    <row r="28" s="2" customFormat="1" ht="14" customHeight="1" spans="1:32">
      <c r="A28" s="25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8">
        <f>N28+V28</f>
        <v>381.9</v>
      </c>
      <c r="G28" s="27">
        <f>H25</f>
        <v>5812</v>
      </c>
      <c r="H28" s="27">
        <v>5946</v>
      </c>
      <c r="I28" s="40">
        <f>H28-G28</f>
        <v>134</v>
      </c>
      <c r="J28" s="27">
        <v>1.65</v>
      </c>
      <c r="K28" s="41">
        <f>J28*I28</f>
        <v>221.1</v>
      </c>
      <c r="L28" s="27">
        <v>1.2</v>
      </c>
      <c r="M28" s="41">
        <f>I28*L28</f>
        <v>160.8</v>
      </c>
      <c r="N28" s="42">
        <f>K28+M28</f>
        <v>381.9</v>
      </c>
      <c r="O28" s="27">
        <v>640</v>
      </c>
      <c r="P28" s="27">
        <v>640</v>
      </c>
      <c r="Q28" s="48">
        <f>P28-O28</f>
        <v>0</v>
      </c>
      <c r="R28" s="48">
        <v>1.5</v>
      </c>
      <c r="S28" s="41">
        <f>R28*Q28</f>
        <v>0</v>
      </c>
      <c r="T28" s="27">
        <v>0.85</v>
      </c>
      <c r="U28" s="41">
        <f>T28*Q28</f>
        <v>0</v>
      </c>
      <c r="V28" s="42">
        <f>S28+U28</f>
        <v>0</v>
      </c>
      <c r="W28" s="27">
        <f>E28+E29+E30</f>
        <v>65</v>
      </c>
      <c r="X28" s="48">
        <f>W28*J28</f>
        <v>107.25</v>
      </c>
      <c r="Y28" s="48">
        <f>W28*L28</f>
        <v>78</v>
      </c>
      <c r="Z28" s="87">
        <f>X28+Y28</f>
        <v>185.25</v>
      </c>
      <c r="AA28" s="68">
        <f>Z28+Z29+Z30</f>
        <v>185.25</v>
      </c>
      <c r="AB28" s="66">
        <v>185.25</v>
      </c>
      <c r="AC28" s="67" t="s">
        <v>49</v>
      </c>
      <c r="AD28" s="67"/>
      <c r="AE28" s="66"/>
      <c r="AF28" s="48"/>
    </row>
    <row r="29" s="2" customFormat="1" ht="14" customHeight="1" spans="1:32">
      <c r="A29" s="25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8"/>
      <c r="G29" s="27"/>
      <c r="H29" s="27"/>
      <c r="I29" s="72"/>
      <c r="J29" s="27"/>
      <c r="K29" s="73"/>
      <c r="L29" s="27"/>
      <c r="M29" s="73"/>
      <c r="N29" s="42"/>
      <c r="O29" s="27"/>
      <c r="P29" s="27"/>
      <c r="Q29" s="71"/>
      <c r="R29" s="71"/>
      <c r="S29" s="73"/>
      <c r="T29" s="27"/>
      <c r="U29" s="73"/>
      <c r="V29" s="42"/>
      <c r="W29" s="27"/>
      <c r="X29" s="71"/>
      <c r="Y29" s="71"/>
      <c r="Z29" s="87"/>
      <c r="AA29" s="68"/>
      <c r="AB29" s="66"/>
      <c r="AC29" s="67"/>
      <c r="AD29" s="67"/>
      <c r="AE29" s="66"/>
      <c r="AF29" s="71"/>
    </row>
    <row r="30" s="2" customFormat="1" ht="14" customHeight="1" spans="1:32">
      <c r="A30" s="25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9"/>
      <c r="G30" s="27"/>
      <c r="H30" s="27"/>
      <c r="I30" s="43"/>
      <c r="J30" s="27"/>
      <c r="K30" s="44"/>
      <c r="L30" s="27"/>
      <c r="M30" s="44"/>
      <c r="N30" s="42"/>
      <c r="O30" s="27"/>
      <c r="P30" s="27"/>
      <c r="Q30" s="49"/>
      <c r="R30" s="49"/>
      <c r="S30" s="44"/>
      <c r="T30" s="27"/>
      <c r="U30" s="44"/>
      <c r="V30" s="42"/>
      <c r="W30" s="27"/>
      <c r="X30" s="49"/>
      <c r="Y30" s="49"/>
      <c r="Z30" s="87"/>
      <c r="AA30" s="68"/>
      <c r="AB30" s="66"/>
      <c r="AC30" s="67"/>
      <c r="AD30" s="67"/>
      <c r="AE30" s="66"/>
      <c r="AF30" s="49"/>
    </row>
    <row r="31" s="2" customFormat="1" ht="14" customHeight="1" spans="1:32">
      <c r="A31" s="25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8">
        <v>282.5</v>
      </c>
      <c r="G31" s="27">
        <f>H28</f>
        <v>5946</v>
      </c>
      <c r="H31" s="27">
        <v>6041</v>
      </c>
      <c r="I31" s="40">
        <f>H31-G31</f>
        <v>95</v>
      </c>
      <c r="J31" s="27">
        <v>1.65</v>
      </c>
      <c r="K31" s="41">
        <f>J31*I31</f>
        <v>156.75</v>
      </c>
      <c r="L31" s="27">
        <v>1.2</v>
      </c>
      <c r="M31" s="41">
        <f>I31*L31</f>
        <v>114</v>
      </c>
      <c r="N31" s="42">
        <f>K31+M31</f>
        <v>270.75</v>
      </c>
      <c r="O31" s="27">
        <v>640</v>
      </c>
      <c r="P31" s="27">
        <v>645</v>
      </c>
      <c r="Q31" s="48">
        <f>P31-O31</f>
        <v>5</v>
      </c>
      <c r="R31" s="48">
        <v>1.5</v>
      </c>
      <c r="S31" s="41">
        <f>R31*Q31</f>
        <v>7.5</v>
      </c>
      <c r="T31" s="27">
        <v>0.85</v>
      </c>
      <c r="U31" s="41">
        <f>T31*Q31</f>
        <v>4.25</v>
      </c>
      <c r="V31" s="42">
        <f>S31+U31</f>
        <v>11.75</v>
      </c>
      <c r="W31" s="27">
        <f>E31+E32+E33</f>
        <v>46.9</v>
      </c>
      <c r="X31" s="48">
        <f>W31*J31</f>
        <v>77.385</v>
      </c>
      <c r="Y31" s="48">
        <f>W31*L31</f>
        <v>56.28</v>
      </c>
      <c r="Z31" s="87">
        <f>X31+Y31</f>
        <v>133.665</v>
      </c>
      <c r="AA31" s="68">
        <f>Z31+Z32+Z33</f>
        <v>133.665</v>
      </c>
      <c r="AB31" s="66">
        <v>133.665</v>
      </c>
      <c r="AC31" s="67" t="s">
        <v>49</v>
      </c>
      <c r="AD31" s="67"/>
      <c r="AE31" s="66"/>
      <c r="AF31" s="48"/>
    </row>
    <row r="32" s="2" customFormat="1" ht="14" customHeight="1" spans="1:32">
      <c r="A32" s="25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8"/>
      <c r="G32" s="27"/>
      <c r="H32" s="27"/>
      <c r="I32" s="72"/>
      <c r="J32" s="27"/>
      <c r="K32" s="73"/>
      <c r="L32" s="27"/>
      <c r="M32" s="73"/>
      <c r="N32" s="42"/>
      <c r="O32" s="27"/>
      <c r="P32" s="27"/>
      <c r="Q32" s="71"/>
      <c r="R32" s="71"/>
      <c r="S32" s="73"/>
      <c r="T32" s="27"/>
      <c r="U32" s="73"/>
      <c r="V32" s="42"/>
      <c r="W32" s="27"/>
      <c r="X32" s="71"/>
      <c r="Y32" s="71"/>
      <c r="Z32" s="87"/>
      <c r="AA32" s="68"/>
      <c r="AB32" s="66"/>
      <c r="AC32" s="67"/>
      <c r="AD32" s="67"/>
      <c r="AE32" s="66"/>
      <c r="AF32" s="71"/>
    </row>
    <row r="33" s="2" customFormat="1" ht="14" customHeight="1" spans="1:32">
      <c r="A33" s="25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9"/>
      <c r="G33" s="27"/>
      <c r="H33" s="27"/>
      <c r="I33" s="43"/>
      <c r="J33" s="27"/>
      <c r="K33" s="44"/>
      <c r="L33" s="27"/>
      <c r="M33" s="44"/>
      <c r="N33" s="42"/>
      <c r="O33" s="27"/>
      <c r="P33" s="27"/>
      <c r="Q33" s="49"/>
      <c r="R33" s="49"/>
      <c r="S33" s="44"/>
      <c r="T33" s="27"/>
      <c r="U33" s="44"/>
      <c r="V33" s="42"/>
      <c r="W33" s="27"/>
      <c r="X33" s="49"/>
      <c r="Y33" s="49"/>
      <c r="Z33" s="87"/>
      <c r="AA33" s="68"/>
      <c r="AB33" s="66"/>
      <c r="AC33" s="67"/>
      <c r="AD33" s="67"/>
      <c r="AE33" s="66"/>
      <c r="AF33" s="49"/>
    </row>
    <row r="34" s="2" customFormat="1" ht="14" customHeight="1" spans="1:32">
      <c r="A34" s="25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8">
        <f>N34+V34</f>
        <v>364.35</v>
      </c>
      <c r="G34" s="27">
        <v>6041</v>
      </c>
      <c r="H34" s="27">
        <v>6154</v>
      </c>
      <c r="I34" s="40">
        <f>H34-G34</f>
        <v>113</v>
      </c>
      <c r="J34" s="27">
        <v>1.65</v>
      </c>
      <c r="K34" s="41">
        <f>J34*I34</f>
        <v>186.45</v>
      </c>
      <c r="L34" s="27">
        <v>1.2</v>
      </c>
      <c r="M34" s="41">
        <f>I34*L34</f>
        <v>135.6</v>
      </c>
      <c r="N34" s="42">
        <f>K34+M34</f>
        <v>322.05</v>
      </c>
      <c r="O34" s="27">
        <v>645</v>
      </c>
      <c r="P34" s="27">
        <v>663</v>
      </c>
      <c r="Q34" s="48">
        <f>P34-O34</f>
        <v>18</v>
      </c>
      <c r="R34" s="48">
        <v>1.5</v>
      </c>
      <c r="S34" s="41">
        <f>R34*Q34</f>
        <v>27</v>
      </c>
      <c r="T34" s="27">
        <v>0.85</v>
      </c>
      <c r="U34" s="41">
        <f>T34*Q34</f>
        <v>15.3</v>
      </c>
      <c r="V34" s="42">
        <f>S34+U34</f>
        <v>42.3</v>
      </c>
      <c r="W34" s="27">
        <f>E34+E35+E36</f>
        <v>68.2</v>
      </c>
      <c r="X34" s="48">
        <f>W34*J34</f>
        <v>112.53</v>
      </c>
      <c r="Y34" s="48">
        <f>W34*L34</f>
        <v>81.84</v>
      </c>
      <c r="Z34" s="50">
        <f>X34+Y34</f>
        <v>194.37</v>
      </c>
      <c r="AA34" s="68">
        <f>Z34+Z35+Z36</f>
        <v>194.37</v>
      </c>
      <c r="AB34" s="66">
        <v>194.37</v>
      </c>
      <c r="AC34" s="67" t="s">
        <v>49</v>
      </c>
      <c r="AD34" s="67"/>
      <c r="AE34" s="66"/>
      <c r="AF34" s="48"/>
    </row>
    <row r="35" s="2" customFormat="1" ht="14" customHeight="1" spans="1:32">
      <c r="A35" s="25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8"/>
      <c r="G35" s="27"/>
      <c r="H35" s="27"/>
      <c r="I35" s="72"/>
      <c r="J35" s="27"/>
      <c r="K35" s="73"/>
      <c r="L35" s="27"/>
      <c r="M35" s="73"/>
      <c r="N35" s="42"/>
      <c r="O35" s="27"/>
      <c r="P35" s="27"/>
      <c r="Q35" s="71"/>
      <c r="R35" s="71"/>
      <c r="S35" s="73"/>
      <c r="T35" s="27"/>
      <c r="U35" s="73"/>
      <c r="V35" s="42"/>
      <c r="W35" s="27"/>
      <c r="X35" s="71"/>
      <c r="Y35" s="71"/>
      <c r="Z35" s="88"/>
      <c r="AA35" s="68"/>
      <c r="AB35" s="66"/>
      <c r="AC35" s="67"/>
      <c r="AD35" s="67"/>
      <c r="AE35" s="66"/>
      <c r="AF35" s="71"/>
    </row>
    <row r="36" s="2" customFormat="1" ht="14" customHeight="1" spans="1:32">
      <c r="A36" s="25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9"/>
      <c r="G36" s="27"/>
      <c r="H36" s="27"/>
      <c r="I36" s="43"/>
      <c r="J36" s="27"/>
      <c r="K36" s="44"/>
      <c r="L36" s="27"/>
      <c r="M36" s="44"/>
      <c r="N36" s="42"/>
      <c r="O36" s="27"/>
      <c r="P36" s="27"/>
      <c r="Q36" s="49"/>
      <c r="R36" s="49"/>
      <c r="S36" s="44"/>
      <c r="T36" s="27"/>
      <c r="U36" s="44"/>
      <c r="V36" s="42"/>
      <c r="W36" s="27"/>
      <c r="X36" s="49"/>
      <c r="Y36" s="49"/>
      <c r="Z36" s="51"/>
      <c r="AA36" s="68"/>
      <c r="AB36" s="66"/>
      <c r="AC36" s="67"/>
      <c r="AD36" s="67"/>
      <c r="AE36" s="66"/>
      <c r="AF36" s="49"/>
    </row>
    <row r="37" s="2" customFormat="1" ht="14" customHeight="1" spans="1:32">
      <c r="A37" s="25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8">
        <f>N37+V37</f>
        <v>276.8</v>
      </c>
      <c r="G37" s="27">
        <v>6154</v>
      </c>
      <c r="H37" s="27">
        <v>6247</v>
      </c>
      <c r="I37" s="40">
        <f>H37-G37</f>
        <v>93</v>
      </c>
      <c r="J37" s="27">
        <v>1.65</v>
      </c>
      <c r="K37" s="41">
        <f>J37*I37</f>
        <v>153.45</v>
      </c>
      <c r="L37" s="27">
        <v>1.2</v>
      </c>
      <c r="M37" s="41">
        <f>I37*L37</f>
        <v>111.6</v>
      </c>
      <c r="N37" s="42">
        <f>K37+M37</f>
        <v>265.05</v>
      </c>
      <c r="O37" s="27">
        <v>663</v>
      </c>
      <c r="P37" s="27">
        <v>668</v>
      </c>
      <c r="Q37" s="48">
        <f>P37-O37</f>
        <v>5</v>
      </c>
      <c r="R37" s="48">
        <v>1.5</v>
      </c>
      <c r="S37" s="41">
        <f>R37*Q37</f>
        <v>7.5</v>
      </c>
      <c r="T37" s="27">
        <v>0.85</v>
      </c>
      <c r="U37" s="41">
        <f>T37*Q37</f>
        <v>4.25</v>
      </c>
      <c r="V37" s="42">
        <f>S37+U37</f>
        <v>11.75</v>
      </c>
      <c r="W37" s="27">
        <f>E37+E38+E39</f>
        <v>53.4</v>
      </c>
      <c r="X37" s="48">
        <f>W37*J37</f>
        <v>88.1100000000001</v>
      </c>
      <c r="Y37" s="48">
        <f>W37*L37</f>
        <v>64.0800000000001</v>
      </c>
      <c r="Z37" s="50">
        <f>X37+Y37</f>
        <v>152.19</v>
      </c>
      <c r="AA37" s="68">
        <f>Z37+Z38+Z39</f>
        <v>152.19</v>
      </c>
      <c r="AB37" s="66">
        <v>152.19</v>
      </c>
      <c r="AC37" s="67" t="s">
        <v>49</v>
      </c>
      <c r="AD37" s="67"/>
      <c r="AE37" s="66"/>
      <c r="AF37" s="48"/>
    </row>
    <row r="38" s="2" customFormat="1" ht="14" customHeight="1" spans="1:32">
      <c r="A38" s="25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8"/>
      <c r="G38" s="27"/>
      <c r="H38" s="27"/>
      <c r="I38" s="72"/>
      <c r="J38" s="27"/>
      <c r="K38" s="73"/>
      <c r="L38" s="27"/>
      <c r="M38" s="73"/>
      <c r="N38" s="42"/>
      <c r="O38" s="27"/>
      <c r="P38" s="27"/>
      <c r="Q38" s="71"/>
      <c r="R38" s="71"/>
      <c r="S38" s="73"/>
      <c r="T38" s="27"/>
      <c r="U38" s="73"/>
      <c r="V38" s="42"/>
      <c r="W38" s="27"/>
      <c r="X38" s="71"/>
      <c r="Y38" s="71"/>
      <c r="Z38" s="88"/>
      <c r="AA38" s="68"/>
      <c r="AB38" s="66"/>
      <c r="AC38" s="67"/>
      <c r="AD38" s="67"/>
      <c r="AE38" s="66"/>
      <c r="AF38" s="71"/>
    </row>
    <row r="39" s="2" customFormat="1" ht="14" customHeight="1" spans="1:32">
      <c r="A39" s="25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9"/>
      <c r="G39" s="27"/>
      <c r="H39" s="27"/>
      <c r="I39" s="43"/>
      <c r="J39" s="27"/>
      <c r="K39" s="44"/>
      <c r="L39" s="27"/>
      <c r="M39" s="44"/>
      <c r="N39" s="42"/>
      <c r="O39" s="27"/>
      <c r="P39" s="27"/>
      <c r="Q39" s="49"/>
      <c r="R39" s="49"/>
      <c r="S39" s="44"/>
      <c r="T39" s="27"/>
      <c r="U39" s="44"/>
      <c r="V39" s="42"/>
      <c r="W39" s="27"/>
      <c r="X39" s="49"/>
      <c r="Y39" s="49"/>
      <c r="Z39" s="51"/>
      <c r="AA39" s="68"/>
      <c r="AB39" s="66"/>
      <c r="AC39" s="67"/>
      <c r="AD39" s="67"/>
      <c r="AE39" s="66"/>
      <c r="AF39" s="49"/>
    </row>
    <row r="40" s="2" customFormat="1" ht="14" customHeight="1" spans="1:32">
      <c r="A40" s="86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8">
        <f>N40+V40</f>
        <v>0</v>
      </c>
      <c r="G40" s="27"/>
      <c r="H40" s="27"/>
      <c r="I40" s="40">
        <f>H40-G40</f>
        <v>0</v>
      </c>
      <c r="J40" s="27">
        <v>1.65</v>
      </c>
      <c r="K40" s="41">
        <f>J40*I40</f>
        <v>0</v>
      </c>
      <c r="L40" s="27">
        <v>1.2</v>
      </c>
      <c r="M40" s="41">
        <f>I40*L40</f>
        <v>0</v>
      </c>
      <c r="N40" s="42">
        <f>K40+M40</f>
        <v>0</v>
      </c>
      <c r="O40" s="27"/>
      <c r="P40" s="27"/>
      <c r="Q40" s="48">
        <f>P40-O40</f>
        <v>0</v>
      </c>
      <c r="R40" s="48">
        <v>1.5</v>
      </c>
      <c r="S40" s="41">
        <f>R40*Q40</f>
        <v>0</v>
      </c>
      <c r="T40" s="27">
        <v>0.85</v>
      </c>
      <c r="U40" s="41">
        <f>T40*Q40</f>
        <v>0</v>
      </c>
      <c r="V40" s="42">
        <f>S40+U40</f>
        <v>0</v>
      </c>
      <c r="W40" s="27">
        <f>E40+E41+E42</f>
        <v>-596.5</v>
      </c>
      <c r="X40" s="48">
        <f>W40*J40</f>
        <v>-984.225</v>
      </c>
      <c r="Y40" s="48"/>
      <c r="Z40" s="48"/>
      <c r="AA40" s="68"/>
      <c r="AB40" s="66"/>
      <c r="AC40" s="67"/>
      <c r="AD40" s="67"/>
      <c r="AE40" s="66"/>
      <c r="AF40" s="48"/>
    </row>
    <row r="41" s="2" customFormat="1" ht="14" customHeight="1" spans="1:32">
      <c r="A41" s="86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8"/>
      <c r="G41" s="27"/>
      <c r="H41" s="27"/>
      <c r="I41" s="72"/>
      <c r="J41" s="27"/>
      <c r="K41" s="73"/>
      <c r="L41" s="27"/>
      <c r="M41" s="73"/>
      <c r="N41" s="42"/>
      <c r="O41" s="27"/>
      <c r="P41" s="27"/>
      <c r="Q41" s="71"/>
      <c r="R41" s="71"/>
      <c r="S41" s="73"/>
      <c r="T41" s="27"/>
      <c r="U41" s="73"/>
      <c r="V41" s="42"/>
      <c r="W41" s="27"/>
      <c r="X41" s="71"/>
      <c r="Y41" s="71"/>
      <c r="Z41" s="71"/>
      <c r="AA41" s="68"/>
      <c r="AB41" s="66"/>
      <c r="AC41" s="67"/>
      <c r="AD41" s="67"/>
      <c r="AE41" s="66"/>
      <c r="AF41" s="71"/>
    </row>
    <row r="42" s="2" customFormat="1" ht="14" customHeight="1" spans="1:32">
      <c r="A42" s="86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9"/>
      <c r="G42" s="27"/>
      <c r="H42" s="27"/>
      <c r="I42" s="43"/>
      <c r="J42" s="27"/>
      <c r="K42" s="44"/>
      <c r="L42" s="27"/>
      <c r="M42" s="44"/>
      <c r="N42" s="42"/>
      <c r="O42" s="27"/>
      <c r="P42" s="27"/>
      <c r="Q42" s="49"/>
      <c r="R42" s="49"/>
      <c r="S42" s="44"/>
      <c r="T42" s="27"/>
      <c r="U42" s="44"/>
      <c r="V42" s="42"/>
      <c r="W42" s="27"/>
      <c r="X42" s="49"/>
      <c r="Y42" s="49"/>
      <c r="Z42" s="49"/>
      <c r="AA42" s="68"/>
      <c r="AB42" s="66"/>
      <c r="AC42" s="67"/>
      <c r="AD42" s="67"/>
      <c r="AE42" s="66"/>
      <c r="AF42" s="49"/>
    </row>
    <row r="43" s="3" customFormat="1" ht="38" customHeight="1" spans="1:32">
      <c r="A43" s="30" t="s">
        <v>40</v>
      </c>
      <c r="B43" s="31"/>
      <c r="C43" s="31"/>
      <c r="D43" s="31"/>
      <c r="E43" s="31"/>
      <c r="F43" s="32"/>
      <c r="G43" s="31"/>
      <c r="H43" s="31"/>
      <c r="I43" s="45">
        <f>SUM(I4:I42)</f>
        <v>1083</v>
      </c>
      <c r="J43" s="32">
        <f>SUM(J4:J42)</f>
        <v>21.45</v>
      </c>
      <c r="K43" s="32">
        <f t="shared" ref="J43:AB43" si="3">SUM(K4:K42)</f>
        <v>1786.95</v>
      </c>
      <c r="L43" s="32">
        <f t="shared" si="3"/>
        <v>15.6</v>
      </c>
      <c r="M43" s="32">
        <f t="shared" si="3"/>
        <v>1299.6</v>
      </c>
      <c r="N43" s="32">
        <f t="shared" si="3"/>
        <v>3086.55</v>
      </c>
      <c r="O43" s="32">
        <f t="shared" si="3"/>
        <v>6920</v>
      </c>
      <c r="P43" s="32">
        <f t="shared" si="3"/>
        <v>7122</v>
      </c>
      <c r="Q43" s="32">
        <f t="shared" si="3"/>
        <v>202</v>
      </c>
      <c r="R43" s="32">
        <f t="shared" si="3"/>
        <v>19.5</v>
      </c>
      <c r="S43" s="32">
        <f t="shared" si="3"/>
        <v>303</v>
      </c>
      <c r="T43" s="32">
        <f t="shared" si="3"/>
        <v>11.05</v>
      </c>
      <c r="U43" s="32">
        <f t="shared" si="3"/>
        <v>171.7</v>
      </c>
      <c r="V43" s="32">
        <f t="shared" si="3"/>
        <v>474.7</v>
      </c>
      <c r="W43" s="32">
        <f t="shared" si="3"/>
        <v>-78.5</v>
      </c>
      <c r="X43" s="32">
        <f t="shared" si="3"/>
        <v>-129.525</v>
      </c>
      <c r="Y43" s="32">
        <f t="shared" si="3"/>
        <v>621.6</v>
      </c>
      <c r="Z43" s="32">
        <f t="shared" si="3"/>
        <v>1476.3</v>
      </c>
      <c r="AA43" s="69">
        <f t="shared" si="3"/>
        <v>1476.3</v>
      </c>
      <c r="AB43" s="32">
        <f t="shared" si="3"/>
        <v>1476.3</v>
      </c>
      <c r="AC43" s="70"/>
      <c r="AD43" s="70"/>
      <c r="AE43" s="45"/>
      <c r="AF43" s="31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3"/>
      <c r="AB1" s="54"/>
      <c r="AC1" s="55"/>
      <c r="AD1" s="55"/>
      <c r="AE1" s="54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6"/>
      <c r="AA2" s="57" t="s">
        <v>8</v>
      </c>
      <c r="AB2" s="58" t="s">
        <v>9</v>
      </c>
      <c r="AC2" s="59" t="s">
        <v>10</v>
      </c>
      <c r="AD2" s="59" t="s">
        <v>11</v>
      </c>
      <c r="AE2" s="59" t="s">
        <v>12</v>
      </c>
      <c r="AF2" s="60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1"/>
      <c r="AB3" s="62"/>
      <c r="AC3" s="63"/>
      <c r="AD3" s="63"/>
      <c r="AE3" s="63"/>
      <c r="AF3" s="64"/>
    </row>
    <row r="4" s="2" customFormat="1" spans="1:32">
      <c r="A4" s="25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8">
        <f>N4+V4</f>
        <v>250.15</v>
      </c>
      <c r="G4" s="27">
        <v>6247</v>
      </c>
      <c r="H4" s="27">
        <v>6329</v>
      </c>
      <c r="I4" s="40">
        <f>H4-G4</f>
        <v>82</v>
      </c>
      <c r="J4" s="27">
        <v>1.65</v>
      </c>
      <c r="K4" s="41">
        <f>J4*I4</f>
        <v>135.3</v>
      </c>
      <c r="L4" s="27">
        <v>1.2</v>
      </c>
      <c r="M4" s="41">
        <f>I4*L4</f>
        <v>98.4</v>
      </c>
      <c r="N4" s="42">
        <f>K4+M4</f>
        <v>233.7</v>
      </c>
      <c r="O4" s="27">
        <v>668</v>
      </c>
      <c r="P4" s="27">
        <v>675</v>
      </c>
      <c r="Q4" s="48">
        <f>P4-O4</f>
        <v>7</v>
      </c>
      <c r="R4" s="48">
        <v>1.5</v>
      </c>
      <c r="S4" s="41">
        <f>R4*Q4</f>
        <v>10.5</v>
      </c>
      <c r="T4" s="27">
        <v>0.85</v>
      </c>
      <c r="U4" s="41">
        <f>T4*Q4</f>
        <v>5.95</v>
      </c>
      <c r="V4" s="42">
        <f>S4+U4</f>
        <v>16.45</v>
      </c>
      <c r="W4" s="27">
        <f>E4+E5+E6</f>
        <v>55.7</v>
      </c>
      <c r="X4" s="48">
        <f>W4*J4</f>
        <v>91.905</v>
      </c>
      <c r="Y4" s="48">
        <f>W4*L4</f>
        <v>66.84</v>
      </c>
      <c r="Z4" s="48">
        <f>X4+Y4</f>
        <v>158.745</v>
      </c>
      <c r="AA4" s="68">
        <f>Z4+Z5+Z6</f>
        <v>158.745</v>
      </c>
      <c r="AB4" s="66">
        <v>158.75</v>
      </c>
      <c r="AC4" s="67">
        <v>43969</v>
      </c>
      <c r="AD4" s="67">
        <v>43971</v>
      </c>
      <c r="AE4" s="66"/>
      <c r="AF4" s="27"/>
    </row>
    <row r="5" s="2" customFormat="1" spans="1:32">
      <c r="A5" s="25"/>
      <c r="B5" s="26" t="s">
        <v>27</v>
      </c>
      <c r="C5" s="27">
        <v>46.2</v>
      </c>
      <c r="D5" s="27">
        <v>46.2</v>
      </c>
      <c r="E5" s="27">
        <f t="shared" si="0"/>
        <v>0</v>
      </c>
      <c r="F5" s="28"/>
      <c r="G5" s="27"/>
      <c r="H5" s="27"/>
      <c r="I5" s="72"/>
      <c r="J5" s="27"/>
      <c r="K5" s="73"/>
      <c r="L5" s="27"/>
      <c r="M5" s="73"/>
      <c r="N5" s="42"/>
      <c r="O5" s="27"/>
      <c r="P5" s="27"/>
      <c r="Q5" s="71"/>
      <c r="R5" s="71"/>
      <c r="S5" s="73"/>
      <c r="T5" s="27"/>
      <c r="U5" s="73"/>
      <c r="V5" s="42"/>
      <c r="W5" s="27"/>
      <c r="X5" s="71"/>
      <c r="Y5" s="71"/>
      <c r="Z5" s="71"/>
      <c r="AA5" s="68"/>
      <c r="AB5" s="66"/>
      <c r="AC5" s="67"/>
      <c r="AD5" s="67"/>
      <c r="AE5" s="66"/>
      <c r="AF5" s="27"/>
    </row>
    <row r="6" s="2" customFormat="1" spans="1:32">
      <c r="A6" s="25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9"/>
      <c r="G6" s="27"/>
      <c r="H6" s="27"/>
      <c r="I6" s="43"/>
      <c r="J6" s="27"/>
      <c r="K6" s="44"/>
      <c r="L6" s="27"/>
      <c r="M6" s="44"/>
      <c r="N6" s="42"/>
      <c r="O6" s="27"/>
      <c r="P6" s="27"/>
      <c r="Q6" s="49"/>
      <c r="R6" s="49"/>
      <c r="S6" s="44"/>
      <c r="T6" s="27"/>
      <c r="U6" s="44"/>
      <c r="V6" s="42"/>
      <c r="W6" s="27"/>
      <c r="X6" s="49"/>
      <c r="Y6" s="49"/>
      <c r="Z6" s="49"/>
      <c r="AA6" s="68"/>
      <c r="AB6" s="66"/>
      <c r="AC6" s="67"/>
      <c r="AD6" s="67"/>
      <c r="AE6" s="66"/>
      <c r="AF6" s="27"/>
    </row>
    <row r="7" s="2" customFormat="1" spans="1:32">
      <c r="A7" s="25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8">
        <f>N7+V7</f>
        <v>438.6</v>
      </c>
      <c r="G7" s="48">
        <v>6329</v>
      </c>
      <c r="H7" s="48">
        <v>6473</v>
      </c>
      <c r="I7" s="40">
        <f>H7-G7</f>
        <v>144</v>
      </c>
      <c r="J7" s="48">
        <v>1.65</v>
      </c>
      <c r="K7" s="41">
        <f>J7*I7</f>
        <v>237.6</v>
      </c>
      <c r="L7" s="48">
        <v>1.2</v>
      </c>
      <c r="M7" s="41">
        <f>I7*L7</f>
        <v>172.8</v>
      </c>
      <c r="N7" s="74">
        <f>K7+M7</f>
        <v>410.4</v>
      </c>
      <c r="O7" s="48">
        <v>675</v>
      </c>
      <c r="P7" s="48">
        <v>687</v>
      </c>
      <c r="Q7" s="48">
        <f>P7-O7</f>
        <v>12</v>
      </c>
      <c r="R7" s="48">
        <v>1.5</v>
      </c>
      <c r="S7" s="41">
        <f>R7*Q7</f>
        <v>18</v>
      </c>
      <c r="T7" s="48">
        <v>0.85</v>
      </c>
      <c r="U7" s="41">
        <f>T7*Q7</f>
        <v>10.2</v>
      </c>
      <c r="V7" s="74">
        <f>S7+U7</f>
        <v>28.2</v>
      </c>
      <c r="W7" s="48">
        <f>E10+E11+E12+E9+E8+E7</f>
        <v>59.6000000000001</v>
      </c>
      <c r="X7" s="48">
        <f>W7*J7</f>
        <v>98.3400000000001</v>
      </c>
      <c r="Y7" s="48">
        <f>W7*L7</f>
        <v>71.5200000000001</v>
      </c>
      <c r="Z7" s="48">
        <f>X7+Y7</f>
        <v>169.86</v>
      </c>
      <c r="AA7" s="77">
        <f>Z7+Z8+Z9</f>
        <v>169.86</v>
      </c>
      <c r="AB7" s="78">
        <v>169.86</v>
      </c>
      <c r="AC7" s="79">
        <v>43969</v>
      </c>
      <c r="AD7" s="79">
        <v>43971</v>
      </c>
      <c r="AE7" s="78"/>
      <c r="AF7" s="78"/>
    </row>
    <row r="8" s="2" customFormat="1" spans="1:32">
      <c r="A8" s="25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8"/>
      <c r="G8" s="71"/>
      <c r="H8" s="71"/>
      <c r="I8" s="72"/>
      <c r="J8" s="71"/>
      <c r="K8" s="73"/>
      <c r="L8" s="71"/>
      <c r="M8" s="73"/>
      <c r="N8" s="75"/>
      <c r="O8" s="71"/>
      <c r="P8" s="71"/>
      <c r="Q8" s="71"/>
      <c r="R8" s="71"/>
      <c r="S8" s="73"/>
      <c r="T8" s="71"/>
      <c r="U8" s="73"/>
      <c r="V8" s="75"/>
      <c r="W8" s="71"/>
      <c r="X8" s="71"/>
      <c r="Y8" s="71"/>
      <c r="Z8" s="71"/>
      <c r="AA8" s="80"/>
      <c r="AB8" s="81"/>
      <c r="AC8" s="82"/>
      <c r="AD8" s="82"/>
      <c r="AE8" s="81"/>
      <c r="AF8" s="81"/>
    </row>
    <row r="9" s="2" customFormat="1" spans="1:32">
      <c r="A9" s="25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8"/>
      <c r="G9" s="71"/>
      <c r="H9" s="71"/>
      <c r="I9" s="72"/>
      <c r="J9" s="71"/>
      <c r="K9" s="73"/>
      <c r="L9" s="71"/>
      <c r="M9" s="73"/>
      <c r="N9" s="75"/>
      <c r="O9" s="71"/>
      <c r="P9" s="71"/>
      <c r="Q9" s="71"/>
      <c r="R9" s="71"/>
      <c r="S9" s="73"/>
      <c r="T9" s="71"/>
      <c r="U9" s="73"/>
      <c r="V9" s="75"/>
      <c r="W9" s="71"/>
      <c r="X9" s="71"/>
      <c r="Y9" s="71"/>
      <c r="Z9" s="71"/>
      <c r="AA9" s="80"/>
      <c r="AB9" s="81"/>
      <c r="AC9" s="82"/>
      <c r="AD9" s="82"/>
      <c r="AE9" s="81"/>
      <c r="AF9" s="81"/>
    </row>
    <row r="10" s="2" customFormat="1" spans="1:32">
      <c r="A10" s="25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8"/>
      <c r="G10" s="71"/>
      <c r="H10" s="71"/>
      <c r="I10" s="72"/>
      <c r="J10" s="71"/>
      <c r="K10" s="73"/>
      <c r="L10" s="71"/>
      <c r="M10" s="73"/>
      <c r="N10" s="75"/>
      <c r="O10" s="71"/>
      <c r="P10" s="71"/>
      <c r="Q10" s="71"/>
      <c r="R10" s="71"/>
      <c r="S10" s="73"/>
      <c r="T10" s="71"/>
      <c r="U10" s="73"/>
      <c r="V10" s="75"/>
      <c r="W10" s="71"/>
      <c r="X10" s="71"/>
      <c r="Y10" s="71"/>
      <c r="Z10" s="71"/>
      <c r="AA10" s="80"/>
      <c r="AB10" s="81"/>
      <c r="AC10" s="82"/>
      <c r="AD10" s="82"/>
      <c r="AE10" s="81"/>
      <c r="AF10" s="81"/>
    </row>
    <row r="11" s="2" customFormat="1" spans="1:32">
      <c r="A11" s="25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8"/>
      <c r="G11" s="71"/>
      <c r="H11" s="71"/>
      <c r="I11" s="72"/>
      <c r="J11" s="71"/>
      <c r="K11" s="73"/>
      <c r="L11" s="71"/>
      <c r="M11" s="73"/>
      <c r="N11" s="75"/>
      <c r="O11" s="71"/>
      <c r="P11" s="71"/>
      <c r="Q11" s="71"/>
      <c r="R11" s="71"/>
      <c r="S11" s="73"/>
      <c r="T11" s="71"/>
      <c r="U11" s="73"/>
      <c r="V11" s="75"/>
      <c r="W11" s="71"/>
      <c r="X11" s="71"/>
      <c r="Y11" s="71"/>
      <c r="Z11" s="71"/>
      <c r="AA11" s="80"/>
      <c r="AB11" s="81"/>
      <c r="AC11" s="82"/>
      <c r="AD11" s="82"/>
      <c r="AE11" s="81"/>
      <c r="AF11" s="81"/>
    </row>
    <row r="12" s="2" customFormat="1" spans="1:32">
      <c r="A12" s="25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9"/>
      <c r="G12" s="49"/>
      <c r="H12" s="49"/>
      <c r="I12" s="43"/>
      <c r="J12" s="49"/>
      <c r="K12" s="44"/>
      <c r="L12" s="49"/>
      <c r="M12" s="44"/>
      <c r="N12" s="76"/>
      <c r="O12" s="49"/>
      <c r="P12" s="49"/>
      <c r="Q12" s="49"/>
      <c r="R12" s="49"/>
      <c r="S12" s="44"/>
      <c r="T12" s="49"/>
      <c r="U12" s="44"/>
      <c r="V12" s="76"/>
      <c r="W12" s="49"/>
      <c r="X12" s="49"/>
      <c r="Y12" s="49"/>
      <c r="Z12" s="49"/>
      <c r="AA12" s="83"/>
      <c r="AB12" s="84"/>
      <c r="AC12" s="85"/>
      <c r="AD12" s="85"/>
      <c r="AE12" s="84"/>
      <c r="AF12" s="84"/>
    </row>
    <row r="13" s="2" customFormat="1" spans="1:32">
      <c r="A13" s="25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8">
        <f>N13+V13</f>
        <v>401.85</v>
      </c>
      <c r="G13" s="27">
        <v>6473</v>
      </c>
      <c r="H13" s="27">
        <v>6614</v>
      </c>
      <c r="I13" s="40">
        <f>H13-G13</f>
        <v>141</v>
      </c>
      <c r="J13" s="27">
        <v>1.65</v>
      </c>
      <c r="K13" s="41">
        <f>J13*I13</f>
        <v>232.65</v>
      </c>
      <c r="L13" s="27">
        <v>1.2</v>
      </c>
      <c r="M13" s="41">
        <f>I13*L13</f>
        <v>169.2</v>
      </c>
      <c r="N13" s="42">
        <f>K13+M13</f>
        <v>401.85</v>
      </c>
      <c r="O13" s="27">
        <v>687</v>
      </c>
      <c r="P13" s="27">
        <v>687</v>
      </c>
      <c r="Q13" s="48">
        <f>P13-O13</f>
        <v>0</v>
      </c>
      <c r="R13" s="48">
        <v>1.5</v>
      </c>
      <c r="S13" s="41">
        <f>R13*Q13</f>
        <v>0</v>
      </c>
      <c r="T13" s="27">
        <v>0.85</v>
      </c>
      <c r="U13" s="41">
        <f>T13*Q13</f>
        <v>0</v>
      </c>
      <c r="V13" s="42">
        <f>S13+U13</f>
        <v>0</v>
      </c>
      <c r="W13" s="27">
        <f>E13+E14</f>
        <v>34.5999999999999</v>
      </c>
      <c r="X13" s="48">
        <f>W13*J13</f>
        <v>57.0899999999998</v>
      </c>
      <c r="Y13" s="48">
        <f>W13*L13</f>
        <v>41.5199999999999</v>
      </c>
      <c r="Z13" s="48">
        <f>X13+Y13</f>
        <v>98.6099999999997</v>
      </c>
      <c r="AA13" s="68">
        <f>Z13+Z14</f>
        <v>98.6099999999997</v>
      </c>
      <c r="AB13" s="66">
        <v>98.61</v>
      </c>
      <c r="AC13" s="67">
        <v>43969</v>
      </c>
      <c r="AD13" s="67">
        <v>43971</v>
      </c>
      <c r="AE13" s="66"/>
      <c r="AF13" s="48"/>
    </row>
    <row r="14" s="2" customFormat="1" spans="1:32">
      <c r="A14" s="25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9"/>
      <c r="G14" s="27"/>
      <c r="H14" s="27"/>
      <c r="I14" s="43"/>
      <c r="J14" s="27"/>
      <c r="K14" s="44"/>
      <c r="L14" s="27"/>
      <c r="M14" s="44"/>
      <c r="N14" s="42"/>
      <c r="O14" s="27"/>
      <c r="P14" s="27"/>
      <c r="Q14" s="49"/>
      <c r="R14" s="49"/>
      <c r="S14" s="44"/>
      <c r="T14" s="27"/>
      <c r="U14" s="44"/>
      <c r="V14" s="42"/>
      <c r="W14" s="27"/>
      <c r="X14" s="49"/>
      <c r="Y14" s="49"/>
      <c r="Z14" s="49"/>
      <c r="AA14" s="68"/>
      <c r="AB14" s="66"/>
      <c r="AC14" s="67"/>
      <c r="AD14" s="67"/>
      <c r="AE14" s="66"/>
      <c r="AF14" s="49"/>
    </row>
    <row r="15" s="2" customFormat="1" spans="1:32">
      <c r="A15" s="25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8">
        <f>N15+V15</f>
        <v>356.25</v>
      </c>
      <c r="G15" s="27">
        <v>6614</v>
      </c>
      <c r="H15" s="27">
        <v>6739</v>
      </c>
      <c r="I15" s="40">
        <f>H15-G15</f>
        <v>125</v>
      </c>
      <c r="J15" s="27">
        <v>1.65</v>
      </c>
      <c r="K15" s="41">
        <f>J15*I15</f>
        <v>206.25</v>
      </c>
      <c r="L15" s="27">
        <v>1.2</v>
      </c>
      <c r="M15" s="41">
        <f>I15*L15</f>
        <v>150</v>
      </c>
      <c r="N15" s="42">
        <f>K15+M15</f>
        <v>356.25</v>
      </c>
      <c r="O15" s="27">
        <v>687</v>
      </c>
      <c r="P15" s="27">
        <v>687</v>
      </c>
      <c r="Q15" s="48">
        <f>P15-O15</f>
        <v>0</v>
      </c>
      <c r="R15" s="48">
        <v>1.5</v>
      </c>
      <c r="S15" s="41">
        <f>R15*Q15</f>
        <v>0</v>
      </c>
      <c r="T15" s="27">
        <v>0.85</v>
      </c>
      <c r="U15" s="41">
        <f>T15*Q15</f>
        <v>0</v>
      </c>
      <c r="V15" s="42">
        <f>S15+U15</f>
        <v>0</v>
      </c>
      <c r="W15" s="27">
        <f>E15+E16</f>
        <v>47.2</v>
      </c>
      <c r="X15" s="48">
        <f>W15*J15</f>
        <v>77.88</v>
      </c>
      <c r="Y15" s="48">
        <f>W15*L15</f>
        <v>56.64</v>
      </c>
      <c r="Z15" s="48">
        <f>X15+Y15</f>
        <v>134.52</v>
      </c>
      <c r="AA15" s="68">
        <f>Z15+Z16</f>
        <v>134.52</v>
      </c>
      <c r="AB15" s="66">
        <v>134.52</v>
      </c>
      <c r="AC15" s="67">
        <v>43997</v>
      </c>
      <c r="AD15" s="67">
        <v>43998</v>
      </c>
      <c r="AE15" s="66"/>
      <c r="AF15" s="48"/>
    </row>
    <row r="16" s="2" customFormat="1" spans="1:32">
      <c r="A16" s="25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9"/>
      <c r="G16" s="27"/>
      <c r="H16" s="27"/>
      <c r="I16" s="43"/>
      <c r="J16" s="27"/>
      <c r="K16" s="44"/>
      <c r="L16" s="27"/>
      <c r="M16" s="44"/>
      <c r="N16" s="42"/>
      <c r="O16" s="27"/>
      <c r="P16" s="27"/>
      <c r="Q16" s="49"/>
      <c r="R16" s="49"/>
      <c r="S16" s="44"/>
      <c r="T16" s="27"/>
      <c r="U16" s="44"/>
      <c r="V16" s="42"/>
      <c r="W16" s="27"/>
      <c r="X16" s="49"/>
      <c r="Y16" s="49"/>
      <c r="Z16" s="49"/>
      <c r="AA16" s="68"/>
      <c r="AB16" s="66"/>
      <c r="AC16" s="67"/>
      <c r="AD16" s="67"/>
      <c r="AE16" s="66"/>
      <c r="AF16" s="49"/>
    </row>
    <row r="17" s="2" customFormat="1" spans="1:32">
      <c r="A17" s="25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8">
        <f>N17+V17</f>
        <v>410.75</v>
      </c>
      <c r="G17" s="27">
        <v>6739</v>
      </c>
      <c r="H17" s="27">
        <v>6879</v>
      </c>
      <c r="I17" s="40">
        <f>H17-G17</f>
        <v>140</v>
      </c>
      <c r="J17" s="27">
        <v>1.65</v>
      </c>
      <c r="K17" s="41">
        <f>J17*I17</f>
        <v>231</v>
      </c>
      <c r="L17" s="27">
        <v>1.2</v>
      </c>
      <c r="M17" s="41">
        <f>I17*L17</f>
        <v>168</v>
      </c>
      <c r="N17" s="42">
        <f>K17+M17</f>
        <v>399</v>
      </c>
      <c r="O17" s="27">
        <v>687</v>
      </c>
      <c r="P17" s="27">
        <v>692</v>
      </c>
      <c r="Q17" s="48">
        <f>P17-O17</f>
        <v>5</v>
      </c>
      <c r="R17" s="48">
        <v>1.5</v>
      </c>
      <c r="S17" s="41">
        <f>R17*Q17</f>
        <v>7.5</v>
      </c>
      <c r="T17" s="27">
        <v>0.85</v>
      </c>
      <c r="U17" s="41">
        <f>T17*Q17</f>
        <v>4.25</v>
      </c>
      <c r="V17" s="42">
        <f>S17+U17</f>
        <v>11.75</v>
      </c>
      <c r="W17" s="27">
        <f>E17+E18</f>
        <v>45.5000000000001</v>
      </c>
      <c r="X17" s="48">
        <f>W17*J17</f>
        <v>75.0750000000001</v>
      </c>
      <c r="Y17" s="48">
        <f>W17*L17</f>
        <v>54.6000000000001</v>
      </c>
      <c r="Z17" s="48">
        <f>X17+Y17</f>
        <v>129.675</v>
      </c>
      <c r="AA17" s="68">
        <f>Z17+Z18</f>
        <v>129.675</v>
      </c>
      <c r="AB17" s="66">
        <v>129.68</v>
      </c>
      <c r="AC17" s="67">
        <v>44025</v>
      </c>
      <c r="AD17" s="67">
        <v>44026</v>
      </c>
      <c r="AE17" s="66"/>
      <c r="AF17" s="48"/>
    </row>
    <row r="18" s="2" customFormat="1" spans="1:32">
      <c r="A18" s="25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9"/>
      <c r="G18" s="27"/>
      <c r="H18" s="27"/>
      <c r="I18" s="43"/>
      <c r="J18" s="27"/>
      <c r="K18" s="44"/>
      <c r="L18" s="27"/>
      <c r="M18" s="44"/>
      <c r="N18" s="42"/>
      <c r="O18" s="27"/>
      <c r="P18" s="27"/>
      <c r="Q18" s="49"/>
      <c r="R18" s="49"/>
      <c r="S18" s="44"/>
      <c r="T18" s="27"/>
      <c r="U18" s="44"/>
      <c r="V18" s="42"/>
      <c r="W18" s="27"/>
      <c r="X18" s="49"/>
      <c r="Y18" s="49"/>
      <c r="Z18" s="49"/>
      <c r="AA18" s="68"/>
      <c r="AB18" s="66"/>
      <c r="AC18" s="67"/>
      <c r="AD18" s="67"/>
      <c r="AE18" s="66"/>
      <c r="AF18" s="49"/>
    </row>
    <row r="19" s="2" customFormat="1" spans="1:32">
      <c r="A19" s="25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8">
        <f>N19+V19</f>
        <v>296.4</v>
      </c>
      <c r="G19" s="27">
        <v>6879</v>
      </c>
      <c r="H19" s="27">
        <v>6983</v>
      </c>
      <c r="I19" s="40">
        <f>H19-G19</f>
        <v>104</v>
      </c>
      <c r="J19" s="27">
        <v>1.65</v>
      </c>
      <c r="K19" s="41">
        <f>J19*I19</f>
        <v>171.6</v>
      </c>
      <c r="L19" s="27">
        <v>1.2</v>
      </c>
      <c r="M19" s="41">
        <f>I19*L19</f>
        <v>124.8</v>
      </c>
      <c r="N19" s="42">
        <f>K19+M19</f>
        <v>296.4</v>
      </c>
      <c r="O19" s="27">
        <v>692</v>
      </c>
      <c r="P19" s="27">
        <v>692</v>
      </c>
      <c r="Q19" s="48">
        <f>P19-O19</f>
        <v>0</v>
      </c>
      <c r="R19" s="48">
        <v>1.5</v>
      </c>
      <c r="S19" s="41">
        <f>R19*Q19</f>
        <v>0</v>
      </c>
      <c r="T19" s="27">
        <v>0.85</v>
      </c>
      <c r="U19" s="41">
        <f>T19*Q19</f>
        <v>0</v>
      </c>
      <c r="V19" s="42">
        <f>S19+U19</f>
        <v>0</v>
      </c>
      <c r="W19" s="27">
        <f>E19+E20</f>
        <v>47.5</v>
      </c>
      <c r="X19" s="48">
        <f>W19*J19</f>
        <v>78.3749999999999</v>
      </c>
      <c r="Y19" s="48">
        <f>W19*L19</f>
        <v>57</v>
      </c>
      <c r="Z19" s="48">
        <f>X19+Y19</f>
        <v>135.375</v>
      </c>
      <c r="AA19" s="68">
        <f>Z19+Z20</f>
        <v>135.375</v>
      </c>
      <c r="AB19" s="66">
        <v>135.38</v>
      </c>
      <c r="AC19" s="67">
        <v>44054</v>
      </c>
      <c r="AD19" s="67">
        <v>44055</v>
      </c>
      <c r="AE19" s="66"/>
      <c r="AF19" s="48"/>
    </row>
    <row r="20" s="2" customFormat="1" ht="14" customHeight="1" spans="1:32">
      <c r="A20" s="25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9"/>
      <c r="G20" s="27"/>
      <c r="H20" s="27"/>
      <c r="I20" s="43"/>
      <c r="J20" s="27"/>
      <c r="K20" s="44"/>
      <c r="L20" s="27"/>
      <c r="M20" s="44"/>
      <c r="N20" s="42"/>
      <c r="O20" s="27"/>
      <c r="P20" s="27"/>
      <c r="Q20" s="49"/>
      <c r="R20" s="49"/>
      <c r="S20" s="44"/>
      <c r="T20" s="27"/>
      <c r="U20" s="44"/>
      <c r="V20" s="42"/>
      <c r="W20" s="27"/>
      <c r="X20" s="49"/>
      <c r="Y20" s="49"/>
      <c r="Z20" s="49"/>
      <c r="AA20" s="68"/>
      <c r="AB20" s="66"/>
      <c r="AC20" s="67"/>
      <c r="AD20" s="67"/>
      <c r="AE20" s="66"/>
      <c r="AF20" s="49"/>
    </row>
    <row r="21" s="2" customFormat="1" ht="14" customHeight="1" spans="1:32">
      <c r="A21" s="25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8">
        <f>N21+V21</f>
        <v>353.4</v>
      </c>
      <c r="G21" s="27">
        <v>6983</v>
      </c>
      <c r="H21" s="27">
        <v>7107</v>
      </c>
      <c r="I21" s="40">
        <f>H21-G21</f>
        <v>124</v>
      </c>
      <c r="J21" s="27">
        <v>1.65</v>
      </c>
      <c r="K21" s="41">
        <f>J21*I21</f>
        <v>204.6</v>
      </c>
      <c r="L21" s="27">
        <v>1.2</v>
      </c>
      <c r="M21" s="41">
        <f>I21*L21</f>
        <v>148.8</v>
      </c>
      <c r="N21" s="42">
        <f>K21+M21</f>
        <v>353.4</v>
      </c>
      <c r="O21" s="27">
        <v>692</v>
      </c>
      <c r="P21" s="27">
        <v>692</v>
      </c>
      <c r="Q21" s="48">
        <f>P21-O21</f>
        <v>0</v>
      </c>
      <c r="R21" s="48">
        <v>1.5</v>
      </c>
      <c r="S21" s="41">
        <f>R21*Q21</f>
        <v>0</v>
      </c>
      <c r="T21" s="27">
        <v>0.85</v>
      </c>
      <c r="U21" s="41">
        <f>T21*Q21</f>
        <v>0</v>
      </c>
      <c r="V21" s="42">
        <f>S21+U21</f>
        <v>0</v>
      </c>
      <c r="W21" s="27">
        <f>E21+E22</f>
        <v>45.6</v>
      </c>
      <c r="X21" s="48">
        <f>W21*J21</f>
        <v>75.24</v>
      </c>
      <c r="Y21" s="48">
        <f>W21*L21</f>
        <v>54.72</v>
      </c>
      <c r="Z21" s="48">
        <f>X21+Y21</f>
        <v>129.96</v>
      </c>
      <c r="AA21" s="68">
        <f>Z21+Z22</f>
        <v>129.96</v>
      </c>
      <c r="AB21" s="66">
        <v>129.96</v>
      </c>
      <c r="AC21" s="67">
        <v>44089</v>
      </c>
      <c r="AD21" s="67">
        <v>44090</v>
      </c>
      <c r="AE21" s="66"/>
      <c r="AF21" s="48"/>
    </row>
    <row r="22" s="2" customFormat="1" ht="14" customHeight="1" spans="1:32">
      <c r="A22" s="25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9"/>
      <c r="G22" s="27"/>
      <c r="H22" s="27"/>
      <c r="I22" s="43"/>
      <c r="J22" s="27"/>
      <c r="K22" s="44"/>
      <c r="L22" s="27"/>
      <c r="M22" s="44"/>
      <c r="N22" s="42"/>
      <c r="O22" s="27"/>
      <c r="P22" s="27"/>
      <c r="Q22" s="49"/>
      <c r="R22" s="49"/>
      <c r="S22" s="44"/>
      <c r="T22" s="27"/>
      <c r="U22" s="44"/>
      <c r="V22" s="42"/>
      <c r="W22" s="27"/>
      <c r="X22" s="49"/>
      <c r="Y22" s="49"/>
      <c r="Z22" s="49"/>
      <c r="AA22" s="68"/>
      <c r="AB22" s="66"/>
      <c r="AC22" s="67"/>
      <c r="AD22" s="67"/>
      <c r="AE22" s="66"/>
      <c r="AF22" s="49"/>
    </row>
    <row r="23" s="2" customFormat="1" ht="14" customHeight="1" spans="1:32">
      <c r="A23" s="25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8">
        <f>N23+V23</f>
        <v>356.25</v>
      </c>
      <c r="G23" s="27">
        <v>7107</v>
      </c>
      <c r="H23" s="27">
        <v>7232</v>
      </c>
      <c r="I23" s="40">
        <f>H23-G23</f>
        <v>125</v>
      </c>
      <c r="J23" s="27">
        <v>1.65</v>
      </c>
      <c r="K23" s="41">
        <f>J23*I23</f>
        <v>206.25</v>
      </c>
      <c r="L23" s="27">
        <v>1.2</v>
      </c>
      <c r="M23" s="41">
        <f>I23*L23</f>
        <v>150</v>
      </c>
      <c r="N23" s="42">
        <f>K23+M23</f>
        <v>356.25</v>
      </c>
      <c r="O23" s="27">
        <v>692</v>
      </c>
      <c r="P23" s="27">
        <v>692</v>
      </c>
      <c r="Q23" s="48">
        <f>P23-O23</f>
        <v>0</v>
      </c>
      <c r="R23" s="48">
        <v>1.5</v>
      </c>
      <c r="S23" s="41">
        <f>R23*Q23</f>
        <v>0</v>
      </c>
      <c r="T23" s="27">
        <v>0.85</v>
      </c>
      <c r="U23" s="41">
        <f>T23*Q23</f>
        <v>0</v>
      </c>
      <c r="V23" s="42">
        <f>S23+U23</f>
        <v>0</v>
      </c>
      <c r="W23" s="27">
        <f>E23+E24</f>
        <v>52</v>
      </c>
      <c r="X23" s="48">
        <f>W23*J23</f>
        <v>85.8</v>
      </c>
      <c r="Y23" s="48">
        <f>W23*L23</f>
        <v>62.4</v>
      </c>
      <c r="Z23" s="48">
        <f>X23+Y23</f>
        <v>148.2</v>
      </c>
      <c r="AA23" s="68">
        <f>Z23+Z24</f>
        <v>148.2</v>
      </c>
      <c r="AB23" s="66">
        <v>148.2</v>
      </c>
      <c r="AC23" s="67">
        <v>44118</v>
      </c>
      <c r="AD23" s="67">
        <v>44124</v>
      </c>
      <c r="AE23" s="66"/>
      <c r="AF23" s="48"/>
    </row>
    <row r="24" s="2" customFormat="1" ht="14" customHeight="1" spans="1:32">
      <c r="A24" s="25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9"/>
      <c r="G24" s="27"/>
      <c r="H24" s="27"/>
      <c r="I24" s="43"/>
      <c r="J24" s="27"/>
      <c r="K24" s="44"/>
      <c r="L24" s="27"/>
      <c r="M24" s="44"/>
      <c r="N24" s="42"/>
      <c r="O24" s="27"/>
      <c r="P24" s="27"/>
      <c r="Q24" s="49"/>
      <c r="R24" s="49"/>
      <c r="S24" s="44"/>
      <c r="T24" s="27"/>
      <c r="U24" s="44"/>
      <c r="V24" s="42"/>
      <c r="W24" s="27"/>
      <c r="X24" s="49"/>
      <c r="Y24" s="49"/>
      <c r="Z24" s="49"/>
      <c r="AA24" s="68"/>
      <c r="AB24" s="66"/>
      <c r="AC24" s="67"/>
      <c r="AD24" s="67"/>
      <c r="AE24" s="66"/>
      <c r="AF24" s="49"/>
    </row>
    <row r="25" s="2" customFormat="1" ht="14" customHeight="1" spans="1:32">
      <c r="A25" s="25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8">
        <f>N25+V25</f>
        <v>284.7</v>
      </c>
      <c r="G25" s="27">
        <v>7232</v>
      </c>
      <c r="H25" s="27">
        <v>7322</v>
      </c>
      <c r="I25" s="40">
        <f>H25-G25</f>
        <v>90</v>
      </c>
      <c r="J25" s="27">
        <v>1.65</v>
      </c>
      <c r="K25" s="41">
        <f>J25*I25</f>
        <v>148.5</v>
      </c>
      <c r="L25" s="27">
        <v>1.2</v>
      </c>
      <c r="M25" s="41">
        <f>I25*L25</f>
        <v>108</v>
      </c>
      <c r="N25" s="42">
        <f>K25+M25</f>
        <v>256.5</v>
      </c>
      <c r="O25" s="27">
        <v>692</v>
      </c>
      <c r="P25" s="27">
        <v>704</v>
      </c>
      <c r="Q25" s="48">
        <f>P25-O25</f>
        <v>12</v>
      </c>
      <c r="R25" s="48">
        <v>1.5</v>
      </c>
      <c r="S25" s="41">
        <f>R25*Q25</f>
        <v>18</v>
      </c>
      <c r="T25" s="27">
        <v>0.85</v>
      </c>
      <c r="U25" s="41">
        <f>T25*Q25</f>
        <v>10.2</v>
      </c>
      <c r="V25" s="42">
        <f>S25+U25</f>
        <v>28.2</v>
      </c>
      <c r="W25" s="27">
        <f>E25+E26</f>
        <v>41</v>
      </c>
      <c r="X25" s="48">
        <f>W25*J25</f>
        <v>67.65</v>
      </c>
      <c r="Y25" s="48">
        <f>W25*L25</f>
        <v>49.2</v>
      </c>
      <c r="Z25" s="48">
        <f>X25+Y25</f>
        <v>116.85</v>
      </c>
      <c r="AA25" s="68">
        <f>Z25+Z26</f>
        <v>116.85</v>
      </c>
      <c r="AB25" s="66">
        <v>116.85</v>
      </c>
      <c r="AC25" s="67">
        <v>44147</v>
      </c>
      <c r="AD25" s="67">
        <v>44148</v>
      </c>
      <c r="AE25" s="66"/>
      <c r="AF25" s="48"/>
    </row>
    <row r="26" s="2" customFormat="1" ht="14" customHeight="1" spans="1:32">
      <c r="A26" s="25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9"/>
      <c r="G26" s="27"/>
      <c r="H26" s="27"/>
      <c r="I26" s="43"/>
      <c r="J26" s="27"/>
      <c r="K26" s="44"/>
      <c r="L26" s="27"/>
      <c r="M26" s="44"/>
      <c r="N26" s="42"/>
      <c r="O26" s="27"/>
      <c r="P26" s="27"/>
      <c r="Q26" s="49"/>
      <c r="R26" s="49"/>
      <c r="S26" s="44"/>
      <c r="T26" s="27"/>
      <c r="U26" s="44"/>
      <c r="V26" s="42"/>
      <c r="W26" s="27"/>
      <c r="X26" s="49"/>
      <c r="Y26" s="49"/>
      <c r="Z26" s="49"/>
      <c r="AA26" s="68"/>
      <c r="AB26" s="66"/>
      <c r="AC26" s="67"/>
      <c r="AD26" s="67"/>
      <c r="AE26" s="66"/>
      <c r="AF26" s="49"/>
    </row>
    <row r="27" s="2" customFormat="1" ht="14" customHeight="1" spans="1:32">
      <c r="A27" s="25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8">
        <f>N27+V27</f>
        <v>436.05</v>
      </c>
      <c r="G27" s="27">
        <v>7322</v>
      </c>
      <c r="H27" s="27">
        <v>7475</v>
      </c>
      <c r="I27" s="40">
        <f>H27-G27</f>
        <v>153</v>
      </c>
      <c r="J27" s="27">
        <v>1.65</v>
      </c>
      <c r="K27" s="41">
        <f>J27*I27</f>
        <v>252.45</v>
      </c>
      <c r="L27" s="27">
        <v>1.2</v>
      </c>
      <c r="M27" s="41">
        <f>I27*L27</f>
        <v>183.6</v>
      </c>
      <c r="N27" s="42">
        <f>K27+M27</f>
        <v>436.05</v>
      </c>
      <c r="O27" s="27">
        <v>704</v>
      </c>
      <c r="P27" s="27">
        <v>704</v>
      </c>
      <c r="Q27" s="48">
        <f>P27-O27</f>
        <v>0</v>
      </c>
      <c r="R27" s="48">
        <v>1.5</v>
      </c>
      <c r="S27" s="41">
        <f>R27*Q27</f>
        <v>0</v>
      </c>
      <c r="T27" s="27">
        <v>0.85</v>
      </c>
      <c r="U27" s="41">
        <f>T27*Q27</f>
        <v>0</v>
      </c>
      <c r="V27" s="42">
        <f>S27+U27</f>
        <v>0</v>
      </c>
      <c r="W27" s="27">
        <f>E27+E28</f>
        <v>49.4</v>
      </c>
      <c r="X27" s="48">
        <f>W27*J27</f>
        <v>81.51</v>
      </c>
      <c r="Y27" s="48">
        <f>W27*L27</f>
        <v>59.28</v>
      </c>
      <c r="Z27" s="48">
        <f>X27+Y27</f>
        <v>140.79</v>
      </c>
      <c r="AA27" s="68">
        <f>Z27+Z28</f>
        <v>140.79</v>
      </c>
      <c r="AB27" s="66">
        <v>140.79</v>
      </c>
      <c r="AC27" s="67">
        <v>44180</v>
      </c>
      <c r="AD27" s="67">
        <v>44181</v>
      </c>
      <c r="AE27" s="66"/>
      <c r="AF27" s="48"/>
    </row>
    <row r="28" s="2" customFormat="1" ht="14" customHeight="1" spans="1:32">
      <c r="A28" s="25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9"/>
      <c r="G28" s="27"/>
      <c r="H28" s="27"/>
      <c r="I28" s="43"/>
      <c r="J28" s="27"/>
      <c r="K28" s="44"/>
      <c r="L28" s="27"/>
      <c r="M28" s="44"/>
      <c r="N28" s="42"/>
      <c r="O28" s="27"/>
      <c r="P28" s="27"/>
      <c r="Q28" s="49"/>
      <c r="R28" s="49"/>
      <c r="S28" s="44"/>
      <c r="T28" s="27"/>
      <c r="U28" s="44"/>
      <c r="V28" s="42"/>
      <c r="W28" s="27"/>
      <c r="X28" s="49"/>
      <c r="Y28" s="49"/>
      <c r="Z28" s="49"/>
      <c r="AA28" s="68"/>
      <c r="AB28" s="66"/>
      <c r="AC28" s="67"/>
      <c r="AD28" s="67"/>
      <c r="AE28" s="66"/>
      <c r="AF28" s="49"/>
    </row>
    <row r="29" s="2" customFormat="1" ht="14" customHeight="1" spans="1:32">
      <c r="A29" s="25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8">
        <f>N29+V29</f>
        <v>208.05</v>
      </c>
      <c r="G29" s="27">
        <v>7475</v>
      </c>
      <c r="H29" s="27">
        <v>7548</v>
      </c>
      <c r="I29" s="40">
        <f>H29-G29</f>
        <v>73</v>
      </c>
      <c r="J29" s="27">
        <v>1.65</v>
      </c>
      <c r="K29" s="41">
        <f>J29*I29</f>
        <v>120.45</v>
      </c>
      <c r="L29" s="27">
        <v>1.2</v>
      </c>
      <c r="M29" s="41">
        <f>I29*L29</f>
        <v>87.6</v>
      </c>
      <c r="N29" s="42">
        <f>K29+M29</f>
        <v>208.05</v>
      </c>
      <c r="O29" s="27">
        <v>704</v>
      </c>
      <c r="P29" s="27">
        <v>704</v>
      </c>
      <c r="Q29" s="48">
        <f>P29-O29</f>
        <v>0</v>
      </c>
      <c r="R29" s="48">
        <v>1.5</v>
      </c>
      <c r="S29" s="41">
        <f>R29*Q29</f>
        <v>0</v>
      </c>
      <c r="T29" s="27">
        <v>0.85</v>
      </c>
      <c r="U29" s="41">
        <f>T29*Q29</f>
        <v>0</v>
      </c>
      <c r="V29" s="42">
        <f>S29+U29</f>
        <v>0</v>
      </c>
      <c r="W29" s="27">
        <f>E29+E30</f>
        <v>36.9999999999999</v>
      </c>
      <c r="X29" s="48">
        <f>W29*J29</f>
        <v>61.0499999999999</v>
      </c>
      <c r="Y29" s="48">
        <f>W29*L29</f>
        <v>44.3999999999999</v>
      </c>
      <c r="Z29" s="48">
        <f>X29+Y29</f>
        <v>105.45</v>
      </c>
      <c r="AA29" s="68">
        <f>Z29+Z30</f>
        <v>105.45</v>
      </c>
      <c r="AB29" s="66">
        <v>105.45</v>
      </c>
      <c r="AC29" s="67"/>
      <c r="AD29" s="67"/>
      <c r="AE29" s="66"/>
      <c r="AF29" s="48"/>
    </row>
    <row r="30" s="2" customFormat="1" ht="14" customHeight="1" spans="1:32">
      <c r="A30" s="25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9"/>
      <c r="G30" s="27"/>
      <c r="H30" s="27"/>
      <c r="I30" s="43"/>
      <c r="J30" s="27"/>
      <c r="K30" s="44"/>
      <c r="L30" s="27"/>
      <c r="M30" s="44"/>
      <c r="N30" s="42"/>
      <c r="O30" s="27"/>
      <c r="P30" s="27"/>
      <c r="Q30" s="49"/>
      <c r="R30" s="49"/>
      <c r="S30" s="44"/>
      <c r="T30" s="27"/>
      <c r="U30" s="44"/>
      <c r="V30" s="42"/>
      <c r="W30" s="27"/>
      <c r="X30" s="49"/>
      <c r="Y30" s="49"/>
      <c r="Z30" s="49"/>
      <c r="AA30" s="68"/>
      <c r="AB30" s="66"/>
      <c r="AC30" s="67"/>
      <c r="AD30" s="67"/>
      <c r="AE30" s="66"/>
      <c r="AF30" s="49"/>
    </row>
    <row r="31" s="3" customFormat="1" ht="38" customHeight="1" spans="1:32">
      <c r="A31" s="30" t="s">
        <v>40</v>
      </c>
      <c r="B31" s="31"/>
      <c r="C31" s="31"/>
      <c r="D31" s="31"/>
      <c r="E31" s="31"/>
      <c r="F31" s="32"/>
      <c r="G31" s="31"/>
      <c r="H31" s="31"/>
      <c r="I31" s="45">
        <f t="shared" ref="I31:AB31" si="4">SUM(I4:I30)</f>
        <v>1301</v>
      </c>
      <c r="J31" s="32">
        <f t="shared" si="4"/>
        <v>18.15</v>
      </c>
      <c r="K31" s="32">
        <f t="shared" si="4"/>
        <v>2146.65</v>
      </c>
      <c r="L31" s="32">
        <f t="shared" si="4"/>
        <v>13.2</v>
      </c>
      <c r="M31" s="32">
        <f t="shared" si="4"/>
        <v>1561.2</v>
      </c>
      <c r="N31" s="32">
        <f t="shared" si="4"/>
        <v>3707.85</v>
      </c>
      <c r="O31" s="32">
        <f t="shared" si="4"/>
        <v>7580</v>
      </c>
      <c r="P31" s="32">
        <f t="shared" si="4"/>
        <v>7616</v>
      </c>
      <c r="Q31" s="32">
        <f t="shared" si="4"/>
        <v>36</v>
      </c>
      <c r="R31" s="32">
        <f t="shared" si="4"/>
        <v>16.5</v>
      </c>
      <c r="S31" s="32">
        <f t="shared" si="4"/>
        <v>54</v>
      </c>
      <c r="T31" s="32">
        <f t="shared" si="4"/>
        <v>9.35</v>
      </c>
      <c r="U31" s="32">
        <f t="shared" si="4"/>
        <v>30.6</v>
      </c>
      <c r="V31" s="32">
        <f t="shared" si="4"/>
        <v>84.6</v>
      </c>
      <c r="W31" s="32">
        <f t="shared" si="4"/>
        <v>515.1</v>
      </c>
      <c r="X31" s="32">
        <f t="shared" si="4"/>
        <v>849.915</v>
      </c>
      <c r="Y31" s="32">
        <f t="shared" si="4"/>
        <v>618.12</v>
      </c>
      <c r="Z31" s="32">
        <f t="shared" si="4"/>
        <v>1468.035</v>
      </c>
      <c r="AA31" s="69">
        <f t="shared" si="4"/>
        <v>1468.035</v>
      </c>
      <c r="AB31" s="32">
        <f t="shared" si="4"/>
        <v>1468.05</v>
      </c>
      <c r="AC31" s="70"/>
      <c r="AD31" s="70"/>
      <c r="AE31" s="45"/>
      <c r="AF31" s="31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20" activePane="bottomRight" state="frozen"/>
      <selection/>
      <selection pane="topRight"/>
      <selection pane="bottomLeft"/>
      <selection pane="bottomRight" activeCell="AA24" sqref="AA24:AA25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3"/>
      <c r="AB1" s="54"/>
      <c r="AC1" s="55"/>
      <c r="AD1" s="55"/>
      <c r="AE1" s="54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6"/>
      <c r="AA2" s="57" t="s">
        <v>8</v>
      </c>
      <c r="AB2" s="58" t="s">
        <v>9</v>
      </c>
      <c r="AC2" s="59" t="s">
        <v>10</v>
      </c>
      <c r="AD2" s="59" t="s">
        <v>11</v>
      </c>
      <c r="AE2" s="59" t="s">
        <v>12</v>
      </c>
      <c r="AF2" s="60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1"/>
      <c r="AB3" s="62"/>
      <c r="AC3" s="63"/>
      <c r="AD3" s="63"/>
      <c r="AE3" s="63"/>
      <c r="AF3" s="64"/>
    </row>
    <row r="4" s="2" customFormat="1" hidden="1" spans="1:32">
      <c r="A4" s="25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8">
        <f t="shared" ref="F4:F8" si="1">N4+V4</f>
        <v>256.5</v>
      </c>
      <c r="G4" s="27">
        <v>7548</v>
      </c>
      <c r="H4" s="27">
        <v>7638</v>
      </c>
      <c r="I4" s="40">
        <f t="shared" ref="I4:I8" si="2">H4-G4</f>
        <v>90</v>
      </c>
      <c r="J4" s="27">
        <v>1.65</v>
      </c>
      <c r="K4" s="41">
        <f t="shared" ref="K4:K8" si="3">J4*I4</f>
        <v>148.5</v>
      </c>
      <c r="L4" s="27">
        <v>1.2</v>
      </c>
      <c r="M4" s="41">
        <f t="shared" ref="M4:M8" si="4">I4*L4</f>
        <v>108</v>
      </c>
      <c r="N4" s="42">
        <f t="shared" ref="N4:N8" si="5">K4+M4</f>
        <v>256.5</v>
      </c>
      <c r="O4" s="27">
        <v>704</v>
      </c>
      <c r="P4" s="27">
        <v>704</v>
      </c>
      <c r="Q4" s="48">
        <f t="shared" ref="Q4:Q8" si="6">P4-O4</f>
        <v>0</v>
      </c>
      <c r="R4" s="48">
        <v>1.5</v>
      </c>
      <c r="S4" s="41">
        <f t="shared" ref="S4:S8" si="7">R4*Q4</f>
        <v>0</v>
      </c>
      <c r="T4" s="27">
        <v>0.85</v>
      </c>
      <c r="U4" s="41">
        <f t="shared" ref="U4:U8" si="8">T4*Q4</f>
        <v>0</v>
      </c>
      <c r="V4" s="42">
        <f t="shared" ref="V4:V8" si="9">S4+U4</f>
        <v>0</v>
      </c>
      <c r="W4" s="27">
        <f>E4+E5</f>
        <v>23.4000000000001</v>
      </c>
      <c r="X4" s="48">
        <f t="shared" ref="X4:X8" si="10">W4*J4</f>
        <v>38.6100000000001</v>
      </c>
      <c r="Y4" s="48">
        <f t="shared" ref="Y4:Y8" si="11">W4*L4</f>
        <v>28.0800000000001</v>
      </c>
      <c r="Z4" s="48">
        <f t="shared" ref="Z4:Z8" si="12">X4+Y4</f>
        <v>66.6900000000003</v>
      </c>
      <c r="AA4" s="65">
        <f>Z4+Z5</f>
        <v>66.6900000000003</v>
      </c>
      <c r="AB4" s="66">
        <v>66.6900000000003</v>
      </c>
      <c r="AC4" s="67"/>
      <c r="AD4" s="67"/>
      <c r="AE4" s="66"/>
      <c r="AF4" s="27"/>
    </row>
    <row r="5" s="2" customFormat="1" hidden="1" spans="1:32">
      <c r="A5" s="25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9"/>
      <c r="G5" s="27"/>
      <c r="H5" s="27"/>
      <c r="I5" s="43"/>
      <c r="J5" s="27"/>
      <c r="K5" s="44"/>
      <c r="L5" s="27"/>
      <c r="M5" s="44"/>
      <c r="N5" s="42"/>
      <c r="O5" s="27"/>
      <c r="P5" s="27"/>
      <c r="Q5" s="49"/>
      <c r="R5" s="49"/>
      <c r="S5" s="44"/>
      <c r="T5" s="27"/>
      <c r="U5" s="44"/>
      <c r="V5" s="42"/>
      <c r="W5" s="27"/>
      <c r="X5" s="49"/>
      <c r="Y5" s="49"/>
      <c r="Z5" s="49"/>
      <c r="AA5" s="65"/>
      <c r="AB5" s="66"/>
      <c r="AC5" s="67"/>
      <c r="AD5" s="67"/>
      <c r="AE5" s="66"/>
      <c r="AF5" s="27"/>
    </row>
    <row r="6" s="2" customFormat="1" hidden="1" spans="1:32">
      <c r="A6" s="25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8">
        <f t="shared" si="1"/>
        <v>196.65</v>
      </c>
      <c r="G6" s="27">
        <v>7638</v>
      </c>
      <c r="H6" s="27">
        <v>7707</v>
      </c>
      <c r="I6" s="40">
        <f t="shared" si="2"/>
        <v>69</v>
      </c>
      <c r="J6" s="27">
        <v>1.65</v>
      </c>
      <c r="K6" s="41">
        <f t="shared" si="3"/>
        <v>113.85</v>
      </c>
      <c r="L6" s="27">
        <v>1.2</v>
      </c>
      <c r="M6" s="41">
        <f t="shared" si="4"/>
        <v>82.8</v>
      </c>
      <c r="N6" s="42">
        <f t="shared" si="5"/>
        <v>196.65</v>
      </c>
      <c r="O6" s="27">
        <v>704</v>
      </c>
      <c r="P6" s="27">
        <v>704</v>
      </c>
      <c r="Q6" s="48">
        <f t="shared" si="6"/>
        <v>0</v>
      </c>
      <c r="R6" s="48">
        <v>1.5</v>
      </c>
      <c r="S6" s="41">
        <f t="shared" si="7"/>
        <v>0</v>
      </c>
      <c r="T6" s="27">
        <v>0.85</v>
      </c>
      <c r="U6" s="41">
        <f t="shared" si="8"/>
        <v>0</v>
      </c>
      <c r="V6" s="42">
        <f t="shared" si="9"/>
        <v>0</v>
      </c>
      <c r="W6" s="27">
        <f>E6+E7</f>
        <v>10.4</v>
      </c>
      <c r="X6" s="48">
        <f t="shared" si="10"/>
        <v>17.16</v>
      </c>
      <c r="Y6" s="48">
        <f t="shared" si="11"/>
        <v>12.48</v>
      </c>
      <c r="Z6" s="48">
        <f t="shared" si="12"/>
        <v>29.64</v>
      </c>
      <c r="AA6" s="65">
        <f t="shared" ref="AA6:AA10" si="14">Z6+Z7</f>
        <v>29.64</v>
      </c>
      <c r="AB6" s="66">
        <v>29.64</v>
      </c>
      <c r="AC6" s="67"/>
      <c r="AD6" s="67"/>
      <c r="AE6" s="66"/>
      <c r="AF6" s="48"/>
    </row>
    <row r="7" s="2" customFormat="1" hidden="1" spans="1:32">
      <c r="A7" s="25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9"/>
      <c r="G7" s="27"/>
      <c r="H7" s="27"/>
      <c r="I7" s="43"/>
      <c r="J7" s="27"/>
      <c r="K7" s="44"/>
      <c r="L7" s="27"/>
      <c r="M7" s="44"/>
      <c r="N7" s="42"/>
      <c r="O7" s="27"/>
      <c r="P7" s="27"/>
      <c r="Q7" s="49"/>
      <c r="R7" s="49"/>
      <c r="S7" s="44"/>
      <c r="T7" s="27"/>
      <c r="U7" s="44"/>
      <c r="V7" s="42"/>
      <c r="W7" s="27"/>
      <c r="X7" s="49"/>
      <c r="Y7" s="49"/>
      <c r="Z7" s="49"/>
      <c r="AA7" s="65"/>
      <c r="AB7" s="66"/>
      <c r="AC7" s="67"/>
      <c r="AD7" s="67"/>
      <c r="AE7" s="66"/>
      <c r="AF7" s="49"/>
    </row>
    <row r="8" s="2" customFormat="1" hidden="1" spans="1:32">
      <c r="A8" s="25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8">
        <f t="shared" si="1"/>
        <v>285</v>
      </c>
      <c r="G8" s="27">
        <v>7707</v>
      </c>
      <c r="H8" s="27">
        <v>7807</v>
      </c>
      <c r="I8" s="40">
        <f t="shared" si="2"/>
        <v>100</v>
      </c>
      <c r="J8" s="27">
        <v>1.65</v>
      </c>
      <c r="K8" s="41">
        <f t="shared" si="3"/>
        <v>165</v>
      </c>
      <c r="L8" s="27">
        <v>1.2</v>
      </c>
      <c r="M8" s="41">
        <f t="shared" si="4"/>
        <v>120</v>
      </c>
      <c r="N8" s="42">
        <f t="shared" si="5"/>
        <v>285</v>
      </c>
      <c r="O8" s="27">
        <v>704</v>
      </c>
      <c r="P8" s="27">
        <v>704</v>
      </c>
      <c r="Q8" s="48">
        <f t="shared" si="6"/>
        <v>0</v>
      </c>
      <c r="R8" s="48">
        <v>1.5</v>
      </c>
      <c r="S8" s="41">
        <f t="shared" si="7"/>
        <v>0</v>
      </c>
      <c r="T8" s="27">
        <v>0.85</v>
      </c>
      <c r="U8" s="41">
        <f t="shared" si="8"/>
        <v>0</v>
      </c>
      <c r="V8" s="42">
        <f t="shared" si="9"/>
        <v>0</v>
      </c>
      <c r="W8" s="27">
        <f>E8+E9</f>
        <v>34.8999999999999</v>
      </c>
      <c r="X8" s="50">
        <f t="shared" si="10"/>
        <v>57.5849999999999</v>
      </c>
      <c r="Y8" s="48">
        <f t="shared" si="11"/>
        <v>41.8799999999999</v>
      </c>
      <c r="Z8" s="50">
        <f t="shared" si="12"/>
        <v>99.4649999999999</v>
      </c>
      <c r="AA8" s="65">
        <f t="shared" si="14"/>
        <v>99.4649999999999</v>
      </c>
      <c r="AB8" s="66">
        <v>99.4649999999999</v>
      </c>
      <c r="AC8" s="67"/>
      <c r="AD8" s="67"/>
      <c r="AE8" s="66"/>
      <c r="AF8" s="48"/>
    </row>
    <row r="9" s="2" customFormat="1" hidden="1" spans="1:32">
      <c r="A9" s="25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9"/>
      <c r="G9" s="27"/>
      <c r="H9" s="27"/>
      <c r="I9" s="43"/>
      <c r="J9" s="27"/>
      <c r="K9" s="44"/>
      <c r="L9" s="27"/>
      <c r="M9" s="44"/>
      <c r="N9" s="42"/>
      <c r="O9" s="27"/>
      <c r="P9" s="27"/>
      <c r="Q9" s="49"/>
      <c r="R9" s="49"/>
      <c r="S9" s="44"/>
      <c r="T9" s="27"/>
      <c r="U9" s="44"/>
      <c r="V9" s="42"/>
      <c r="W9" s="27"/>
      <c r="X9" s="51"/>
      <c r="Y9" s="49"/>
      <c r="Z9" s="51"/>
      <c r="AA9" s="65"/>
      <c r="AB9" s="66"/>
      <c r="AC9" s="67"/>
      <c r="AD9" s="67"/>
      <c r="AE9" s="66"/>
      <c r="AF9" s="49"/>
    </row>
    <row r="10" s="2" customFormat="1" hidden="1" spans="1:32">
      <c r="A10" s="25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8">
        <f>N10+V10</f>
        <v>356.25</v>
      </c>
      <c r="G10" s="27">
        <v>7807</v>
      </c>
      <c r="H10" s="27">
        <v>7932</v>
      </c>
      <c r="I10" s="40">
        <f>H10-G10</f>
        <v>125</v>
      </c>
      <c r="J10" s="27">
        <v>1.65</v>
      </c>
      <c r="K10" s="41">
        <f>J10*I10</f>
        <v>206.25</v>
      </c>
      <c r="L10" s="27">
        <v>1.2</v>
      </c>
      <c r="M10" s="41">
        <f>I10*L10</f>
        <v>150</v>
      </c>
      <c r="N10" s="42">
        <f>K10+M10</f>
        <v>356.25</v>
      </c>
      <c r="O10" s="27">
        <v>704</v>
      </c>
      <c r="P10" s="27">
        <v>704</v>
      </c>
      <c r="Q10" s="48">
        <f>P10-O10</f>
        <v>0</v>
      </c>
      <c r="R10" s="48">
        <v>1.5</v>
      </c>
      <c r="S10" s="41">
        <f>R10*Q10</f>
        <v>0</v>
      </c>
      <c r="T10" s="27">
        <v>0.85</v>
      </c>
      <c r="U10" s="41">
        <f>T10*Q10</f>
        <v>0</v>
      </c>
      <c r="V10" s="42">
        <f>S10+U10</f>
        <v>0</v>
      </c>
      <c r="W10" s="27">
        <f>E10+E11</f>
        <v>43.4</v>
      </c>
      <c r="X10" s="48">
        <f>W10*J10</f>
        <v>71.6100000000001</v>
      </c>
      <c r="Y10" s="48">
        <f>W10*L10</f>
        <v>52.08</v>
      </c>
      <c r="Z10" s="48">
        <f>X10+Y10</f>
        <v>123.69</v>
      </c>
      <c r="AA10" s="65">
        <f t="shared" si="14"/>
        <v>123.69</v>
      </c>
      <c r="AB10" s="66">
        <v>123.69</v>
      </c>
      <c r="AC10" s="67"/>
      <c r="AD10" s="67"/>
      <c r="AE10" s="66"/>
      <c r="AF10" s="48"/>
    </row>
    <row r="11" s="2" customFormat="1" hidden="1" spans="1:32">
      <c r="A11" s="25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9"/>
      <c r="G11" s="27"/>
      <c r="H11" s="27"/>
      <c r="I11" s="43"/>
      <c r="J11" s="27"/>
      <c r="K11" s="44"/>
      <c r="L11" s="27"/>
      <c r="M11" s="44"/>
      <c r="N11" s="42"/>
      <c r="O11" s="27"/>
      <c r="P11" s="27"/>
      <c r="Q11" s="49"/>
      <c r="R11" s="49"/>
      <c r="S11" s="44"/>
      <c r="T11" s="27"/>
      <c r="U11" s="44"/>
      <c r="V11" s="42"/>
      <c r="W11" s="27"/>
      <c r="X11" s="49"/>
      <c r="Y11" s="49"/>
      <c r="Z11" s="49"/>
      <c r="AA11" s="65"/>
      <c r="AB11" s="66"/>
      <c r="AC11" s="67"/>
      <c r="AD11" s="67"/>
      <c r="AE11" s="66"/>
      <c r="AF11" s="49"/>
    </row>
    <row r="12" s="2" customFormat="1" hidden="1" spans="1:32">
      <c r="A12" s="25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8">
        <f>N12+V12</f>
        <v>339.15</v>
      </c>
      <c r="G12" s="27">
        <v>7932</v>
      </c>
      <c r="H12" s="27">
        <v>8051</v>
      </c>
      <c r="I12" s="40">
        <f>H12-G12</f>
        <v>119</v>
      </c>
      <c r="J12" s="27">
        <v>1.65</v>
      </c>
      <c r="K12" s="41">
        <f>J12*I12</f>
        <v>196.35</v>
      </c>
      <c r="L12" s="27">
        <v>1.2</v>
      </c>
      <c r="M12" s="41">
        <f>I12*L12</f>
        <v>142.8</v>
      </c>
      <c r="N12" s="42">
        <f>K12+M12</f>
        <v>339.15</v>
      </c>
      <c r="O12" s="27">
        <v>704</v>
      </c>
      <c r="P12" s="27">
        <v>704</v>
      </c>
      <c r="Q12" s="48">
        <f>P12-O12</f>
        <v>0</v>
      </c>
      <c r="R12" s="48">
        <v>1.5</v>
      </c>
      <c r="S12" s="41">
        <f>R12*Q12</f>
        <v>0</v>
      </c>
      <c r="T12" s="27">
        <v>0.85</v>
      </c>
      <c r="U12" s="41">
        <f>T12*Q12</f>
        <v>0</v>
      </c>
      <c r="V12" s="42">
        <f>S12+U12</f>
        <v>0</v>
      </c>
      <c r="W12" s="27">
        <f>E12+E13</f>
        <v>43.8</v>
      </c>
      <c r="X12" s="48">
        <f>W12*J12</f>
        <v>72.27</v>
      </c>
      <c r="Y12" s="48">
        <f>W12*L12</f>
        <v>52.56</v>
      </c>
      <c r="Z12" s="48">
        <f>X12+Y12</f>
        <v>124.83</v>
      </c>
      <c r="AA12" s="65">
        <f>Z12+Z13</f>
        <v>124.83</v>
      </c>
      <c r="AB12" s="66">
        <v>124.83</v>
      </c>
      <c r="AC12" s="67"/>
      <c r="AD12" s="67"/>
      <c r="AE12" s="66"/>
      <c r="AF12" s="48"/>
    </row>
    <row r="13" s="2" customFormat="1" hidden="1" spans="1:32">
      <c r="A13" s="25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9"/>
      <c r="G13" s="27"/>
      <c r="H13" s="27"/>
      <c r="I13" s="43"/>
      <c r="J13" s="27"/>
      <c r="K13" s="44"/>
      <c r="L13" s="27"/>
      <c r="M13" s="44"/>
      <c r="N13" s="42"/>
      <c r="O13" s="27"/>
      <c r="P13" s="27"/>
      <c r="Q13" s="49"/>
      <c r="R13" s="49"/>
      <c r="S13" s="44"/>
      <c r="T13" s="27"/>
      <c r="U13" s="44"/>
      <c r="V13" s="42"/>
      <c r="W13" s="27"/>
      <c r="X13" s="49"/>
      <c r="Y13" s="49"/>
      <c r="Z13" s="49"/>
      <c r="AA13" s="65"/>
      <c r="AB13" s="66"/>
      <c r="AC13" s="67"/>
      <c r="AD13" s="67"/>
      <c r="AE13" s="66"/>
      <c r="AF13" s="49"/>
    </row>
    <row r="14" s="2" customFormat="1" hidden="1" spans="1:32">
      <c r="A14" s="25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8">
        <f>N14+V14</f>
        <v>364.8</v>
      </c>
      <c r="G14" s="27">
        <v>8051</v>
      </c>
      <c r="H14" s="27">
        <v>8179</v>
      </c>
      <c r="I14" s="40">
        <f>H14-G14</f>
        <v>128</v>
      </c>
      <c r="J14" s="27">
        <v>1.65</v>
      </c>
      <c r="K14" s="41">
        <f>J14*I14</f>
        <v>211.2</v>
      </c>
      <c r="L14" s="27">
        <v>1.2</v>
      </c>
      <c r="M14" s="41">
        <f>I14*L14</f>
        <v>153.6</v>
      </c>
      <c r="N14" s="42">
        <f>K14+M14</f>
        <v>364.8</v>
      </c>
      <c r="O14" s="27">
        <v>704</v>
      </c>
      <c r="P14" s="27">
        <v>704</v>
      </c>
      <c r="Q14" s="48">
        <f>P14-O14</f>
        <v>0</v>
      </c>
      <c r="R14" s="48">
        <v>1.5</v>
      </c>
      <c r="S14" s="41">
        <f>R14*Q14</f>
        <v>0</v>
      </c>
      <c r="T14" s="27">
        <v>0.85</v>
      </c>
      <c r="U14" s="41">
        <f>T14*Q14</f>
        <v>0</v>
      </c>
      <c r="V14" s="42">
        <f>S14+U14</f>
        <v>0</v>
      </c>
      <c r="W14" s="27">
        <f>E14+E15</f>
        <v>45.6</v>
      </c>
      <c r="X14" s="48">
        <f>W14*J14</f>
        <v>75.24</v>
      </c>
      <c r="Y14" s="48">
        <f>W14*L14</f>
        <v>54.72</v>
      </c>
      <c r="Z14" s="48">
        <f>X14+Y14</f>
        <v>129.96</v>
      </c>
      <c r="AA14" s="65">
        <f>Z14+Z15</f>
        <v>129.96</v>
      </c>
      <c r="AB14" s="68">
        <f>AA14+AA15</f>
        <v>129.96</v>
      </c>
      <c r="AC14" s="67"/>
      <c r="AD14" s="67"/>
      <c r="AE14" s="66"/>
      <c r="AF14" s="48"/>
    </row>
    <row r="15" s="2" customFormat="1" hidden="1" spans="1:32">
      <c r="A15" s="25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9"/>
      <c r="G15" s="27"/>
      <c r="H15" s="27"/>
      <c r="I15" s="43"/>
      <c r="J15" s="27"/>
      <c r="K15" s="44"/>
      <c r="L15" s="27"/>
      <c r="M15" s="44"/>
      <c r="N15" s="42"/>
      <c r="O15" s="27"/>
      <c r="P15" s="27"/>
      <c r="Q15" s="49"/>
      <c r="R15" s="49"/>
      <c r="S15" s="44"/>
      <c r="T15" s="27"/>
      <c r="U15" s="44"/>
      <c r="V15" s="42"/>
      <c r="W15" s="27"/>
      <c r="X15" s="49"/>
      <c r="Y15" s="49"/>
      <c r="Z15" s="49"/>
      <c r="AA15" s="65"/>
      <c r="AB15" s="68"/>
      <c r="AC15" s="67"/>
      <c r="AD15" s="67"/>
      <c r="AE15" s="66"/>
      <c r="AF15" s="49"/>
    </row>
    <row r="16" s="2" customFormat="1" hidden="1" spans="1:32">
      <c r="A16" s="25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8">
        <f t="shared" ref="F16:F20" si="16">N16+V16</f>
        <v>313.5</v>
      </c>
      <c r="G16" s="27">
        <v>8179</v>
      </c>
      <c r="H16" s="27">
        <v>8289</v>
      </c>
      <c r="I16" s="40">
        <f t="shared" ref="I16:I20" si="17">H16-G16</f>
        <v>110</v>
      </c>
      <c r="J16" s="27">
        <v>1.65</v>
      </c>
      <c r="K16" s="41">
        <f t="shared" ref="K16:K20" si="18">J16*I16</f>
        <v>181.5</v>
      </c>
      <c r="L16" s="27">
        <v>1.2</v>
      </c>
      <c r="M16" s="41">
        <f t="shared" ref="M16:M20" si="19">I16*L16</f>
        <v>132</v>
      </c>
      <c r="N16" s="42">
        <f t="shared" ref="N16:N20" si="20">K16+M16</f>
        <v>313.5</v>
      </c>
      <c r="O16" s="27">
        <v>704</v>
      </c>
      <c r="P16" s="27">
        <v>704</v>
      </c>
      <c r="Q16" s="48">
        <f t="shared" ref="Q16:Q20" si="21">P16-O16</f>
        <v>0</v>
      </c>
      <c r="R16" s="48">
        <v>1.5</v>
      </c>
      <c r="S16" s="41">
        <f t="shared" ref="S16:S20" si="22">R16*Q16</f>
        <v>0</v>
      </c>
      <c r="T16" s="27">
        <v>0.85</v>
      </c>
      <c r="U16" s="41">
        <f t="shared" ref="U16:U20" si="23">T16*Q16</f>
        <v>0</v>
      </c>
      <c r="V16" s="42">
        <f t="shared" ref="V16:V20" si="24">S16+U16</f>
        <v>0</v>
      </c>
      <c r="W16" s="27">
        <f t="shared" ref="W16:W20" si="25">E16+E17</f>
        <v>25.8999999999999</v>
      </c>
      <c r="X16" s="48">
        <f t="shared" ref="X16:X20" si="26">W16*J16</f>
        <v>42.7349999999999</v>
      </c>
      <c r="Y16" s="48">
        <f t="shared" ref="Y16:Y20" si="27">W16*L16</f>
        <v>31.0799999999999</v>
      </c>
      <c r="Z16" s="50">
        <f t="shared" ref="Z16:Z20" si="28">X16+Y16</f>
        <v>73.8149999999998</v>
      </c>
      <c r="AA16" s="65">
        <f t="shared" ref="AA16:AA20" si="29">Z16+Z17</f>
        <v>73.8149999999998</v>
      </c>
      <c r="AB16" s="66">
        <v>73.8149999999998</v>
      </c>
      <c r="AC16" s="67">
        <v>44425</v>
      </c>
      <c r="AD16" s="67">
        <v>44426</v>
      </c>
      <c r="AE16" s="66"/>
      <c r="AF16" s="48"/>
    </row>
    <row r="17" s="2" customFormat="1" ht="14" hidden="1" customHeight="1" spans="1:32">
      <c r="A17" s="25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9"/>
      <c r="G17" s="27"/>
      <c r="H17" s="27"/>
      <c r="I17" s="43"/>
      <c r="J17" s="27"/>
      <c r="K17" s="44"/>
      <c r="L17" s="27"/>
      <c r="M17" s="44"/>
      <c r="N17" s="42"/>
      <c r="O17" s="27"/>
      <c r="P17" s="27"/>
      <c r="Q17" s="49"/>
      <c r="R17" s="49"/>
      <c r="S17" s="44"/>
      <c r="T17" s="27"/>
      <c r="U17" s="44"/>
      <c r="V17" s="42"/>
      <c r="W17" s="27"/>
      <c r="X17" s="49"/>
      <c r="Y17" s="49"/>
      <c r="Z17" s="51"/>
      <c r="AA17" s="65"/>
      <c r="AB17" s="66"/>
      <c r="AC17" s="67"/>
      <c r="AD17" s="67"/>
      <c r="AE17" s="66"/>
      <c r="AF17" s="49"/>
    </row>
    <row r="18" s="2" customFormat="1" ht="14" hidden="1" customHeight="1" spans="1:32">
      <c r="A18" s="25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8">
        <f t="shared" si="16"/>
        <v>296.4</v>
      </c>
      <c r="G18" s="27">
        <v>8289</v>
      </c>
      <c r="H18" s="27">
        <v>8393</v>
      </c>
      <c r="I18" s="40">
        <f t="shared" si="17"/>
        <v>104</v>
      </c>
      <c r="J18" s="27">
        <v>1.65</v>
      </c>
      <c r="K18" s="41">
        <f t="shared" si="18"/>
        <v>171.6</v>
      </c>
      <c r="L18" s="27">
        <v>1.2</v>
      </c>
      <c r="M18" s="41">
        <f t="shared" si="19"/>
        <v>124.8</v>
      </c>
      <c r="N18" s="42">
        <f t="shared" si="20"/>
        <v>296.4</v>
      </c>
      <c r="O18" s="27">
        <v>704</v>
      </c>
      <c r="P18" s="27">
        <v>704</v>
      </c>
      <c r="Q18" s="48">
        <f t="shared" si="21"/>
        <v>0</v>
      </c>
      <c r="R18" s="48">
        <v>1.5</v>
      </c>
      <c r="S18" s="41">
        <f t="shared" si="22"/>
        <v>0</v>
      </c>
      <c r="T18" s="27">
        <v>0.85</v>
      </c>
      <c r="U18" s="41">
        <f t="shared" si="23"/>
        <v>0</v>
      </c>
      <c r="V18" s="42">
        <f t="shared" si="24"/>
        <v>0</v>
      </c>
      <c r="W18" s="27">
        <f t="shared" si="25"/>
        <v>36.3000000000001</v>
      </c>
      <c r="X18" s="48">
        <f t="shared" si="26"/>
        <v>59.8950000000001</v>
      </c>
      <c r="Y18" s="48">
        <f t="shared" si="27"/>
        <v>43.5600000000001</v>
      </c>
      <c r="Z18" s="50">
        <f t="shared" si="28"/>
        <v>103.455</v>
      </c>
      <c r="AA18" s="65">
        <f t="shared" si="29"/>
        <v>103.455</v>
      </c>
      <c r="AB18" s="66">
        <v>103.455</v>
      </c>
      <c r="AC18" s="67">
        <v>44455</v>
      </c>
      <c r="AD18" s="67">
        <v>44457</v>
      </c>
      <c r="AE18" s="66"/>
      <c r="AF18" s="48"/>
    </row>
    <row r="19" s="2" customFormat="1" ht="14" hidden="1" customHeight="1" spans="1:32">
      <c r="A19" s="25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9"/>
      <c r="G19" s="27"/>
      <c r="H19" s="27"/>
      <c r="I19" s="43"/>
      <c r="J19" s="27"/>
      <c r="K19" s="44"/>
      <c r="L19" s="27"/>
      <c r="M19" s="44"/>
      <c r="N19" s="42"/>
      <c r="O19" s="27"/>
      <c r="P19" s="27"/>
      <c r="Q19" s="49"/>
      <c r="R19" s="49"/>
      <c r="S19" s="44"/>
      <c r="T19" s="27"/>
      <c r="U19" s="44"/>
      <c r="V19" s="42"/>
      <c r="W19" s="27"/>
      <c r="X19" s="49"/>
      <c r="Y19" s="49"/>
      <c r="Z19" s="51"/>
      <c r="AA19" s="65"/>
      <c r="AB19" s="66"/>
      <c r="AC19" s="67"/>
      <c r="AD19" s="67"/>
      <c r="AE19" s="66"/>
      <c r="AF19" s="49"/>
    </row>
    <row r="20" s="2" customFormat="1" ht="14" customHeight="1" spans="1:32">
      <c r="A20" s="25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8">
        <f t="shared" si="16"/>
        <v>387.6</v>
      </c>
      <c r="G20" s="27">
        <v>8393</v>
      </c>
      <c r="H20" s="27">
        <v>8529</v>
      </c>
      <c r="I20" s="40">
        <f t="shared" si="17"/>
        <v>136</v>
      </c>
      <c r="J20" s="27">
        <v>1.65</v>
      </c>
      <c r="K20" s="41">
        <f t="shared" si="18"/>
        <v>224.4</v>
      </c>
      <c r="L20" s="27">
        <v>1.2</v>
      </c>
      <c r="M20" s="41">
        <f t="shared" si="19"/>
        <v>163.2</v>
      </c>
      <c r="N20" s="42">
        <f t="shared" si="20"/>
        <v>387.6</v>
      </c>
      <c r="O20" s="27">
        <v>704</v>
      </c>
      <c r="P20" s="27">
        <v>704</v>
      </c>
      <c r="Q20" s="48">
        <f t="shared" si="21"/>
        <v>0</v>
      </c>
      <c r="R20" s="48">
        <v>1.5</v>
      </c>
      <c r="S20" s="41">
        <f t="shared" si="22"/>
        <v>0</v>
      </c>
      <c r="T20" s="27">
        <v>0.85</v>
      </c>
      <c r="U20" s="41">
        <f t="shared" si="23"/>
        <v>0</v>
      </c>
      <c r="V20" s="42">
        <f t="shared" si="24"/>
        <v>0</v>
      </c>
      <c r="W20" s="27">
        <f t="shared" si="25"/>
        <v>37.1999999999999</v>
      </c>
      <c r="X20" s="48">
        <f t="shared" si="26"/>
        <v>61.3799999999999</v>
      </c>
      <c r="Y20" s="48">
        <f t="shared" si="27"/>
        <v>44.6399999999999</v>
      </c>
      <c r="Z20" s="48">
        <f t="shared" si="28"/>
        <v>106.02</v>
      </c>
      <c r="AA20" s="65">
        <f t="shared" si="29"/>
        <v>106.02</v>
      </c>
      <c r="AB20" s="66">
        <v>106.02</v>
      </c>
      <c r="AC20" s="67">
        <v>44487</v>
      </c>
      <c r="AD20" s="67">
        <v>44489</v>
      </c>
      <c r="AE20" s="66"/>
      <c r="AF20" s="48"/>
    </row>
    <row r="21" s="2" customFormat="1" ht="14" customHeight="1" spans="1:32">
      <c r="A21" s="25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9"/>
      <c r="G21" s="27"/>
      <c r="H21" s="27"/>
      <c r="I21" s="43"/>
      <c r="J21" s="27"/>
      <c r="K21" s="44"/>
      <c r="L21" s="27"/>
      <c r="M21" s="44"/>
      <c r="N21" s="42"/>
      <c r="O21" s="27"/>
      <c r="P21" s="27"/>
      <c r="Q21" s="49"/>
      <c r="R21" s="49"/>
      <c r="S21" s="44"/>
      <c r="T21" s="27"/>
      <c r="U21" s="44"/>
      <c r="V21" s="42"/>
      <c r="W21" s="27"/>
      <c r="X21" s="49"/>
      <c r="Y21" s="49"/>
      <c r="Z21" s="49"/>
      <c r="AA21" s="65"/>
      <c r="AB21" s="66"/>
      <c r="AC21" s="67"/>
      <c r="AD21" s="67"/>
      <c r="AE21" s="66"/>
      <c r="AF21" s="49"/>
    </row>
    <row r="22" s="2" customFormat="1" ht="14" customHeight="1" spans="1:32">
      <c r="A22" s="25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8">
        <f t="shared" ref="F22:F26" si="31">N22+V22</f>
        <v>322.75</v>
      </c>
      <c r="G22" s="27">
        <v>8529</v>
      </c>
      <c r="H22" s="27">
        <v>8634</v>
      </c>
      <c r="I22" s="40">
        <f t="shared" ref="I22:I26" si="32">H22-G22</f>
        <v>105</v>
      </c>
      <c r="J22" s="27">
        <v>1.65</v>
      </c>
      <c r="K22" s="41">
        <f t="shared" ref="K22:K26" si="33">J22*I22</f>
        <v>173.25</v>
      </c>
      <c r="L22" s="27">
        <v>1.2</v>
      </c>
      <c r="M22" s="41">
        <f t="shared" ref="M22:M26" si="34">I22*L22</f>
        <v>126</v>
      </c>
      <c r="N22" s="42">
        <f t="shared" ref="N22:N26" si="35">K22+M22</f>
        <v>299.25</v>
      </c>
      <c r="O22" s="27">
        <v>704</v>
      </c>
      <c r="P22" s="27">
        <v>714</v>
      </c>
      <c r="Q22" s="48">
        <f t="shared" ref="Q22:Q26" si="36">P22-O22</f>
        <v>10</v>
      </c>
      <c r="R22" s="48">
        <v>1.5</v>
      </c>
      <c r="S22" s="41">
        <f t="shared" ref="S22:S26" si="37">R22*Q22</f>
        <v>15</v>
      </c>
      <c r="T22" s="27">
        <v>0.85</v>
      </c>
      <c r="U22" s="41">
        <f t="shared" ref="U22:U26" si="38">T22*Q22</f>
        <v>8.5</v>
      </c>
      <c r="V22" s="42">
        <f t="shared" ref="V22:V26" si="39">S22+U22</f>
        <v>23.5</v>
      </c>
      <c r="W22" s="27">
        <f t="shared" ref="W22:W26" si="40">E22+E23</f>
        <v>29.6000000000001</v>
      </c>
      <c r="X22" s="48">
        <f t="shared" ref="X22:X26" si="41">W22*J22</f>
        <v>48.8400000000002</v>
      </c>
      <c r="Y22" s="48">
        <f t="shared" ref="Y22:Y26" si="42">W22*L22</f>
        <v>35.5200000000002</v>
      </c>
      <c r="Z22" s="48">
        <f t="shared" ref="Z22:Z26" si="43">X22+Y22</f>
        <v>84.3600000000004</v>
      </c>
      <c r="AA22" s="65">
        <f t="shared" ref="AA22:AA26" si="44">Z22+Z23</f>
        <v>84.3600000000004</v>
      </c>
      <c r="AB22" s="66">
        <v>84.3600000000004</v>
      </c>
      <c r="AC22" s="67">
        <v>44518</v>
      </c>
      <c r="AD22" s="67">
        <v>44523</v>
      </c>
      <c r="AE22" s="66"/>
      <c r="AF22" s="48"/>
    </row>
    <row r="23" s="2" customFormat="1" ht="14" customHeight="1" spans="1:32">
      <c r="A23" s="25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9"/>
      <c r="G23" s="27"/>
      <c r="H23" s="27"/>
      <c r="I23" s="43"/>
      <c r="J23" s="27"/>
      <c r="K23" s="44"/>
      <c r="L23" s="27"/>
      <c r="M23" s="44"/>
      <c r="N23" s="42"/>
      <c r="O23" s="27"/>
      <c r="P23" s="27"/>
      <c r="Q23" s="49"/>
      <c r="R23" s="49"/>
      <c r="S23" s="44"/>
      <c r="T23" s="27"/>
      <c r="U23" s="44"/>
      <c r="V23" s="42"/>
      <c r="W23" s="27"/>
      <c r="X23" s="49"/>
      <c r="Y23" s="49"/>
      <c r="Z23" s="49"/>
      <c r="AA23" s="65"/>
      <c r="AB23" s="66"/>
      <c r="AC23" s="67"/>
      <c r="AD23" s="67"/>
      <c r="AE23" s="66"/>
      <c r="AF23" s="49"/>
    </row>
    <row r="24" s="2" customFormat="1" ht="14" customHeight="1" spans="1:32">
      <c r="A24" s="25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8">
        <f t="shared" si="31"/>
        <v>289.05</v>
      </c>
      <c r="G24" s="27">
        <v>8634</v>
      </c>
      <c r="H24" s="27">
        <v>8728</v>
      </c>
      <c r="I24" s="40">
        <f t="shared" si="32"/>
        <v>94</v>
      </c>
      <c r="J24" s="27">
        <v>1.65</v>
      </c>
      <c r="K24" s="41">
        <f t="shared" si="33"/>
        <v>155.1</v>
      </c>
      <c r="L24" s="27">
        <v>1.2</v>
      </c>
      <c r="M24" s="41">
        <f t="shared" si="34"/>
        <v>112.8</v>
      </c>
      <c r="N24" s="42">
        <f t="shared" si="35"/>
        <v>267.9</v>
      </c>
      <c r="O24" s="27">
        <v>714</v>
      </c>
      <c r="P24" s="27">
        <v>723</v>
      </c>
      <c r="Q24" s="48">
        <f t="shared" si="36"/>
        <v>9</v>
      </c>
      <c r="R24" s="48">
        <v>1.5</v>
      </c>
      <c r="S24" s="41">
        <f t="shared" si="37"/>
        <v>13.5</v>
      </c>
      <c r="T24" s="27">
        <v>0.85</v>
      </c>
      <c r="U24" s="41">
        <f t="shared" si="38"/>
        <v>7.65</v>
      </c>
      <c r="V24" s="52">
        <f>S24+U24</f>
        <v>21.15</v>
      </c>
      <c r="W24" s="27">
        <f t="shared" si="40"/>
        <v>31.1999999999998</v>
      </c>
      <c r="X24" s="48">
        <f t="shared" si="41"/>
        <v>51.4799999999997</v>
      </c>
      <c r="Y24" s="48">
        <f t="shared" si="42"/>
        <v>37.4399999999998</v>
      </c>
      <c r="Z24" s="48">
        <f t="shared" si="43"/>
        <v>88.9199999999995</v>
      </c>
      <c r="AA24" s="65">
        <f t="shared" si="44"/>
        <v>88.9199999999995</v>
      </c>
      <c r="AB24" s="66"/>
      <c r="AC24" s="67"/>
      <c r="AD24" s="67"/>
      <c r="AE24" s="66"/>
      <c r="AF24" s="48"/>
    </row>
    <row r="25" s="2" customFormat="1" ht="14" customHeight="1" spans="1:32">
      <c r="A25" s="25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9"/>
      <c r="G25" s="27"/>
      <c r="H25" s="27"/>
      <c r="I25" s="43"/>
      <c r="J25" s="27"/>
      <c r="K25" s="44"/>
      <c r="L25" s="27"/>
      <c r="M25" s="44"/>
      <c r="N25" s="42"/>
      <c r="O25" s="27"/>
      <c r="P25" s="27"/>
      <c r="Q25" s="49"/>
      <c r="R25" s="49"/>
      <c r="S25" s="44"/>
      <c r="T25" s="27"/>
      <c r="U25" s="44"/>
      <c r="V25" s="52"/>
      <c r="W25" s="27"/>
      <c r="X25" s="49"/>
      <c r="Y25" s="49"/>
      <c r="Z25" s="49"/>
      <c r="AA25" s="65"/>
      <c r="AB25" s="66"/>
      <c r="AC25" s="67"/>
      <c r="AD25" s="67"/>
      <c r="AE25" s="66"/>
      <c r="AF25" s="49"/>
    </row>
    <row r="26" s="2" customFormat="1" ht="14" customHeight="1" spans="1:32">
      <c r="A26" s="25" t="s">
        <v>39</v>
      </c>
      <c r="B26" s="26" t="s">
        <v>25</v>
      </c>
      <c r="C26" s="27">
        <f t="shared" si="30"/>
        <v>301</v>
      </c>
      <c r="D26" s="27"/>
      <c r="E26" s="27">
        <f t="shared" si="15"/>
        <v>-301</v>
      </c>
      <c r="F26" s="28">
        <f t="shared" si="31"/>
        <v>0</v>
      </c>
      <c r="G26" s="27"/>
      <c r="H26" s="27"/>
      <c r="I26" s="40">
        <f t="shared" si="32"/>
        <v>0</v>
      </c>
      <c r="J26" s="27">
        <v>1.65</v>
      </c>
      <c r="K26" s="41">
        <f t="shared" si="33"/>
        <v>0</v>
      </c>
      <c r="L26" s="27">
        <v>1.2</v>
      </c>
      <c r="M26" s="41">
        <f t="shared" si="34"/>
        <v>0</v>
      </c>
      <c r="N26" s="42">
        <f t="shared" si="35"/>
        <v>0</v>
      </c>
      <c r="O26" s="27"/>
      <c r="P26" s="27"/>
      <c r="Q26" s="48">
        <f t="shared" si="36"/>
        <v>0</v>
      </c>
      <c r="R26" s="48">
        <v>1.5</v>
      </c>
      <c r="S26" s="41">
        <f t="shared" si="37"/>
        <v>0</v>
      </c>
      <c r="T26" s="27">
        <v>0.85</v>
      </c>
      <c r="U26" s="41">
        <f t="shared" si="38"/>
        <v>0</v>
      </c>
      <c r="V26" s="42">
        <f t="shared" si="39"/>
        <v>0</v>
      </c>
      <c r="W26" s="27">
        <f t="shared" si="40"/>
        <v>-1427.1</v>
      </c>
      <c r="X26" s="48">
        <f t="shared" si="41"/>
        <v>-2354.715</v>
      </c>
      <c r="Y26" s="48">
        <f t="shared" si="42"/>
        <v>-1712.52</v>
      </c>
      <c r="Z26" s="48">
        <f t="shared" si="43"/>
        <v>-4067.235</v>
      </c>
      <c r="AA26" s="65">
        <f t="shared" si="44"/>
        <v>-4067.235</v>
      </c>
      <c r="AB26" s="66"/>
      <c r="AC26" s="67"/>
      <c r="AD26" s="67"/>
      <c r="AE26" s="66"/>
      <c r="AF26" s="48"/>
    </row>
    <row r="27" s="2" customFormat="1" ht="14" customHeight="1" spans="1:32">
      <c r="A27" s="25"/>
      <c r="B27" s="26" t="s">
        <v>28</v>
      </c>
      <c r="C27" s="27">
        <f t="shared" si="30"/>
        <v>1126.1</v>
      </c>
      <c r="D27" s="27"/>
      <c r="E27" s="27">
        <f t="shared" si="15"/>
        <v>-1126.1</v>
      </c>
      <c r="F27" s="29"/>
      <c r="G27" s="27"/>
      <c r="H27" s="27"/>
      <c r="I27" s="43"/>
      <c r="J27" s="27"/>
      <c r="K27" s="44"/>
      <c r="L27" s="27"/>
      <c r="M27" s="44"/>
      <c r="N27" s="42"/>
      <c r="O27" s="27"/>
      <c r="P27" s="27"/>
      <c r="Q27" s="49"/>
      <c r="R27" s="49"/>
      <c r="S27" s="44"/>
      <c r="T27" s="27"/>
      <c r="U27" s="44"/>
      <c r="V27" s="42"/>
      <c r="W27" s="27"/>
      <c r="X27" s="49"/>
      <c r="Y27" s="49"/>
      <c r="Z27" s="49"/>
      <c r="AA27" s="65"/>
      <c r="AB27" s="66"/>
      <c r="AC27" s="67"/>
      <c r="AD27" s="67"/>
      <c r="AE27" s="66"/>
      <c r="AF27" s="49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45">
        <f t="shared" ref="I28:AB28" si="45">SUM(I4:I27)</f>
        <v>1180</v>
      </c>
      <c r="J28" s="32">
        <f t="shared" si="45"/>
        <v>19.8</v>
      </c>
      <c r="K28" s="32">
        <f t="shared" si="45"/>
        <v>1947</v>
      </c>
      <c r="L28" s="32">
        <f t="shared" si="45"/>
        <v>14.4</v>
      </c>
      <c r="M28" s="32">
        <f t="shared" si="45"/>
        <v>1416</v>
      </c>
      <c r="N28" s="32">
        <f t="shared" si="45"/>
        <v>3363</v>
      </c>
      <c r="O28" s="32">
        <f t="shared" si="45"/>
        <v>7754</v>
      </c>
      <c r="P28" s="32">
        <f t="shared" si="45"/>
        <v>7773</v>
      </c>
      <c r="Q28" s="32">
        <f t="shared" si="45"/>
        <v>19</v>
      </c>
      <c r="R28" s="32">
        <f t="shared" si="45"/>
        <v>18</v>
      </c>
      <c r="S28" s="32">
        <f t="shared" si="45"/>
        <v>28.5</v>
      </c>
      <c r="T28" s="32">
        <f t="shared" si="45"/>
        <v>10.2</v>
      </c>
      <c r="U28" s="32">
        <f t="shared" si="45"/>
        <v>16.15</v>
      </c>
      <c r="V28" s="32">
        <f t="shared" si="45"/>
        <v>44.65</v>
      </c>
      <c r="W28" s="32">
        <f t="shared" si="45"/>
        <v>-1065.4</v>
      </c>
      <c r="X28" s="32">
        <f t="shared" si="45"/>
        <v>-1757.91</v>
      </c>
      <c r="Y28" s="32">
        <f t="shared" si="45"/>
        <v>-1278.48</v>
      </c>
      <c r="Z28" s="32">
        <f t="shared" si="45"/>
        <v>-3036.39</v>
      </c>
      <c r="AA28" s="69">
        <f t="shared" si="45"/>
        <v>-3036.39</v>
      </c>
      <c r="AB28" s="32">
        <f t="shared" si="45"/>
        <v>941.925</v>
      </c>
      <c r="AC28" s="70"/>
      <c r="AD28" s="70"/>
      <c r="AE28" s="45"/>
      <c r="AF28" s="31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水表统计-2018已结清</vt:lpstr>
      <vt:lpstr>水表统计-2019</vt:lpstr>
      <vt:lpstr>水表统计-2020</vt:lpstr>
      <vt:lpstr>水表统计-2021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2021-12-01T00:41:03Z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FBBA57CF9A1E4C4989821C8380937871</vt:lpwstr>
  </property>
</Properties>
</file>