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40A5F4F9-0F17-49FB-A24E-028C8CB6D7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 (2)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7" i="2" l="1"/>
  <c r="Z12" i="2"/>
  <c r="Z13" i="2"/>
  <c r="Z16" i="2"/>
  <c r="Z18" i="2"/>
  <c r="Z19" i="2"/>
  <c r="Q12" i="2"/>
  <c r="S12" i="2"/>
  <c r="T12" i="2"/>
  <c r="T14" i="2"/>
  <c r="T15" i="2"/>
  <c r="T19" i="2"/>
  <c r="AA19" i="2"/>
  <c r="AB19" i="2"/>
  <c r="Z9" i="2"/>
  <c r="Z4" i="2"/>
  <c r="Z5" i="2"/>
  <c r="Z8" i="2"/>
  <c r="Z10" i="2"/>
  <c r="Z11" i="2"/>
  <c r="Q4" i="2"/>
  <c r="S4" i="2"/>
  <c r="T4" i="2"/>
  <c r="T6" i="2"/>
  <c r="T7" i="2"/>
  <c r="T11" i="2"/>
  <c r="AA11" i="2"/>
  <c r="AB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O7" authorId="0" shapeId="0" xr:uid="{1796CD05-241D-4C74-BF26-AC935F2F694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长生反馈有问题，目前厂家按照2.6元/件供货</t>
        </r>
      </text>
    </comment>
  </commentList>
</comments>
</file>

<file path=xl/sharedStrings.xml><?xml version="1.0" encoding="utf-8"?>
<sst xmlns="http://schemas.openxmlformats.org/spreadsheetml/2006/main" count="81" uniqueCount="60">
  <si>
    <t>河北</t>
    <phoneticPr fontId="4" type="noConversion"/>
  </si>
  <si>
    <t>长生</t>
    <phoneticPr fontId="3" type="noConversion"/>
  </si>
  <si>
    <t>REM0001739</t>
    <phoneticPr fontId="4" type="noConversion"/>
  </si>
  <si>
    <t>02.01.03.052A</t>
    <phoneticPr fontId="4" type="noConversion"/>
  </si>
  <si>
    <t>奥铃镜座左（新）</t>
    <phoneticPr fontId="4" type="noConversion"/>
  </si>
  <si>
    <t>奥铃管</t>
    <phoneticPr fontId="4" type="noConversion"/>
  </si>
  <si>
    <t>自制</t>
    <phoneticPr fontId="4" type="noConversion"/>
  </si>
  <si>
    <t>Q195</t>
    <phoneticPr fontId="4" type="noConversion"/>
  </si>
  <si>
    <r>
      <rPr>
        <sz val="11"/>
        <color theme="1"/>
        <rFont val="Calibri"/>
        <family val="3"/>
        <charset val="204"/>
      </rPr>
      <t>ф</t>
    </r>
    <r>
      <rPr>
        <sz val="11"/>
        <color theme="1"/>
        <rFont val="Calibri"/>
        <family val="3"/>
      </rPr>
      <t>34*1.4*50</t>
    </r>
    <phoneticPr fontId="4" type="noConversion"/>
  </si>
  <si>
    <t>1，截料</t>
  </si>
  <si>
    <t>切割锯</t>
    <phoneticPr fontId="4" type="noConversion"/>
  </si>
  <si>
    <t>2，冲孔二次</t>
  </si>
  <si>
    <t>40T</t>
    <phoneticPr fontId="4" type="noConversion"/>
  </si>
  <si>
    <t>奥铃翅</t>
    <phoneticPr fontId="4" type="noConversion"/>
  </si>
  <si>
    <t>外协</t>
    <phoneticPr fontId="4" type="noConversion"/>
  </si>
  <si>
    <t>档位块(奥铃座)</t>
    <phoneticPr fontId="4" type="noConversion"/>
  </si>
  <si>
    <t>焊接</t>
  </si>
  <si>
    <t>打磨</t>
  </si>
  <si>
    <t>喷涂</t>
  </si>
  <si>
    <t>材料合计：</t>
    <phoneticPr fontId="3" type="noConversion"/>
  </si>
  <si>
    <t>加工费合计：</t>
    <phoneticPr fontId="3" type="noConversion"/>
  </si>
  <si>
    <t>REM0001743</t>
    <phoneticPr fontId="4" type="noConversion"/>
  </si>
  <si>
    <t>02.01.03.053A</t>
    <phoneticPr fontId="4" type="noConversion"/>
  </si>
  <si>
    <t>奥铃镜座右（新）</t>
    <phoneticPr fontId="4" type="noConversion"/>
  </si>
  <si>
    <t>档位块</t>
    <phoneticPr fontId="4" type="noConversion"/>
  </si>
  <si>
    <t>冲压件核价</t>
    <phoneticPr fontId="3" type="noConversion"/>
  </si>
  <si>
    <t>序</t>
  </si>
  <si>
    <t>工厂</t>
    <phoneticPr fontId="4" type="noConversion"/>
  </si>
  <si>
    <t>厂家</t>
    <phoneticPr fontId="3" type="noConversion"/>
  </si>
  <si>
    <t>核价区间</t>
    <phoneticPr fontId="3" type="noConversion"/>
  </si>
  <si>
    <t>QAD号</t>
    <phoneticPr fontId="3" type="noConversion"/>
  </si>
  <si>
    <t>物料代码</t>
  </si>
  <si>
    <t>名称</t>
  </si>
  <si>
    <t>单件</t>
    <phoneticPr fontId="3" type="noConversion"/>
  </si>
  <si>
    <t>自制/外协</t>
    <phoneticPr fontId="4" type="noConversion"/>
  </si>
  <si>
    <t>材质</t>
  </si>
  <si>
    <t>数量</t>
    <phoneticPr fontId="3" type="noConversion"/>
  </si>
  <si>
    <t>下料尺寸</t>
    <phoneticPr fontId="3" type="noConversion"/>
  </si>
  <si>
    <t>含税单价</t>
  </si>
  <si>
    <t>重量</t>
  </si>
  <si>
    <t>含税材料费</t>
    <phoneticPr fontId="4" type="noConversion"/>
  </si>
  <si>
    <t>加工成本</t>
  </si>
  <si>
    <t>照片</t>
    <phoneticPr fontId="4" type="noConversion"/>
  </si>
  <si>
    <t>号</t>
  </si>
  <si>
    <t>长mm</t>
    <phoneticPr fontId="3" type="noConversion"/>
  </si>
  <si>
    <t>宽mm</t>
    <phoneticPr fontId="3" type="noConversion"/>
  </si>
  <si>
    <t>厚mm</t>
    <phoneticPr fontId="3" type="noConversion"/>
  </si>
  <si>
    <t>材料</t>
  </si>
  <si>
    <t>废铁</t>
  </si>
  <si>
    <t>毛重</t>
  </si>
  <si>
    <t>净重</t>
  </si>
  <si>
    <t>工序</t>
  </si>
  <si>
    <t>吨位</t>
  </si>
  <si>
    <t>工序数</t>
    <phoneticPr fontId="4" type="noConversion"/>
  </si>
  <si>
    <t>工序费</t>
  </si>
  <si>
    <t>出件数</t>
    <phoneticPr fontId="3" type="noConversion"/>
  </si>
  <si>
    <t>合计</t>
  </si>
  <si>
    <t xml:space="preserve">12㎝*0.05=0.6元 </t>
    <phoneticPr fontId="4" type="noConversion"/>
  </si>
  <si>
    <t>系数</t>
    <phoneticPr fontId="4" type="noConversion"/>
  </si>
  <si>
    <t>未税价格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</si>
</sst>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0.00_);[Red]\(0.00\)"/>
    <numFmt numFmtId="178" formatCode="0.00;_耀"/>
    <numFmt numFmtId="179" formatCode="0.000_ "/>
    <numFmt numFmtId="180" formatCode="0.00_ "/>
    <numFmt numFmtId="181" formatCode="0.000"/>
    <numFmt numFmtId="182" formatCode="0.000_);[Red]\(0.000\)"/>
  </numFmts>
  <fonts count="12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Calibri"/>
      <family val="3"/>
      <charset val="204"/>
    </font>
    <font>
      <sz val="11"/>
      <color theme="1"/>
      <name val="Calibri"/>
      <family val="3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4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74">
    <xf numFmtId="0" fontId="0" fillId="0" borderId="0" xfId="0"/>
    <xf numFmtId="0" fontId="2" fillId="0" borderId="1" xfId="2" applyBorder="1" applyAlignment="1">
      <alignment horizontal="center" vertical="center"/>
    </xf>
    <xf numFmtId="0" fontId="2" fillId="0" borderId="1" xfId="2" applyBorder="1" applyAlignment="1">
      <alignment horizontal="center" vertical="center" wrapText="1"/>
    </xf>
    <xf numFmtId="14" fontId="2" fillId="0" borderId="1" xfId="2" applyNumberFormat="1" applyBorder="1" applyAlignment="1">
      <alignment horizontal="center" vertical="center"/>
    </xf>
    <xf numFmtId="14" fontId="2" fillId="0" borderId="1" xfId="2" applyNumberFormat="1" applyBorder="1" applyAlignment="1">
      <alignment horizontal="center" vertical="center" wrapText="1"/>
    </xf>
    <xf numFmtId="0" fontId="2" fillId="0" borderId="2" xfId="2" applyBorder="1" applyAlignment="1">
      <alignment horizontal="center" vertical="center" wrapText="1"/>
    </xf>
    <xf numFmtId="0" fontId="2" fillId="2" borderId="2" xfId="2" applyFill="1" applyBorder="1" applyAlignment="1">
      <alignment horizontal="center" vertical="center" wrapText="1"/>
    </xf>
    <xf numFmtId="0" fontId="2" fillId="0" borderId="2" xfId="2" applyBorder="1" applyAlignment="1">
      <alignment horizontal="center" vertical="center" wrapText="1"/>
    </xf>
    <xf numFmtId="176" fontId="5" fillId="3" borderId="2" xfId="2" applyNumberFormat="1" applyFont="1" applyFill="1" applyBorder="1" applyAlignment="1">
      <alignment horizontal="center" vertical="center" wrapText="1"/>
    </xf>
    <xf numFmtId="0" fontId="2" fillId="3" borderId="2" xfId="2" applyFill="1" applyBorder="1" applyAlignment="1">
      <alignment horizontal="center" vertical="center" wrapText="1"/>
    </xf>
    <xf numFmtId="177" fontId="2" fillId="4" borderId="2" xfId="2" applyNumberFormat="1" applyFill="1" applyBorder="1" applyAlignment="1">
      <alignment horizontal="center" vertical="center"/>
    </xf>
    <xf numFmtId="177" fontId="2" fillId="0" borderId="2" xfId="2" applyNumberForma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 shrinkToFit="1"/>
    </xf>
    <xf numFmtId="179" fontId="2" fillId="3" borderId="2" xfId="2" applyNumberFormat="1" applyFill="1" applyBorder="1" applyAlignment="1">
      <alignment horizontal="center" vertical="center"/>
    </xf>
    <xf numFmtId="179" fontId="2" fillId="0" borderId="2" xfId="2" applyNumberFormat="1" applyBorder="1" applyAlignment="1">
      <alignment horizontal="center" vertical="center"/>
    </xf>
    <xf numFmtId="179" fontId="2" fillId="4" borderId="2" xfId="2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9" fontId="2" fillId="0" borderId="1" xfId="2" applyNumberFormat="1" applyBorder="1" applyAlignment="1">
      <alignment horizontal="center" vertical="center"/>
    </xf>
    <xf numFmtId="0" fontId="2" fillId="0" borderId="1" xfId="2" applyBorder="1">
      <alignment vertical="center"/>
    </xf>
    <xf numFmtId="0" fontId="2" fillId="0" borderId="0" xfId="2" applyAlignment="1">
      <alignment horizontal="center" vertical="center"/>
    </xf>
    <xf numFmtId="0" fontId="2" fillId="0" borderId="0" xfId="2">
      <alignment vertical="center"/>
    </xf>
    <xf numFmtId="0" fontId="2" fillId="0" borderId="3" xfId="2" applyBorder="1" applyAlignment="1">
      <alignment horizontal="center" vertical="center"/>
    </xf>
    <xf numFmtId="0" fontId="2" fillId="0" borderId="3" xfId="2" applyBorder="1" applyAlignment="1">
      <alignment horizontal="center" vertical="center" wrapText="1"/>
    </xf>
    <xf numFmtId="14" fontId="2" fillId="0" borderId="3" xfId="2" applyNumberFormat="1" applyBorder="1" applyAlignment="1">
      <alignment horizontal="center" vertical="center"/>
    </xf>
    <xf numFmtId="14" fontId="2" fillId="0" borderId="3" xfId="2" applyNumberFormat="1" applyBorder="1" applyAlignment="1">
      <alignment horizontal="center" vertical="center" wrapText="1"/>
    </xf>
    <xf numFmtId="0" fontId="2" fillId="0" borderId="2" xfId="2" applyBorder="1">
      <alignment vertical="center"/>
    </xf>
    <xf numFmtId="0" fontId="0" fillId="0" borderId="2" xfId="0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2" fillId="4" borderId="2" xfId="2" applyFill="1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2" fillId="0" borderId="4" xfId="2" applyBorder="1" applyAlignment="1">
      <alignment horizontal="center" vertical="center" wrapText="1"/>
    </xf>
    <xf numFmtId="14" fontId="2" fillId="0" borderId="4" xfId="2" applyNumberFormat="1" applyBorder="1" applyAlignment="1">
      <alignment horizontal="center" vertical="center" wrapText="1"/>
    </xf>
    <xf numFmtId="0" fontId="2" fillId="5" borderId="2" xfId="2" applyFill="1" applyBorder="1" applyAlignment="1">
      <alignment horizontal="center" vertical="center" wrapText="1"/>
    </xf>
    <xf numFmtId="180" fontId="2" fillId="5" borderId="2" xfId="2" applyNumberFormat="1" applyFill="1" applyBorder="1" applyAlignment="1">
      <alignment horizontal="center" vertical="center"/>
    </xf>
    <xf numFmtId="180" fontId="2" fillId="5" borderId="2" xfId="2" applyNumberFormat="1" applyFill="1" applyBorder="1" applyAlignment="1">
      <alignment horizontal="center" vertical="center"/>
    </xf>
    <xf numFmtId="177" fontId="2" fillId="5" borderId="2" xfId="2" applyNumberFormat="1" applyFill="1" applyBorder="1" applyAlignment="1">
      <alignment horizontal="center" vertical="center"/>
    </xf>
    <xf numFmtId="181" fontId="2" fillId="5" borderId="2" xfId="2" applyNumberFormat="1" applyFill="1" applyBorder="1" applyAlignment="1">
      <alignment horizontal="center" vertical="center"/>
    </xf>
    <xf numFmtId="180" fontId="2" fillId="0" borderId="2" xfId="2" applyNumberFormat="1" applyBorder="1" applyAlignment="1">
      <alignment horizontal="center" vertical="center"/>
    </xf>
    <xf numFmtId="181" fontId="2" fillId="0" borderId="0" xfId="2" applyNumberFormat="1" applyAlignment="1">
      <alignment horizontal="center" vertical="center"/>
    </xf>
    <xf numFmtId="9" fontId="2" fillId="0" borderId="0" xfId="1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1" xfId="2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2" fillId="0" borderId="6" xfId="2" applyBorder="1" applyAlignment="1">
      <alignment horizontal="center" vertical="center" wrapText="1"/>
    </xf>
    <xf numFmtId="0" fontId="2" fillId="0" borderId="1" xfId="2" applyBorder="1" applyAlignment="1">
      <alignment horizontal="center" vertical="center" shrinkToFit="1"/>
    </xf>
    <xf numFmtId="0" fontId="2" fillId="3" borderId="2" xfId="2" applyFill="1" applyBorder="1" applyAlignment="1">
      <alignment horizontal="center" vertical="center" wrapText="1" shrinkToFit="1"/>
    </xf>
    <xf numFmtId="177" fontId="2" fillId="0" borderId="7" xfId="2" applyNumberFormat="1" applyBorder="1" applyAlignment="1">
      <alignment horizontal="center" vertical="center"/>
    </xf>
    <xf numFmtId="177" fontId="2" fillId="0" borderId="8" xfId="2" applyNumberFormat="1" applyBorder="1" applyAlignment="1">
      <alignment horizontal="center" vertical="center"/>
    </xf>
    <xf numFmtId="182" fontId="2" fillId="0" borderId="7" xfId="2" applyNumberFormat="1" applyBorder="1" applyAlignment="1">
      <alignment horizontal="center" vertical="center" shrinkToFit="1"/>
    </xf>
    <xf numFmtId="182" fontId="2" fillId="0" borderId="9" xfId="2" applyNumberFormat="1" applyBorder="1" applyAlignment="1">
      <alignment horizontal="center" vertical="center" shrinkToFit="1"/>
    </xf>
    <xf numFmtId="182" fontId="2" fillId="0" borderId="8" xfId="2" applyNumberFormat="1" applyBorder="1" applyAlignment="1">
      <alignment horizontal="center" vertical="center" shrinkToFit="1"/>
    </xf>
    <xf numFmtId="177" fontId="2" fillId="4" borderId="1" xfId="2" applyNumberFormat="1" applyFill="1" applyBorder="1" applyAlignment="1">
      <alignment horizontal="center" vertical="center" wrapText="1"/>
    </xf>
    <xf numFmtId="177" fontId="2" fillId="0" borderId="9" xfId="2" applyNumberFormat="1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10" xfId="2" applyBorder="1" applyAlignment="1">
      <alignment horizontal="center" vertical="center" wrapText="1"/>
    </xf>
    <xf numFmtId="0" fontId="2" fillId="0" borderId="3" xfId="2" applyBorder="1" applyAlignment="1">
      <alignment horizontal="center" vertical="center" shrinkToFit="1"/>
    </xf>
    <xf numFmtId="0" fontId="2" fillId="0" borderId="4" xfId="2" applyBorder="1" applyAlignment="1">
      <alignment horizontal="center" vertical="center" shrinkToFit="1"/>
    </xf>
    <xf numFmtId="0" fontId="2" fillId="3" borderId="1" xfId="2" applyFill="1" applyBorder="1" applyAlignment="1">
      <alignment horizontal="center" vertical="center" wrapText="1" shrinkToFit="1"/>
    </xf>
    <xf numFmtId="177" fontId="2" fillId="4" borderId="1" xfId="2" applyNumberFormat="1" applyFill="1" applyBorder="1" applyAlignment="1">
      <alignment horizontal="center" vertical="center"/>
    </xf>
    <xf numFmtId="177" fontId="2" fillId="0" borderId="1" xfId="2" applyNumberFormat="1" applyBorder="1" applyAlignment="1">
      <alignment horizontal="center" vertical="center"/>
    </xf>
    <xf numFmtId="182" fontId="2" fillId="0" borderId="1" xfId="2" applyNumberFormat="1" applyBorder="1" applyAlignment="1">
      <alignment horizontal="center" vertical="center" shrinkToFit="1"/>
    </xf>
    <xf numFmtId="182" fontId="2" fillId="3" borderId="1" xfId="2" applyNumberFormat="1" applyFill="1" applyBorder="1" applyAlignment="1">
      <alignment horizontal="center" vertical="center" shrinkToFit="1"/>
    </xf>
    <xf numFmtId="177" fontId="2" fillId="4" borderId="3" xfId="2" applyNumberFormat="1" applyFill="1" applyBorder="1" applyAlignment="1">
      <alignment horizontal="center" vertical="center" wrapText="1"/>
    </xf>
    <xf numFmtId="177" fontId="2" fillId="3" borderId="1" xfId="2" applyNumberFormat="1" applyFill="1" applyBorder="1" applyAlignment="1">
      <alignment horizontal="center" vertical="center"/>
    </xf>
    <xf numFmtId="177" fontId="2" fillId="3" borderId="1" xfId="2" applyNumberFormat="1" applyFill="1" applyBorder="1" applyAlignment="1">
      <alignment horizontal="center" vertical="center" wrapText="1"/>
    </xf>
    <xf numFmtId="177" fontId="2" fillId="0" borderId="1" xfId="2" applyNumberFormat="1" applyBorder="1" applyAlignment="1">
      <alignment horizontal="center" vertical="center" wrapText="1"/>
    </xf>
    <xf numFmtId="177" fontId="2" fillId="0" borderId="1" xfId="2" applyNumberFormat="1" applyBorder="1" applyAlignment="1">
      <alignment horizontal="center" vertical="center" shrinkToFit="1"/>
    </xf>
    <xf numFmtId="9" fontId="2" fillId="0" borderId="3" xfId="2" applyNumberFormat="1" applyBorder="1" applyAlignment="1">
      <alignment horizontal="center" vertical="center"/>
    </xf>
    <xf numFmtId="9" fontId="2" fillId="0" borderId="4" xfId="2" applyNumberFormat="1" applyBorder="1" applyAlignment="1">
      <alignment horizontal="center" vertical="center"/>
    </xf>
  </cellXfs>
  <cellStyles count="3">
    <cellStyle name="百分比" xfId="1" builtinId="5"/>
    <cellStyle name="常规" xfId="0" builtinId="0"/>
    <cellStyle name="常规 2" xfId="2" xr:uid="{1590DF5B-CA4C-4139-B468-F7ACAA642D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95250</xdr:colOff>
      <xdr:row>3</xdr:row>
      <xdr:rowOff>123825</xdr:rowOff>
    </xdr:from>
    <xdr:to>
      <xdr:col>28</xdr:col>
      <xdr:colOff>1149350</xdr:colOff>
      <xdr:row>3</xdr:row>
      <xdr:rowOff>563880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9EC9F56-2317-4DCA-92B0-FB6291817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64250" y="832485"/>
          <a:ext cx="1054100" cy="440055"/>
        </a:xfrm>
        <a:prstGeom prst="rect">
          <a:avLst/>
        </a:prstGeom>
      </xdr:spPr>
    </xdr:pic>
    <xdr:clientData/>
  </xdr:twoCellAnchor>
  <xdr:twoCellAnchor editAs="oneCell">
    <xdr:from>
      <xdr:col>28</xdr:col>
      <xdr:colOff>142874</xdr:colOff>
      <xdr:row>5</xdr:row>
      <xdr:rowOff>76200</xdr:rowOff>
    </xdr:from>
    <xdr:to>
      <xdr:col>28</xdr:col>
      <xdr:colOff>1188719</xdr:colOff>
      <xdr:row>5</xdr:row>
      <xdr:rowOff>571500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4832A91-1211-4D7F-9306-9900D7B3A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20434" y="1638300"/>
          <a:ext cx="1045845" cy="495300"/>
        </a:xfrm>
        <a:prstGeom prst="rect">
          <a:avLst/>
        </a:prstGeom>
      </xdr:spPr>
    </xdr:pic>
    <xdr:clientData/>
  </xdr:twoCellAnchor>
  <xdr:twoCellAnchor editAs="oneCell">
    <xdr:from>
      <xdr:col>28</xdr:col>
      <xdr:colOff>140970</xdr:colOff>
      <xdr:row>6</xdr:row>
      <xdr:rowOff>43814</xdr:rowOff>
    </xdr:from>
    <xdr:to>
      <xdr:col>28</xdr:col>
      <xdr:colOff>1188720</xdr:colOff>
      <xdr:row>6</xdr:row>
      <xdr:rowOff>529915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0538928-AF1F-486B-8D27-B7E5E5EFC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18530" y="2185034"/>
          <a:ext cx="1047750" cy="486101"/>
        </a:xfrm>
        <a:prstGeom prst="rect">
          <a:avLst/>
        </a:prstGeom>
      </xdr:spPr>
    </xdr:pic>
    <xdr:clientData/>
  </xdr:twoCellAnchor>
  <xdr:oneCellAnchor>
    <xdr:from>
      <xdr:col>28</xdr:col>
      <xdr:colOff>91439</xdr:colOff>
      <xdr:row>11</xdr:row>
      <xdr:rowOff>66403</xdr:rowOff>
    </xdr:from>
    <xdr:ext cx="1054100" cy="790575"/>
    <xdr:pic>
      <xdr:nvPicPr>
        <xdr:cNvPr id="5" name="图片 4">
          <a:extLst>
            <a:ext uri="{FF2B5EF4-FFF2-40B4-BE49-F238E27FC236}">
              <a16:creationId xmlns:a16="http://schemas.microsoft.com/office/drawing/2014/main" id="{0BC9F355-B811-4EB8-BF5B-70DBFF442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68999" y="3464923"/>
          <a:ext cx="1054100" cy="790575"/>
        </a:xfrm>
        <a:prstGeom prst="rect">
          <a:avLst/>
        </a:prstGeom>
      </xdr:spPr>
    </xdr:pic>
    <xdr:clientData/>
  </xdr:oneCellAnchor>
  <xdr:oneCellAnchor>
    <xdr:from>
      <xdr:col>28</xdr:col>
      <xdr:colOff>53340</xdr:colOff>
      <xdr:row>13</xdr:row>
      <xdr:rowOff>68580</xdr:rowOff>
    </xdr:from>
    <xdr:ext cx="1104900" cy="518160"/>
    <xdr:pic>
      <xdr:nvPicPr>
        <xdr:cNvPr id="6" name="图片 5">
          <a:extLst>
            <a:ext uri="{FF2B5EF4-FFF2-40B4-BE49-F238E27FC236}">
              <a16:creationId xmlns:a16="http://schemas.microsoft.com/office/drawing/2014/main" id="{3805F53F-0599-4496-A6C8-3F5395E6B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630900" y="4572000"/>
          <a:ext cx="1104900" cy="518160"/>
        </a:xfrm>
        <a:prstGeom prst="rect">
          <a:avLst/>
        </a:prstGeom>
      </xdr:spPr>
    </xdr:pic>
    <xdr:clientData/>
  </xdr:oneCellAnchor>
  <xdr:oneCellAnchor>
    <xdr:from>
      <xdr:col>28</xdr:col>
      <xdr:colOff>68580</xdr:colOff>
      <xdr:row>14</xdr:row>
      <xdr:rowOff>20954</xdr:rowOff>
    </xdr:from>
    <xdr:ext cx="1112520" cy="542925"/>
    <xdr:pic>
      <xdr:nvPicPr>
        <xdr:cNvPr id="7" name="图片 6">
          <a:extLst>
            <a:ext uri="{FF2B5EF4-FFF2-40B4-BE49-F238E27FC236}">
              <a16:creationId xmlns:a16="http://schemas.microsoft.com/office/drawing/2014/main" id="{A6EA4969-9A87-4D04-B626-86457352E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646140" y="5194934"/>
          <a:ext cx="1112520" cy="542925"/>
        </a:xfrm>
        <a:prstGeom prst="rect">
          <a:avLst/>
        </a:prstGeom>
      </xdr:spPr>
    </xdr:pic>
    <xdr:clientData/>
  </xdr:oneCellAnchor>
  <xdr:twoCellAnchor editAs="oneCell">
    <xdr:from>
      <xdr:col>6</xdr:col>
      <xdr:colOff>100149</xdr:colOff>
      <xdr:row>3</xdr:row>
      <xdr:rowOff>46808</xdr:rowOff>
    </xdr:from>
    <xdr:to>
      <xdr:col>6</xdr:col>
      <xdr:colOff>548640</xdr:colOff>
      <xdr:row>5</xdr:row>
      <xdr:rowOff>274320</xdr:rowOff>
    </xdr:to>
    <xdr:pic>
      <xdr:nvPicPr>
        <xdr:cNvPr id="8" name="图片 7" descr="85a39ae99a97c13e2c1278ad858e71a">
          <a:extLst>
            <a:ext uri="{FF2B5EF4-FFF2-40B4-BE49-F238E27FC236}">
              <a16:creationId xmlns:a16="http://schemas.microsoft.com/office/drawing/2014/main" id="{C7D0F454-31DF-4607-A1ED-1DD44DF17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38749" y="755468"/>
          <a:ext cx="448491" cy="1080952"/>
        </a:xfrm>
        <a:prstGeom prst="round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A2BF6-E76C-45B0-B0E9-CAC66CB3A776}">
  <dimension ref="A1:AF19"/>
  <sheetViews>
    <sheetView tabSelected="1" topLeftCell="N1" workbookViewId="0">
      <selection activeCell="F4" sqref="F4:F11"/>
    </sheetView>
  </sheetViews>
  <sheetFormatPr defaultRowHeight="13.8"/>
  <cols>
    <col min="1" max="1" width="3.21875" customWidth="1"/>
    <col min="4" max="4" width="11.21875" bestFit="1" customWidth="1"/>
    <col min="8" max="8" width="14.77734375" customWidth="1"/>
    <col min="11" max="11" width="4.109375" customWidth="1"/>
    <col min="12" max="12" width="11.6640625" customWidth="1"/>
    <col min="21" max="21" width="12.6640625" customWidth="1"/>
    <col min="22" max="22" width="18.77734375" customWidth="1"/>
    <col min="27" max="28" width="11" customWidth="1"/>
    <col min="29" max="29" width="20.77734375" customWidth="1"/>
    <col min="30" max="30" width="11.5546875" customWidth="1"/>
  </cols>
  <sheetData>
    <row r="1" spans="1:32" s="22" customFormat="1" ht="17.399999999999999">
      <c r="A1" s="47" t="s">
        <v>25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32" s="22" customFormat="1" ht="13.5" customHeight="1">
      <c r="A2" s="45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48" t="s">
        <v>31</v>
      </c>
      <c r="G2" s="2" t="s">
        <v>32</v>
      </c>
      <c r="H2" s="49" t="s">
        <v>33</v>
      </c>
      <c r="I2" s="49" t="s">
        <v>34</v>
      </c>
      <c r="J2" s="49" t="s">
        <v>35</v>
      </c>
      <c r="K2" s="49" t="s">
        <v>36</v>
      </c>
      <c r="L2" s="50" t="s">
        <v>37</v>
      </c>
      <c r="M2" s="50"/>
      <c r="N2" s="50"/>
      <c r="O2" s="51" t="s">
        <v>38</v>
      </c>
      <c r="P2" s="52"/>
      <c r="Q2" s="53" t="s">
        <v>39</v>
      </c>
      <c r="R2" s="54"/>
      <c r="S2" s="55"/>
      <c r="T2" s="56" t="s">
        <v>40</v>
      </c>
      <c r="U2" s="51" t="s">
        <v>41</v>
      </c>
      <c r="V2" s="57"/>
      <c r="W2" s="57"/>
      <c r="X2" s="57"/>
      <c r="Y2" s="57"/>
      <c r="Z2" s="52"/>
      <c r="AA2" s="5" t="s">
        <v>58</v>
      </c>
      <c r="AB2" s="2" t="s">
        <v>59</v>
      </c>
      <c r="AC2" s="58" t="s">
        <v>42</v>
      </c>
    </row>
    <row r="3" spans="1:32" s="22" customFormat="1" ht="25.5" customHeight="1">
      <c r="A3" s="46" t="s">
        <v>43</v>
      </c>
      <c r="B3" s="33"/>
      <c r="C3" s="33"/>
      <c r="D3" s="33"/>
      <c r="E3" s="33"/>
      <c r="F3" s="59"/>
      <c r="G3" s="24"/>
      <c r="H3" s="60"/>
      <c r="I3" s="61"/>
      <c r="J3" s="60"/>
      <c r="K3" s="61"/>
      <c r="L3" s="62" t="s">
        <v>44</v>
      </c>
      <c r="M3" s="62" t="s">
        <v>45</v>
      </c>
      <c r="N3" s="62" t="s">
        <v>46</v>
      </c>
      <c r="O3" s="63" t="s">
        <v>47</v>
      </c>
      <c r="P3" s="64" t="s">
        <v>48</v>
      </c>
      <c r="Q3" s="65" t="s">
        <v>49</v>
      </c>
      <c r="R3" s="66" t="s">
        <v>50</v>
      </c>
      <c r="S3" s="65" t="s">
        <v>48</v>
      </c>
      <c r="T3" s="67"/>
      <c r="U3" s="68" t="s">
        <v>51</v>
      </c>
      <c r="V3" s="68" t="s">
        <v>52</v>
      </c>
      <c r="W3" s="69" t="s">
        <v>53</v>
      </c>
      <c r="X3" s="64" t="s">
        <v>54</v>
      </c>
      <c r="Y3" s="70" t="s">
        <v>55</v>
      </c>
      <c r="Z3" s="71" t="s">
        <v>56</v>
      </c>
      <c r="AA3" s="5"/>
      <c r="AB3" s="34"/>
      <c r="AC3" s="58"/>
    </row>
    <row r="4" spans="1:32" s="22" customFormat="1" ht="51" customHeight="1">
      <c r="A4" s="1">
        <v>1</v>
      </c>
      <c r="B4" s="2" t="s">
        <v>0</v>
      </c>
      <c r="C4" s="1" t="s">
        <v>1</v>
      </c>
      <c r="D4" s="3">
        <v>44550</v>
      </c>
      <c r="E4" s="4" t="s">
        <v>2</v>
      </c>
      <c r="F4" s="5" t="s">
        <v>3</v>
      </c>
      <c r="G4" s="5" t="s">
        <v>4</v>
      </c>
      <c r="H4" s="6" t="s">
        <v>5</v>
      </c>
      <c r="I4" s="6" t="s">
        <v>6</v>
      </c>
      <c r="J4" s="6" t="s">
        <v>7</v>
      </c>
      <c r="K4" s="7">
        <v>1</v>
      </c>
      <c r="L4" s="8" t="s">
        <v>8</v>
      </c>
      <c r="M4" s="9"/>
      <c r="N4" s="9">
        <v>1.4</v>
      </c>
      <c r="O4" s="10">
        <v>6</v>
      </c>
      <c r="P4" s="11"/>
      <c r="Q4" s="12">
        <f>0.02466*(34-1.4)*1.4*0.05</f>
        <v>5.6274120000000011E-2</v>
      </c>
      <c r="R4" s="13">
        <v>5.2999999999999999E-2</v>
      </c>
      <c r="S4" s="14">
        <f>Q4-R4</f>
        <v>3.2741200000000123E-3</v>
      </c>
      <c r="T4" s="15">
        <f>(O4*Q4-P4*S4)*K4</f>
        <v>0.33764472000000006</v>
      </c>
      <c r="U4" s="16" t="s">
        <v>9</v>
      </c>
      <c r="V4" s="17" t="s">
        <v>10</v>
      </c>
      <c r="W4" s="17">
        <v>1</v>
      </c>
      <c r="X4" s="11">
        <v>0.06</v>
      </c>
      <c r="Y4" s="18">
        <v>1</v>
      </c>
      <c r="Z4" s="11">
        <f>X4*W4/Y4</f>
        <v>0.06</v>
      </c>
      <c r="AA4" s="19">
        <v>1.2</v>
      </c>
      <c r="AB4" s="19"/>
      <c r="AC4" s="20"/>
      <c r="AD4" s="21"/>
    </row>
    <row r="5" spans="1:32" s="22" customFormat="1" ht="16.2" customHeight="1">
      <c r="A5" s="23"/>
      <c r="B5" s="24"/>
      <c r="C5" s="23"/>
      <c r="D5" s="25"/>
      <c r="E5" s="26"/>
      <c r="F5" s="5"/>
      <c r="G5" s="5"/>
      <c r="H5" s="7"/>
      <c r="I5" s="7"/>
      <c r="J5" s="7"/>
      <c r="K5" s="7"/>
      <c r="L5" s="9"/>
      <c r="M5" s="9"/>
      <c r="N5" s="9"/>
      <c r="O5" s="10"/>
      <c r="P5" s="11"/>
      <c r="Q5" s="14"/>
      <c r="R5" s="13"/>
      <c r="S5" s="14"/>
      <c r="T5" s="15"/>
      <c r="U5" s="16" t="s">
        <v>11</v>
      </c>
      <c r="V5" s="17" t="s">
        <v>12</v>
      </c>
      <c r="W5" s="17">
        <v>1</v>
      </c>
      <c r="X5" s="11">
        <v>0.03</v>
      </c>
      <c r="Y5" s="18">
        <v>1</v>
      </c>
      <c r="Z5" s="11">
        <f t="shared" ref="Z5:Z10" si="0">X5*W5/Y5</f>
        <v>0.03</v>
      </c>
      <c r="AA5" s="23"/>
      <c r="AB5" s="72"/>
      <c r="AC5" s="27"/>
    </row>
    <row r="6" spans="1:32" s="22" customFormat="1" ht="45.6" customHeight="1">
      <c r="A6" s="23"/>
      <c r="B6" s="24"/>
      <c r="C6" s="23"/>
      <c r="D6" s="25"/>
      <c r="E6" s="26"/>
      <c r="F6" s="5"/>
      <c r="G6" s="5"/>
      <c r="H6" s="28" t="s">
        <v>13</v>
      </c>
      <c r="I6" s="7" t="s">
        <v>14</v>
      </c>
      <c r="J6" s="7"/>
      <c r="K6" s="7">
        <v>1</v>
      </c>
      <c r="L6" s="9"/>
      <c r="M6" s="9"/>
      <c r="N6" s="9"/>
      <c r="O6" s="10">
        <v>1.6099999999999999</v>
      </c>
      <c r="P6" s="11"/>
      <c r="Q6" s="14"/>
      <c r="R6" s="13">
        <v>0.156</v>
      </c>
      <c r="S6" s="14"/>
      <c r="T6" s="15">
        <f>K6*O6</f>
        <v>1.6099999999999999</v>
      </c>
      <c r="U6" s="29"/>
      <c r="V6" s="17"/>
      <c r="W6" s="17"/>
      <c r="X6" s="11"/>
      <c r="Y6" s="18"/>
      <c r="Z6" s="11"/>
      <c r="AA6" s="23"/>
      <c r="AB6" s="72"/>
      <c r="AC6" s="27"/>
    </row>
    <row r="7" spans="1:32" s="22" customFormat="1" ht="45.6" customHeight="1">
      <c r="A7" s="23"/>
      <c r="B7" s="24"/>
      <c r="C7" s="23"/>
      <c r="D7" s="25"/>
      <c r="E7" s="26"/>
      <c r="F7" s="5"/>
      <c r="G7" s="5"/>
      <c r="H7" s="28" t="s">
        <v>15</v>
      </c>
      <c r="I7" s="7" t="s">
        <v>14</v>
      </c>
      <c r="J7" s="7"/>
      <c r="K7" s="7">
        <v>1</v>
      </c>
      <c r="L7" s="9"/>
      <c r="M7" s="9"/>
      <c r="N7" s="9"/>
      <c r="O7" s="10">
        <v>2.6</v>
      </c>
      <c r="P7" s="11"/>
      <c r="Q7" s="14"/>
      <c r="R7" s="13">
        <v>5.2999999999999999E-2</v>
      </c>
      <c r="S7" s="14"/>
      <c r="T7" s="15">
        <f>K7*O7</f>
        <v>2.6</v>
      </c>
      <c r="U7" s="29"/>
      <c r="V7" s="17"/>
      <c r="W7" s="17"/>
      <c r="X7" s="11"/>
      <c r="Y7" s="18"/>
      <c r="Z7" s="11"/>
      <c r="AA7" s="23"/>
      <c r="AB7" s="72"/>
      <c r="AC7" s="27"/>
    </row>
    <row r="8" spans="1:32" s="22" customFormat="1" ht="13.5" customHeight="1">
      <c r="A8" s="23"/>
      <c r="B8" s="24"/>
      <c r="C8" s="23"/>
      <c r="D8" s="25"/>
      <c r="E8" s="26"/>
      <c r="F8" s="5"/>
      <c r="G8" s="5"/>
      <c r="H8" s="7"/>
      <c r="I8" s="7"/>
      <c r="J8" s="7"/>
      <c r="K8" s="7"/>
      <c r="L8" s="9"/>
      <c r="M8" s="9"/>
      <c r="N8" s="9"/>
      <c r="O8" s="10"/>
      <c r="P8" s="11"/>
      <c r="Q8" s="14"/>
      <c r="R8" s="13"/>
      <c r="S8" s="14"/>
      <c r="T8" s="15"/>
      <c r="U8" s="16" t="s">
        <v>16</v>
      </c>
      <c r="V8" s="17" t="s">
        <v>57</v>
      </c>
      <c r="W8" s="17">
        <v>1</v>
      </c>
      <c r="X8" s="28">
        <v>0.78</v>
      </c>
      <c r="Y8" s="18">
        <v>1</v>
      </c>
      <c r="Z8" s="11">
        <f t="shared" si="0"/>
        <v>0.78</v>
      </c>
      <c r="AA8" s="23"/>
      <c r="AB8" s="72"/>
      <c r="AC8" s="27"/>
    </row>
    <row r="9" spans="1:32" s="22" customFormat="1" ht="13.5" customHeight="1">
      <c r="A9" s="23"/>
      <c r="B9" s="24"/>
      <c r="C9" s="23"/>
      <c r="D9" s="25"/>
      <c r="E9" s="26"/>
      <c r="F9" s="5"/>
      <c r="G9" s="5"/>
      <c r="H9" s="7"/>
      <c r="I9" s="7"/>
      <c r="J9" s="7"/>
      <c r="K9" s="7"/>
      <c r="L9" s="9"/>
      <c r="M9" s="9"/>
      <c r="N9" s="9"/>
      <c r="O9" s="10"/>
      <c r="P9" s="11"/>
      <c r="Q9" s="14"/>
      <c r="R9" s="13"/>
      <c r="S9" s="14"/>
      <c r="T9" s="15"/>
      <c r="U9" s="16" t="s">
        <v>17</v>
      </c>
      <c r="V9" s="17"/>
      <c r="W9" s="17">
        <v>1</v>
      </c>
      <c r="X9" s="28">
        <v>0.35</v>
      </c>
      <c r="Y9" s="18">
        <v>1</v>
      </c>
      <c r="Z9" s="11">
        <f t="shared" si="0"/>
        <v>0.35</v>
      </c>
      <c r="AA9" s="23"/>
      <c r="AB9" s="72"/>
      <c r="AC9" s="27"/>
    </row>
    <row r="10" spans="1:32" s="22" customFormat="1" ht="13.5" customHeight="1">
      <c r="A10" s="23"/>
      <c r="B10" s="24"/>
      <c r="C10" s="23"/>
      <c r="D10" s="25"/>
      <c r="E10" s="26"/>
      <c r="F10" s="5"/>
      <c r="G10" s="5"/>
      <c r="H10" s="7"/>
      <c r="I10" s="7"/>
      <c r="J10" s="7"/>
      <c r="K10" s="7"/>
      <c r="L10" s="9"/>
      <c r="M10" s="9"/>
      <c r="N10" s="9"/>
      <c r="O10" s="10"/>
      <c r="P10" s="11"/>
      <c r="Q10" s="14"/>
      <c r="R10" s="13"/>
      <c r="S10" s="14"/>
      <c r="T10" s="15"/>
      <c r="U10" s="30" t="s">
        <v>18</v>
      </c>
      <c r="V10" s="31"/>
      <c r="W10" s="31">
        <v>1</v>
      </c>
      <c r="X10" s="30">
        <v>0.5</v>
      </c>
      <c r="Y10" s="32">
        <v>1</v>
      </c>
      <c r="Z10" s="10">
        <f t="shared" si="0"/>
        <v>0.5</v>
      </c>
      <c r="AA10" s="23"/>
      <c r="AB10" s="73"/>
      <c r="AC10" s="27"/>
    </row>
    <row r="11" spans="1:32" s="22" customFormat="1">
      <c r="A11" s="33"/>
      <c r="B11" s="34"/>
      <c r="C11" s="33"/>
      <c r="D11" s="33"/>
      <c r="E11" s="35"/>
      <c r="F11" s="5"/>
      <c r="G11" s="5"/>
      <c r="H11" s="36" t="s">
        <v>19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7">
        <f>SUM(T4:T10)</f>
        <v>4.5476447200000001</v>
      </c>
      <c r="U11" s="38" t="s">
        <v>20</v>
      </c>
      <c r="V11" s="38"/>
      <c r="W11" s="38"/>
      <c r="X11" s="38"/>
      <c r="Y11" s="38"/>
      <c r="Z11" s="39">
        <f>SUM(Z4:Z10)</f>
        <v>1.72</v>
      </c>
      <c r="AA11" s="40">
        <f>(T11+Z11)*AA4</f>
        <v>7.5211736639999991</v>
      </c>
      <c r="AB11" s="40">
        <f>AA11/1.13</f>
        <v>6.6559058973451322</v>
      </c>
      <c r="AC11" s="41"/>
      <c r="AD11" s="42"/>
      <c r="AE11" s="21"/>
      <c r="AF11" s="43"/>
    </row>
    <row r="12" spans="1:32" s="22" customFormat="1" ht="70.8" customHeight="1">
      <c r="A12" s="1">
        <v>2</v>
      </c>
      <c r="B12" s="2" t="s">
        <v>0</v>
      </c>
      <c r="C12" s="1" t="s">
        <v>1</v>
      </c>
      <c r="D12" s="3">
        <v>44550</v>
      </c>
      <c r="E12" s="4" t="s">
        <v>21</v>
      </c>
      <c r="F12" s="5" t="s">
        <v>22</v>
      </c>
      <c r="G12" s="5" t="s">
        <v>23</v>
      </c>
      <c r="H12" s="6" t="s">
        <v>5</v>
      </c>
      <c r="I12" s="6" t="s">
        <v>6</v>
      </c>
      <c r="J12" s="6" t="s">
        <v>7</v>
      </c>
      <c r="K12" s="7">
        <v>1</v>
      </c>
      <c r="L12" s="8" t="s">
        <v>8</v>
      </c>
      <c r="M12" s="9"/>
      <c r="N12" s="9">
        <v>1.4</v>
      </c>
      <c r="O12" s="10">
        <v>6</v>
      </c>
      <c r="P12" s="11"/>
      <c r="Q12" s="12">
        <f>0.02466*(34-1.4)*1.4*0.05</f>
        <v>5.6274120000000011E-2</v>
      </c>
      <c r="R12" s="13">
        <v>5.2999999999999999E-2</v>
      </c>
      <c r="S12" s="14">
        <f>Q12-R12</f>
        <v>3.2741200000000123E-3</v>
      </c>
      <c r="T12" s="15">
        <f>(O12*Q12-P12*S12)*K12</f>
        <v>0.33764472000000006</v>
      </c>
      <c r="U12" s="16" t="s">
        <v>9</v>
      </c>
      <c r="V12" s="17" t="s">
        <v>10</v>
      </c>
      <c r="W12" s="17">
        <v>1</v>
      </c>
      <c r="X12" s="11">
        <v>0.06</v>
      </c>
      <c r="Y12" s="18">
        <v>1</v>
      </c>
      <c r="Z12" s="11">
        <f>X12*W12/Y12</f>
        <v>0.06</v>
      </c>
      <c r="AA12" s="19">
        <v>1.2</v>
      </c>
      <c r="AB12" s="19"/>
      <c r="AC12" s="20"/>
      <c r="AD12" s="21"/>
    </row>
    <row r="13" spans="1:32" s="22" customFormat="1" ht="16.2" customHeight="1">
      <c r="A13" s="23"/>
      <c r="B13" s="24"/>
      <c r="C13" s="23"/>
      <c r="D13" s="25"/>
      <c r="E13" s="26"/>
      <c r="F13" s="5"/>
      <c r="G13" s="5"/>
      <c r="H13" s="7"/>
      <c r="I13" s="7"/>
      <c r="J13" s="7"/>
      <c r="K13" s="7"/>
      <c r="L13" s="9"/>
      <c r="M13" s="9"/>
      <c r="N13" s="9"/>
      <c r="O13" s="10"/>
      <c r="P13" s="11"/>
      <c r="Q13" s="14"/>
      <c r="R13" s="13"/>
      <c r="S13" s="14"/>
      <c r="T13" s="15"/>
      <c r="U13" s="16" t="s">
        <v>11</v>
      </c>
      <c r="V13" s="17" t="s">
        <v>12</v>
      </c>
      <c r="W13" s="17">
        <v>1</v>
      </c>
      <c r="X13" s="11">
        <v>0.03</v>
      </c>
      <c r="Y13" s="18">
        <v>1</v>
      </c>
      <c r="Z13" s="11">
        <f t="shared" ref="Z13:Z18" si="1">X13*W13/Y13</f>
        <v>0.03</v>
      </c>
      <c r="AA13" s="23"/>
      <c r="AB13" s="72"/>
      <c r="AC13" s="27"/>
    </row>
    <row r="14" spans="1:32" s="22" customFormat="1" ht="52.8" customHeight="1">
      <c r="A14" s="23"/>
      <c r="B14" s="24"/>
      <c r="C14" s="23"/>
      <c r="D14" s="25"/>
      <c r="E14" s="26"/>
      <c r="F14" s="5"/>
      <c r="G14" s="5"/>
      <c r="H14" s="44" t="s">
        <v>13</v>
      </c>
      <c r="I14" s="7" t="s">
        <v>14</v>
      </c>
      <c r="J14" s="7"/>
      <c r="K14" s="7">
        <v>1</v>
      </c>
      <c r="L14" s="9"/>
      <c r="M14" s="9"/>
      <c r="N14" s="9"/>
      <c r="O14" s="10">
        <v>1.6099999999999999</v>
      </c>
      <c r="P14" s="11"/>
      <c r="Q14" s="14"/>
      <c r="R14" s="13">
        <v>0.156</v>
      </c>
      <c r="S14" s="14"/>
      <c r="T14" s="15">
        <f>K14*O14</f>
        <v>1.6099999999999999</v>
      </c>
      <c r="U14" s="29"/>
      <c r="V14" s="17"/>
      <c r="W14" s="17"/>
      <c r="X14" s="11"/>
      <c r="Y14" s="18"/>
      <c r="Z14" s="11"/>
      <c r="AA14" s="23"/>
      <c r="AB14" s="72"/>
      <c r="AC14" s="27"/>
    </row>
    <row r="15" spans="1:32" s="22" customFormat="1" ht="52.8" customHeight="1">
      <c r="A15" s="23"/>
      <c r="B15" s="24"/>
      <c r="C15" s="23"/>
      <c r="D15" s="25"/>
      <c r="E15" s="26"/>
      <c r="F15" s="5"/>
      <c r="G15" s="5"/>
      <c r="H15" s="44" t="s">
        <v>24</v>
      </c>
      <c r="I15" s="7" t="s">
        <v>14</v>
      </c>
      <c r="J15" s="7"/>
      <c r="K15" s="7">
        <v>1</v>
      </c>
      <c r="L15" s="9"/>
      <c r="M15" s="9"/>
      <c r="N15" s="9"/>
      <c r="O15" s="10">
        <v>2.6</v>
      </c>
      <c r="P15" s="11"/>
      <c r="Q15" s="14"/>
      <c r="R15" s="13">
        <v>5.2999999999999999E-2</v>
      </c>
      <c r="S15" s="14"/>
      <c r="T15" s="15">
        <f>K15*O15</f>
        <v>2.6</v>
      </c>
      <c r="U15" s="29"/>
      <c r="V15" s="17"/>
      <c r="W15" s="17"/>
      <c r="X15" s="11"/>
      <c r="Y15" s="18"/>
      <c r="Z15" s="11"/>
      <c r="AA15" s="23"/>
      <c r="AB15" s="72"/>
      <c r="AC15" s="27"/>
    </row>
    <row r="16" spans="1:32" s="22" customFormat="1" ht="13.5" customHeight="1">
      <c r="A16" s="23"/>
      <c r="B16" s="24"/>
      <c r="C16" s="23"/>
      <c r="D16" s="25"/>
      <c r="E16" s="26"/>
      <c r="F16" s="5"/>
      <c r="G16" s="5"/>
      <c r="H16" s="7"/>
      <c r="I16" s="7"/>
      <c r="J16" s="7"/>
      <c r="K16" s="7"/>
      <c r="L16" s="9"/>
      <c r="M16" s="9"/>
      <c r="N16" s="9"/>
      <c r="O16" s="10"/>
      <c r="P16" s="11"/>
      <c r="Q16" s="14"/>
      <c r="R16" s="13"/>
      <c r="S16" s="14"/>
      <c r="T16" s="15"/>
      <c r="U16" s="16" t="s">
        <v>16</v>
      </c>
      <c r="V16" s="17" t="s">
        <v>57</v>
      </c>
      <c r="W16" s="17">
        <v>1</v>
      </c>
      <c r="X16" s="28">
        <v>0.78</v>
      </c>
      <c r="Y16" s="18">
        <v>1</v>
      </c>
      <c r="Z16" s="11">
        <f t="shared" si="1"/>
        <v>0.78</v>
      </c>
      <c r="AA16" s="23"/>
      <c r="AB16" s="72"/>
      <c r="AC16" s="27"/>
    </row>
    <row r="17" spans="1:32" s="22" customFormat="1" ht="13.5" customHeight="1">
      <c r="A17" s="23"/>
      <c r="B17" s="24"/>
      <c r="C17" s="23"/>
      <c r="D17" s="25"/>
      <c r="E17" s="26"/>
      <c r="F17" s="5"/>
      <c r="G17" s="5"/>
      <c r="H17" s="7"/>
      <c r="I17" s="7"/>
      <c r="J17" s="7"/>
      <c r="K17" s="7"/>
      <c r="L17" s="9"/>
      <c r="M17" s="9"/>
      <c r="N17" s="9"/>
      <c r="O17" s="10"/>
      <c r="P17" s="11"/>
      <c r="Q17" s="14"/>
      <c r="R17" s="13"/>
      <c r="S17" s="14"/>
      <c r="T17" s="15"/>
      <c r="U17" s="16" t="s">
        <v>17</v>
      </c>
      <c r="V17" s="17"/>
      <c r="W17" s="17">
        <v>1</v>
      </c>
      <c r="X17" s="28">
        <v>0.35</v>
      </c>
      <c r="Y17" s="18">
        <v>1</v>
      </c>
      <c r="Z17" s="11">
        <f t="shared" si="1"/>
        <v>0.35</v>
      </c>
      <c r="AA17" s="23"/>
      <c r="AB17" s="72"/>
      <c r="AC17" s="27"/>
    </row>
    <row r="18" spans="1:32" s="22" customFormat="1" ht="13.5" customHeight="1">
      <c r="A18" s="23"/>
      <c r="B18" s="24"/>
      <c r="C18" s="23"/>
      <c r="D18" s="25"/>
      <c r="E18" s="26"/>
      <c r="F18" s="5"/>
      <c r="G18" s="5"/>
      <c r="H18" s="7"/>
      <c r="I18" s="7"/>
      <c r="J18" s="7"/>
      <c r="K18" s="7"/>
      <c r="L18" s="9"/>
      <c r="M18" s="9"/>
      <c r="N18" s="9"/>
      <c r="O18" s="10"/>
      <c r="P18" s="11"/>
      <c r="Q18" s="14"/>
      <c r="R18" s="13"/>
      <c r="S18" s="14"/>
      <c r="T18" s="15"/>
      <c r="U18" s="30" t="s">
        <v>18</v>
      </c>
      <c r="V18" s="31"/>
      <c r="W18" s="31">
        <v>1</v>
      </c>
      <c r="X18" s="30">
        <v>0.5</v>
      </c>
      <c r="Y18" s="32">
        <v>1</v>
      </c>
      <c r="Z18" s="10">
        <f t="shared" si="1"/>
        <v>0.5</v>
      </c>
      <c r="AA18" s="23"/>
      <c r="AB18" s="73"/>
      <c r="AC18" s="27"/>
    </row>
    <row r="19" spans="1:32" s="22" customFormat="1">
      <c r="A19" s="33"/>
      <c r="B19" s="34"/>
      <c r="C19" s="33"/>
      <c r="D19" s="33"/>
      <c r="E19" s="35"/>
      <c r="F19" s="5"/>
      <c r="G19" s="5"/>
      <c r="H19" s="36" t="s">
        <v>19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7">
        <f>SUM(T12:T18)</f>
        <v>4.5476447200000001</v>
      </c>
      <c r="U19" s="38" t="s">
        <v>20</v>
      </c>
      <c r="V19" s="38"/>
      <c r="W19" s="38"/>
      <c r="X19" s="38"/>
      <c r="Y19" s="38"/>
      <c r="Z19" s="39">
        <f>SUM(Z12:Z18)</f>
        <v>1.72</v>
      </c>
      <c r="AA19" s="40">
        <f>(T19+Z19)*AA12</f>
        <v>7.5211736639999991</v>
      </c>
      <c r="AB19" s="40">
        <f>AA19/1.13</f>
        <v>6.6559058973451322</v>
      </c>
      <c r="AC19" s="41"/>
      <c r="AD19" s="42"/>
      <c r="AE19" s="21"/>
      <c r="AF19" s="43"/>
    </row>
  </sheetData>
  <mergeCells count="41">
    <mergeCell ref="G12:G19"/>
    <mergeCell ref="AA12:AA18"/>
    <mergeCell ref="H19:S19"/>
    <mergeCell ref="U19:Y19"/>
    <mergeCell ref="AB2:AB3"/>
    <mergeCell ref="AB4:AB10"/>
    <mergeCell ref="AB12:AB18"/>
    <mergeCell ref="G4:G11"/>
    <mergeCell ref="AA4:AA10"/>
    <mergeCell ref="H11:S11"/>
    <mergeCell ref="U11:Y11"/>
    <mergeCell ref="A12:A19"/>
    <mergeCell ref="B12:B19"/>
    <mergeCell ref="C12:C19"/>
    <mergeCell ref="D12:D19"/>
    <mergeCell ref="E12:E19"/>
    <mergeCell ref="F12:F19"/>
    <mergeCell ref="U2:Z2"/>
    <mergeCell ref="AA2:AA3"/>
    <mergeCell ref="AC2:AC3"/>
    <mergeCell ref="A4:A11"/>
    <mergeCell ref="B4:B11"/>
    <mergeCell ref="C4:C11"/>
    <mergeCell ref="D4:D11"/>
    <mergeCell ref="E4:E11"/>
    <mergeCell ref="F4:F11"/>
    <mergeCell ref="J2:J3"/>
    <mergeCell ref="K2:K3"/>
    <mergeCell ref="L2:N2"/>
    <mergeCell ref="O2:P2"/>
    <mergeCell ref="Q2:S2"/>
    <mergeCell ref="T2:T3"/>
    <mergeCell ref="A1:Z1"/>
    <mergeCell ref="B2:B3"/>
    <mergeCell ref="C2:C3"/>
    <mergeCell ref="D2:D3"/>
    <mergeCell ref="E2:E3"/>
    <mergeCell ref="F2:F3"/>
    <mergeCell ref="G2:G3"/>
    <mergeCell ref="H2:H3"/>
    <mergeCell ref="I2:I3"/>
  </mergeCell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2021-12-20T05:59:43Z</dcterms:modified>
</cp:coreProperties>
</file>