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产品核价\成本核算\润晨（万寿）\"/>
    </mc:Choice>
  </mc:AlternateContent>
  <xr:revisionPtr revIDLastSave="0" documentId="13_ncr:1_{0E206B98-428F-4D24-90CF-B748B637D7FC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冲压工序费" sheetId="5" state="hidden" r:id="rId1"/>
    <sheet name="冲压件核价" sheetId="6" r:id="rId2"/>
  </sheets>
  <definedNames>
    <definedName name="_xlnm._FilterDatabase" localSheetId="1" hidden="1">冲压件核价!$A$3:$AG$10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6" l="1"/>
  <c r="R10" i="6"/>
  <c r="R4" i="6"/>
  <c r="K4" i="6"/>
  <c r="J4" i="6"/>
  <c r="X10" i="6"/>
  <c r="O4" i="6"/>
  <c r="X4" i="6"/>
  <c r="X5" i="6"/>
  <c r="Q4" i="6"/>
  <c r="Z4" i="6"/>
  <c r="AA4" i="6"/>
  <c r="AD4" i="6"/>
</calcChain>
</file>

<file path=xl/sharedStrings.xml><?xml version="1.0" encoding="utf-8"?>
<sst xmlns="http://schemas.openxmlformats.org/spreadsheetml/2006/main" count="93" uniqueCount="70">
  <si>
    <t>类别</t>
  </si>
  <si>
    <t>冲压机</t>
  </si>
  <si>
    <t>工序费</t>
  </si>
  <si>
    <t>冲床</t>
  </si>
  <si>
    <t>16T</t>
  </si>
  <si>
    <t>25T</t>
  </si>
  <si>
    <t>40T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</si>
  <si>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</si>
  <si>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</si>
  <si>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</si>
  <si>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</si>
  <si>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</si>
  <si>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</si>
  <si>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</si>
  <si>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</si>
  <si>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</si>
  <si>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</si>
  <si>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350T</t>
  </si>
  <si>
    <t>400T</t>
  </si>
  <si>
    <t>液压机</t>
  </si>
  <si>
    <t>315T</t>
  </si>
  <si>
    <t>500T</t>
  </si>
  <si>
    <t>焊接</t>
  </si>
  <si>
    <t>1CM</t>
  </si>
  <si>
    <t>焊螺母</t>
  </si>
  <si>
    <t>1个</t>
  </si>
  <si>
    <t>冲压件核价</t>
  </si>
  <si>
    <t>序</t>
  </si>
  <si>
    <t>厂家</t>
  </si>
  <si>
    <t>核价区间</t>
  </si>
  <si>
    <t>QAD号</t>
  </si>
  <si>
    <t>物料代码</t>
  </si>
  <si>
    <t>名称</t>
  </si>
  <si>
    <t>单件</t>
  </si>
  <si>
    <t>材质</t>
  </si>
  <si>
    <t>数量</t>
  </si>
  <si>
    <t>下料尺寸</t>
  </si>
  <si>
    <t>含税单价</t>
  </si>
  <si>
    <t>重量</t>
  </si>
  <si>
    <t>材料费</t>
  </si>
  <si>
    <t>加工成本</t>
  </si>
  <si>
    <t>系数</t>
  </si>
  <si>
    <t>含税价格</t>
  </si>
  <si>
    <t>不含税单价</t>
  </si>
  <si>
    <t>未税模具费</t>
  </si>
  <si>
    <t>摊销件数</t>
  </si>
  <si>
    <t>含模摊未税单价</t>
  </si>
  <si>
    <t>最终未税定价</t>
  </si>
  <si>
    <t>号</t>
  </si>
  <si>
    <t>长mm</t>
  </si>
  <si>
    <t>宽mm</t>
  </si>
  <si>
    <t>厚mm</t>
  </si>
  <si>
    <t>废铁</t>
  </si>
  <si>
    <t>毛重</t>
  </si>
  <si>
    <t>净重</t>
  </si>
  <si>
    <t>工序</t>
  </si>
  <si>
    <t>吨位</t>
  </si>
  <si>
    <t>工序数</t>
  </si>
  <si>
    <t>出件数</t>
  </si>
  <si>
    <t>合计</t>
  </si>
  <si>
    <t>落料</t>
  </si>
  <si>
    <t>材料合计：</t>
  </si>
  <si>
    <t>加工费合计：</t>
  </si>
  <si>
    <t>SHT0001023</t>
    <phoneticPr fontId="9" type="noConversion"/>
  </si>
  <si>
    <t>02.03.26.067A</t>
    <phoneticPr fontId="9" type="noConversion"/>
  </si>
  <si>
    <t>H4A安全带卷收器固定板</t>
    <phoneticPr fontId="9" type="noConversion"/>
  </si>
  <si>
    <t>冲孔</t>
    <phoneticPr fontId="9" type="noConversion"/>
  </si>
  <si>
    <t>润晨（万寿）</t>
    <phoneticPr fontId="9" type="noConversion"/>
  </si>
  <si>
    <t>照片</t>
    <phoneticPr fontId="9" type="noConversion"/>
  </si>
  <si>
    <t>SAPH590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</si>
</sst>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_);[Red]\(0.00\)"/>
    <numFmt numFmtId="178" formatCode="0.000_);[Red]\(0.000\)"/>
    <numFmt numFmtId="179" formatCode="0.000_ "/>
    <numFmt numFmtId="180" formatCode="0.0000"/>
  </numFmts>
  <fonts count="10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7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 shrinkToFit="1"/>
    </xf>
    <xf numFmtId="177" fontId="0" fillId="0" borderId="7" xfId="0" applyNumberFormat="1" applyBorder="1" applyAlignment="1">
      <alignment horizontal="center" vertical="center"/>
    </xf>
    <xf numFmtId="177" fontId="0" fillId="0" borderId="7" xfId="0" applyNumberForma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 shrinkToFit="1"/>
    </xf>
    <xf numFmtId="177" fontId="0" fillId="2" borderId="7" xfId="0" applyNumberForma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177" fontId="0" fillId="0" borderId="7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 shrinkToFit="1"/>
    </xf>
    <xf numFmtId="177" fontId="2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9" fontId="0" fillId="2" borderId="7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80" fontId="0" fillId="0" borderId="7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0" fillId="0" borderId="6" xfId="0" applyNumberFormat="1" applyBorder="1" applyAlignment="1">
      <alignment horizontal="center" vertical="center" wrapText="1"/>
    </xf>
    <xf numFmtId="177" fontId="0" fillId="0" borderId="7" xfId="0" applyNumberForma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9" fontId="0" fillId="0" borderId="6" xfId="2" applyFont="1" applyBorder="1" applyAlignment="1">
      <alignment horizontal="center" vertical="center"/>
    </xf>
    <xf numFmtId="9" fontId="0" fillId="0" borderId="4" xfId="2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9" fontId="0" fillId="0" borderId="7" xfId="0" applyNumberFormat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79" fontId="0" fillId="0" borderId="7" xfId="0" applyNumberForma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 shrinkToFit="1"/>
    </xf>
    <xf numFmtId="0" fontId="0" fillId="0" borderId="7" xfId="0" applyFill="1" applyBorder="1" applyAlignment="1">
      <alignment horizontal="center" vertical="center" wrapText="1" shrinkToFit="1"/>
    </xf>
    <xf numFmtId="177" fontId="0" fillId="0" borderId="8" xfId="0" applyNumberFormat="1" applyFill="1" applyBorder="1" applyAlignment="1">
      <alignment horizontal="center" vertical="center"/>
    </xf>
    <xf numFmtId="177" fontId="0" fillId="0" borderId="9" xfId="0" applyNumberFormat="1" applyFill="1" applyBorder="1" applyAlignment="1">
      <alignment horizontal="center" vertical="center"/>
    </xf>
    <xf numFmtId="178" fontId="0" fillId="0" borderId="8" xfId="0" applyNumberFormat="1" applyBorder="1" applyAlignment="1">
      <alignment horizontal="center" vertical="center" shrinkToFit="1"/>
    </xf>
    <xf numFmtId="178" fontId="0" fillId="0" borderId="10" xfId="0" applyNumberFormat="1" applyBorder="1" applyAlignment="1">
      <alignment horizontal="center" vertical="center" shrinkToFit="1"/>
    </xf>
    <xf numFmtId="178" fontId="0" fillId="0" borderId="9" xfId="0" applyNumberFormat="1" applyBorder="1" applyAlignment="1">
      <alignment horizontal="center" vertical="center" shrinkToFit="1"/>
    </xf>
    <xf numFmtId="177" fontId="0" fillId="0" borderId="8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4" fontId="2" fillId="0" borderId="2" xfId="0" applyNumberFormat="1" applyFont="1" applyBorder="1" applyAlignment="1">
      <alignment horizontal="center" vertical="center"/>
    </xf>
  </cellXfs>
  <cellStyles count="7">
    <cellStyle name="BOM_Level_Below3" xfId="1" xr:uid="{00000000-0005-0000-0000-000009000000}"/>
    <cellStyle name="百分比" xfId="2" builtinId="5"/>
    <cellStyle name="百分比 2" xfId="3" xr:uid="{00000000-0005-0000-0000-00000E000000}"/>
    <cellStyle name="常规" xfId="0" builtinId="0"/>
    <cellStyle name="常规 2" xfId="5" xr:uid="{00000000-0005-0000-0000-000034000000}"/>
    <cellStyle name="常规 2 2 6" xfId="4" xr:uid="{00000000-0005-0000-0000-000023000000}"/>
    <cellStyle name="常规 3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27709</xdr:colOff>
      <xdr:row>3</xdr:row>
      <xdr:rowOff>159327</xdr:rowOff>
    </xdr:from>
    <xdr:to>
      <xdr:col>31</xdr:col>
      <xdr:colOff>567709</xdr:colOff>
      <xdr:row>7</xdr:row>
      <xdr:rowOff>172745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52856A2-278D-4B0F-B679-94B97FAD8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37709" y="870527"/>
          <a:ext cx="540000" cy="741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selection activeCell="A4" sqref="A4:XFD4"/>
    </sheetView>
  </sheetViews>
  <sheetFormatPr defaultColWidth="9" defaultRowHeight="14.4" x14ac:dyDescent="0.25"/>
  <cols>
    <col min="1" max="1" width="10.33203125" style="2" customWidth="1"/>
    <col min="2" max="2" width="11.21875" style="2" customWidth="1"/>
    <col min="3" max="3" width="13.109375" style="2" customWidth="1"/>
    <col min="4" max="17" width="7" customWidth="1"/>
  </cols>
  <sheetData>
    <row r="1" spans="1:3" x14ac:dyDescent="0.25">
      <c r="A1" s="24" t="s">
        <v>0</v>
      </c>
      <c r="B1" s="24" t="s">
        <v>1</v>
      </c>
      <c r="C1" s="24" t="s">
        <v>2</v>
      </c>
    </row>
    <row r="2" spans="1:3" ht="13.5" customHeight="1" x14ac:dyDescent="0.25">
      <c r="A2" s="21" t="s">
        <v>3</v>
      </c>
      <c r="B2" s="21" t="s">
        <v>4</v>
      </c>
      <c r="C2" s="25">
        <v>0.03</v>
      </c>
    </row>
    <row r="3" spans="1:3" ht="13.5" customHeight="1" x14ac:dyDescent="0.25">
      <c r="A3" s="21" t="s">
        <v>3</v>
      </c>
      <c r="B3" s="21" t="s">
        <v>5</v>
      </c>
      <c r="C3" s="25">
        <v>0.03</v>
      </c>
    </row>
    <row r="4" spans="1:3" ht="13.5" customHeight="1" x14ac:dyDescent="0.25">
      <c r="A4" s="21" t="s">
        <v>3</v>
      </c>
      <c r="B4" s="21" t="s">
        <v>6</v>
      </c>
      <c r="C4" s="25">
        <v>0.03</v>
      </c>
    </row>
    <row r="5" spans="1:3" ht="13.5" customHeight="1" x14ac:dyDescent="0.25">
      <c r="A5" s="21" t="s">
        <v>3</v>
      </c>
      <c r="B5" s="21" t="s">
        <v>7</v>
      </c>
      <c r="C5" s="25">
        <v>0.04</v>
      </c>
    </row>
    <row r="6" spans="1:3" ht="13.5" customHeight="1" x14ac:dyDescent="0.25">
      <c r="A6" s="21" t="s">
        <v>3</v>
      </c>
      <c r="B6" s="21" t="s">
        <v>8</v>
      </c>
      <c r="C6" s="25">
        <v>0.04</v>
      </c>
    </row>
    <row r="7" spans="1:3" ht="13.5" customHeight="1" x14ac:dyDescent="0.25">
      <c r="A7" s="21" t="s">
        <v>3</v>
      </c>
      <c r="B7" s="21" t="s">
        <v>9</v>
      </c>
      <c r="C7" s="25">
        <v>0.04</v>
      </c>
    </row>
    <row r="8" spans="1:3" ht="13.5" customHeight="1" x14ac:dyDescent="0.25">
      <c r="A8" s="21" t="s">
        <v>3</v>
      </c>
      <c r="B8" s="21" t="s">
        <v>10</v>
      </c>
      <c r="C8" s="25">
        <v>0.05</v>
      </c>
    </row>
    <row r="9" spans="1:3" ht="13.5" customHeight="1" x14ac:dyDescent="0.25">
      <c r="A9" s="21" t="s">
        <v>3</v>
      </c>
      <c r="B9" s="21" t="s">
        <v>11</v>
      </c>
      <c r="C9" s="25">
        <v>7.0000000000000007E-2</v>
      </c>
    </row>
    <row r="10" spans="1:3" ht="13.5" customHeight="1" x14ac:dyDescent="0.25">
      <c r="A10" s="21" t="s">
        <v>3</v>
      </c>
      <c r="B10" s="21" t="s">
        <v>12</v>
      </c>
      <c r="C10" s="25">
        <v>7.4999999999999997E-2</v>
      </c>
    </row>
    <row r="11" spans="1:3" ht="13.5" customHeight="1" x14ac:dyDescent="0.25">
      <c r="A11" s="21" t="s">
        <v>3</v>
      </c>
      <c r="B11" s="21" t="s">
        <v>13</v>
      </c>
      <c r="C11" s="25">
        <v>0.08</v>
      </c>
    </row>
    <row r="12" spans="1:3" ht="13.5" customHeight="1" x14ac:dyDescent="0.25">
      <c r="A12" s="21" t="s">
        <v>3</v>
      </c>
      <c r="B12" s="21" t="s">
        <v>14</v>
      </c>
      <c r="C12" s="25">
        <v>0.1</v>
      </c>
    </row>
    <row r="13" spans="1:3" ht="13.5" customHeight="1" x14ac:dyDescent="0.25">
      <c r="A13" s="21" t="s">
        <v>3</v>
      </c>
      <c r="B13" s="21" t="s">
        <v>15</v>
      </c>
      <c r="C13" s="26">
        <v>0.15</v>
      </c>
    </row>
    <row r="14" spans="1:3" ht="13.5" customHeight="1" x14ac:dyDescent="0.25">
      <c r="A14" s="21" t="s">
        <v>3</v>
      </c>
      <c r="B14" s="21" t="s">
        <v>16</v>
      </c>
      <c r="C14" s="25">
        <v>0.18</v>
      </c>
    </row>
    <row r="15" spans="1:3" ht="13.5" customHeight="1" x14ac:dyDescent="0.25">
      <c r="A15" s="21" t="s">
        <v>3</v>
      </c>
      <c r="B15" s="21" t="s">
        <v>17</v>
      </c>
      <c r="C15" s="26">
        <v>0.28000000000000003</v>
      </c>
    </row>
    <row r="16" spans="1:3" ht="13.5" customHeight="1" x14ac:dyDescent="0.25">
      <c r="A16" s="21" t="s">
        <v>3</v>
      </c>
      <c r="B16" s="21" t="s">
        <v>18</v>
      </c>
      <c r="C16" s="26"/>
    </row>
    <row r="17" spans="1:3" ht="13.5" customHeight="1" x14ac:dyDescent="0.25">
      <c r="A17" s="21" t="s">
        <v>19</v>
      </c>
      <c r="B17" s="21" t="s">
        <v>14</v>
      </c>
      <c r="C17" s="26"/>
    </row>
    <row r="18" spans="1:3" x14ac:dyDescent="0.25">
      <c r="A18" s="21" t="s">
        <v>19</v>
      </c>
      <c r="B18" s="21" t="s">
        <v>15</v>
      </c>
      <c r="C18" s="26">
        <v>0.2</v>
      </c>
    </row>
    <row r="19" spans="1:3" x14ac:dyDescent="0.25">
      <c r="A19" s="21" t="s">
        <v>19</v>
      </c>
      <c r="B19" s="21" t="s">
        <v>20</v>
      </c>
      <c r="C19" s="26">
        <v>0.25</v>
      </c>
    </row>
    <row r="20" spans="1:3" x14ac:dyDescent="0.25">
      <c r="A20" s="21" t="s">
        <v>19</v>
      </c>
      <c r="B20" s="21" t="s">
        <v>21</v>
      </c>
      <c r="C20" s="26">
        <v>0.53</v>
      </c>
    </row>
    <row r="21" spans="1:3" x14ac:dyDescent="0.25">
      <c r="A21" s="27" t="s">
        <v>22</v>
      </c>
      <c r="B21" s="27" t="s">
        <v>23</v>
      </c>
      <c r="C21" s="26">
        <v>0.04</v>
      </c>
    </row>
    <row r="22" spans="1:3" x14ac:dyDescent="0.25">
      <c r="A22" s="27" t="s">
        <v>24</v>
      </c>
      <c r="B22" s="27" t="s">
        <v>25</v>
      </c>
      <c r="C22" s="21">
        <v>7.0000000000000007E-2</v>
      </c>
    </row>
  </sheetData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8"/>
  <sheetViews>
    <sheetView tabSelected="1" zoomScale="80" zoomScaleNormal="80" workbookViewId="0">
      <pane xSplit="9" ySplit="3" topLeftCell="J4" activePane="bottomRight" state="frozen"/>
      <selection pane="topRight"/>
      <selection pane="bottomLeft"/>
      <selection pane="bottomRight" activeCell="J4" sqref="J4:J7"/>
    </sheetView>
  </sheetViews>
  <sheetFormatPr defaultColWidth="9" defaultRowHeight="14.4" x14ac:dyDescent="0.25"/>
  <cols>
    <col min="1" max="1" width="3.44140625" customWidth="1"/>
    <col min="2" max="2" width="5.77734375" customWidth="1"/>
    <col min="3" max="3" width="12.21875" customWidth="1"/>
    <col min="4" max="4" width="8.88671875" customWidth="1"/>
    <col min="5" max="5" width="8.6640625" style="1" customWidth="1"/>
    <col min="6" max="6" width="9.21875" style="1" customWidth="1"/>
    <col min="7" max="7" width="10.21875" style="2" customWidth="1"/>
    <col min="8" max="8" width="8.6640625" style="2" customWidth="1"/>
    <col min="9" max="9" width="4.21875" style="2" customWidth="1"/>
    <col min="10" max="10" width="6.109375" style="37" customWidth="1"/>
    <col min="11" max="11" width="6.33203125" style="37" customWidth="1"/>
    <col min="12" max="12" width="6.109375" style="37" customWidth="1"/>
    <col min="13" max="13" width="8.88671875" style="38" customWidth="1"/>
    <col min="14" max="14" width="7" style="38" customWidth="1"/>
    <col min="15" max="15" width="7.6640625" style="39" customWidth="1"/>
    <col min="16" max="16" width="8.6640625" style="39" customWidth="1"/>
    <col min="17" max="17" width="7.88671875" style="4" customWidth="1"/>
    <col min="18" max="18" width="8" style="3" customWidth="1"/>
    <col min="19" max="19" width="9.77734375" customWidth="1"/>
    <col min="20" max="20" width="6.21875" style="2" customWidth="1"/>
    <col min="21" max="21" width="7.5546875" style="2" customWidth="1"/>
    <col min="22" max="22" width="7.44140625" style="5" customWidth="1"/>
    <col min="23" max="23" width="6.44140625" style="2" customWidth="1"/>
    <col min="24" max="24" width="7.88671875" style="5" customWidth="1"/>
    <col min="25" max="25" width="6.77734375" style="5" customWidth="1"/>
    <col min="26" max="26" width="6.5546875" style="5" customWidth="1"/>
    <col min="27" max="27" width="8.109375" style="6" customWidth="1"/>
    <col min="28" max="28" width="8.21875" customWidth="1"/>
    <col min="29" max="29" width="9.6640625" customWidth="1"/>
    <col min="30" max="30" width="8.77734375" customWidth="1"/>
    <col min="31" max="31" width="11.44140625" customWidth="1"/>
  </cols>
  <sheetData>
    <row r="1" spans="1:32" ht="17.399999999999999" x14ac:dyDescent="0.25">
      <c r="A1" s="84" t="s">
        <v>26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</row>
    <row r="2" spans="1:32" ht="13.5" customHeight="1" x14ac:dyDescent="0.25">
      <c r="A2" s="7" t="s">
        <v>27</v>
      </c>
      <c r="B2" s="65" t="s">
        <v>28</v>
      </c>
      <c r="C2" s="65" t="s">
        <v>29</v>
      </c>
      <c r="D2" s="65" t="s">
        <v>30</v>
      </c>
      <c r="E2" s="63" t="s">
        <v>31</v>
      </c>
      <c r="F2" s="47" t="s">
        <v>32</v>
      </c>
      <c r="G2" s="76" t="s">
        <v>33</v>
      </c>
      <c r="H2" s="95" t="s">
        <v>34</v>
      </c>
      <c r="I2" s="76" t="s">
        <v>35</v>
      </c>
      <c r="J2" s="85" t="s">
        <v>36</v>
      </c>
      <c r="K2" s="86"/>
      <c r="L2" s="86"/>
      <c r="M2" s="87" t="s">
        <v>37</v>
      </c>
      <c r="N2" s="88"/>
      <c r="O2" s="89" t="s">
        <v>38</v>
      </c>
      <c r="P2" s="90"/>
      <c r="Q2" s="91"/>
      <c r="R2" s="59" t="s">
        <v>39</v>
      </c>
      <c r="S2" s="92" t="s">
        <v>40</v>
      </c>
      <c r="T2" s="93"/>
      <c r="U2" s="93"/>
      <c r="V2" s="93"/>
      <c r="W2" s="93"/>
      <c r="X2" s="94"/>
      <c r="Y2" s="54" t="s">
        <v>41</v>
      </c>
      <c r="Z2" s="51" t="s">
        <v>42</v>
      </c>
      <c r="AA2" s="48" t="s">
        <v>43</v>
      </c>
      <c r="AB2" s="41" t="s">
        <v>44</v>
      </c>
      <c r="AC2" s="46" t="s">
        <v>45</v>
      </c>
      <c r="AD2" s="41" t="s">
        <v>46</v>
      </c>
      <c r="AE2" s="41" t="s">
        <v>47</v>
      </c>
      <c r="AF2" s="80" t="s">
        <v>68</v>
      </c>
    </row>
    <row r="3" spans="1:32" ht="25.5" customHeight="1" x14ac:dyDescent="0.25">
      <c r="A3" s="8" t="s">
        <v>48</v>
      </c>
      <c r="B3" s="83"/>
      <c r="C3" s="66"/>
      <c r="D3" s="66"/>
      <c r="E3" s="64"/>
      <c r="F3" s="44"/>
      <c r="G3" s="96"/>
      <c r="H3" s="96"/>
      <c r="I3" s="77"/>
      <c r="J3" s="30" t="s">
        <v>49</v>
      </c>
      <c r="K3" s="30" t="s">
        <v>50</v>
      </c>
      <c r="L3" s="30" t="s">
        <v>51</v>
      </c>
      <c r="M3" s="31" t="s">
        <v>39</v>
      </c>
      <c r="N3" s="32" t="s">
        <v>52</v>
      </c>
      <c r="O3" s="33" t="s">
        <v>53</v>
      </c>
      <c r="P3" s="33" t="s">
        <v>54</v>
      </c>
      <c r="Q3" s="12" t="s">
        <v>52</v>
      </c>
      <c r="R3" s="60"/>
      <c r="S3" s="11" t="s">
        <v>55</v>
      </c>
      <c r="T3" s="11" t="s">
        <v>56</v>
      </c>
      <c r="U3" s="15" t="s">
        <v>57</v>
      </c>
      <c r="V3" s="11" t="s">
        <v>2</v>
      </c>
      <c r="W3" s="16" t="s">
        <v>58</v>
      </c>
      <c r="X3" s="22" t="s">
        <v>59</v>
      </c>
      <c r="Y3" s="55"/>
      <c r="Z3" s="52"/>
      <c r="AA3" s="49"/>
      <c r="AB3" s="44"/>
      <c r="AC3" s="47"/>
      <c r="AD3" s="44"/>
      <c r="AE3" s="42"/>
      <c r="AF3" s="43"/>
    </row>
    <row r="4" spans="1:32" ht="13.5" customHeight="1" x14ac:dyDescent="0.25">
      <c r="A4" s="81">
        <v>1</v>
      </c>
      <c r="B4" s="41" t="s">
        <v>67</v>
      </c>
      <c r="C4" s="97">
        <v>44544</v>
      </c>
      <c r="D4" s="67" t="s">
        <v>63</v>
      </c>
      <c r="E4" s="46" t="s">
        <v>64</v>
      </c>
      <c r="F4" s="46" t="s">
        <v>65</v>
      </c>
      <c r="G4" s="46" t="s">
        <v>65</v>
      </c>
      <c r="H4" s="72" t="s">
        <v>69</v>
      </c>
      <c r="I4" s="41">
        <v>1</v>
      </c>
      <c r="J4" s="75">
        <f>98+10</f>
        <v>108</v>
      </c>
      <c r="K4" s="73">
        <f>50+10</f>
        <v>60</v>
      </c>
      <c r="L4" s="73">
        <v>3</v>
      </c>
      <c r="M4" s="72">
        <v>6.3</v>
      </c>
      <c r="N4" s="53">
        <v>3.4</v>
      </c>
      <c r="O4" s="74">
        <f>J4*K4*L4*7.85/1000000</f>
        <v>0.15260399999999999</v>
      </c>
      <c r="P4" s="74">
        <v>8.3000000000000004E-2</v>
      </c>
      <c r="Q4" s="61">
        <f>O4-P4</f>
        <v>6.9603999999999985E-2</v>
      </c>
      <c r="R4" s="61">
        <f>(M4*O4-N4*Q4)*I4</f>
        <v>0.72475160000000005</v>
      </c>
      <c r="S4" s="17" t="s">
        <v>60</v>
      </c>
      <c r="T4" s="18">
        <v>80</v>
      </c>
      <c r="U4" s="18">
        <v>1</v>
      </c>
      <c r="V4" s="14">
        <v>0.05</v>
      </c>
      <c r="W4" s="19">
        <v>1</v>
      </c>
      <c r="X4" s="14">
        <f>U4*V4/W4</f>
        <v>0.05</v>
      </c>
      <c r="Y4" s="56">
        <v>1.2</v>
      </c>
      <c r="Z4" s="53">
        <f>(R10+X10)*Y4</f>
        <v>0.96570191999999999</v>
      </c>
      <c r="AA4" s="50">
        <f>Z4/1.13</f>
        <v>0.85460346902654871</v>
      </c>
      <c r="AB4" s="43">
        <v>5500</v>
      </c>
      <c r="AC4" s="43">
        <v>50000</v>
      </c>
      <c r="AD4" s="45">
        <f>AA4+AB4/AC4</f>
        <v>0.9646034690265487</v>
      </c>
      <c r="AE4" s="45">
        <f>AD4</f>
        <v>0.9646034690265487</v>
      </c>
      <c r="AF4" s="81"/>
    </row>
    <row r="5" spans="1:32" x14ac:dyDescent="0.25">
      <c r="A5" s="82"/>
      <c r="B5" s="44"/>
      <c r="C5" s="82"/>
      <c r="D5" s="68"/>
      <c r="E5" s="46"/>
      <c r="F5" s="46"/>
      <c r="G5" s="46"/>
      <c r="H5" s="53"/>
      <c r="I5" s="78"/>
      <c r="J5" s="73"/>
      <c r="K5" s="73"/>
      <c r="L5" s="73"/>
      <c r="M5" s="53"/>
      <c r="N5" s="53"/>
      <c r="O5" s="74"/>
      <c r="P5" s="74"/>
      <c r="Q5" s="61"/>
      <c r="R5" s="61"/>
      <c r="S5" s="17" t="s">
        <v>66</v>
      </c>
      <c r="T5" s="18">
        <v>40</v>
      </c>
      <c r="U5" s="18">
        <v>1</v>
      </c>
      <c r="V5" s="14">
        <v>0.03</v>
      </c>
      <c r="W5" s="19">
        <v>1</v>
      </c>
      <c r="X5" s="14">
        <f t="shared" ref="X5" si="0">U5*V5/W5</f>
        <v>0.03</v>
      </c>
      <c r="Y5" s="57"/>
      <c r="Z5" s="53"/>
      <c r="AA5" s="50"/>
      <c r="AB5" s="43"/>
      <c r="AC5" s="43"/>
      <c r="AD5" s="45"/>
      <c r="AE5" s="43"/>
      <c r="AF5" s="82"/>
    </row>
    <row r="6" spans="1:32" x14ac:dyDescent="0.25">
      <c r="A6" s="82"/>
      <c r="B6" s="44"/>
      <c r="C6" s="82"/>
      <c r="D6" s="68"/>
      <c r="E6" s="46"/>
      <c r="F6" s="46"/>
      <c r="G6" s="46"/>
      <c r="H6" s="53"/>
      <c r="I6" s="78"/>
      <c r="J6" s="73"/>
      <c r="K6" s="73"/>
      <c r="L6" s="73"/>
      <c r="M6" s="53"/>
      <c r="N6" s="53"/>
      <c r="O6" s="74"/>
      <c r="P6" s="74"/>
      <c r="Q6" s="61"/>
      <c r="R6" s="61"/>
      <c r="S6" s="20"/>
      <c r="T6" s="18"/>
      <c r="U6" s="18"/>
      <c r="V6" s="14"/>
      <c r="W6" s="19"/>
      <c r="X6" s="14"/>
      <c r="Y6" s="57"/>
      <c r="Z6" s="53"/>
      <c r="AA6" s="50"/>
      <c r="AB6" s="43"/>
      <c r="AC6" s="43"/>
      <c r="AD6" s="45"/>
      <c r="AE6" s="43"/>
      <c r="AF6" s="82"/>
    </row>
    <row r="7" spans="1:32" x14ac:dyDescent="0.25">
      <c r="A7" s="82"/>
      <c r="B7" s="44"/>
      <c r="C7" s="82"/>
      <c r="D7" s="68"/>
      <c r="E7" s="46"/>
      <c r="F7" s="46"/>
      <c r="G7" s="46"/>
      <c r="H7" s="53"/>
      <c r="I7" s="79"/>
      <c r="J7" s="73"/>
      <c r="K7" s="73"/>
      <c r="L7" s="73"/>
      <c r="M7" s="53"/>
      <c r="N7" s="53"/>
      <c r="O7" s="74"/>
      <c r="P7" s="74"/>
      <c r="Q7" s="61"/>
      <c r="R7" s="61"/>
      <c r="S7" s="20"/>
      <c r="T7" s="18"/>
      <c r="U7" s="18"/>
      <c r="V7" s="14"/>
      <c r="W7" s="19"/>
      <c r="X7" s="14"/>
      <c r="Y7" s="57"/>
      <c r="Z7" s="53"/>
      <c r="AA7" s="50"/>
      <c r="AB7" s="43"/>
      <c r="AC7" s="43"/>
      <c r="AD7" s="45"/>
      <c r="AE7" s="43"/>
      <c r="AF7" s="82"/>
    </row>
    <row r="8" spans="1:32" x14ac:dyDescent="0.25">
      <c r="A8" s="82"/>
      <c r="B8" s="44"/>
      <c r="C8" s="82"/>
      <c r="D8" s="68"/>
      <c r="E8" s="46"/>
      <c r="F8" s="46"/>
      <c r="G8" s="9"/>
      <c r="H8" s="10"/>
      <c r="I8" s="10"/>
      <c r="J8" s="34"/>
      <c r="K8" s="34"/>
      <c r="L8" s="34"/>
      <c r="M8" s="29"/>
      <c r="N8" s="29"/>
      <c r="O8" s="35"/>
      <c r="P8" s="35"/>
      <c r="Q8" s="9"/>
      <c r="R8" s="13"/>
      <c r="S8" s="20"/>
      <c r="T8" s="19"/>
      <c r="U8" s="19"/>
      <c r="V8" s="14"/>
      <c r="W8" s="19"/>
      <c r="X8" s="14"/>
      <c r="Y8" s="57"/>
      <c r="Z8" s="53"/>
      <c r="AA8" s="50"/>
      <c r="AB8" s="43"/>
      <c r="AC8" s="43"/>
      <c r="AD8" s="45"/>
      <c r="AE8" s="43"/>
      <c r="AF8" s="82"/>
    </row>
    <row r="9" spans="1:32" x14ac:dyDescent="0.25">
      <c r="A9" s="82"/>
      <c r="B9" s="44"/>
      <c r="C9" s="82"/>
      <c r="D9" s="68"/>
      <c r="E9" s="46"/>
      <c r="F9" s="46"/>
      <c r="G9" s="9"/>
      <c r="H9" s="10"/>
      <c r="I9" s="10"/>
      <c r="J9" s="36"/>
      <c r="K9" s="36"/>
      <c r="L9" s="36"/>
      <c r="M9" s="29"/>
      <c r="N9" s="29"/>
      <c r="O9" s="35"/>
      <c r="P9" s="35"/>
      <c r="Q9" s="9"/>
      <c r="R9" s="13"/>
      <c r="S9" s="20"/>
      <c r="T9" s="19"/>
      <c r="U9" s="19"/>
      <c r="V9" s="14"/>
      <c r="W9" s="19"/>
      <c r="X9" s="14"/>
      <c r="Y9" s="57"/>
      <c r="Z9" s="53"/>
      <c r="AA9" s="50"/>
      <c r="AB9" s="43"/>
      <c r="AC9" s="43"/>
      <c r="AD9" s="45"/>
      <c r="AE9" s="43"/>
      <c r="AF9" s="82"/>
    </row>
    <row r="10" spans="1:32" x14ac:dyDescent="0.25">
      <c r="A10" s="83"/>
      <c r="B10" s="42"/>
      <c r="C10" s="83"/>
      <c r="D10" s="69"/>
      <c r="E10" s="46"/>
      <c r="F10" s="46"/>
      <c r="G10" s="70" t="s">
        <v>61</v>
      </c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40">
        <f>SUM(R4:R9)</f>
        <v>0.72475160000000005</v>
      </c>
      <c r="S10" s="62" t="s">
        <v>62</v>
      </c>
      <c r="T10" s="62"/>
      <c r="U10" s="62"/>
      <c r="V10" s="62"/>
      <c r="W10" s="62"/>
      <c r="X10" s="23">
        <f>SUM(X4:X9)</f>
        <v>0.08</v>
      </c>
      <c r="Y10" s="58"/>
      <c r="Z10" s="53"/>
      <c r="AA10" s="50"/>
      <c r="AB10" s="43"/>
      <c r="AC10" s="43"/>
      <c r="AD10" s="45"/>
      <c r="AE10" s="43"/>
      <c r="AF10" s="83"/>
    </row>
    <row r="11" spans="1:32" x14ac:dyDescent="0.25">
      <c r="AD11" s="28"/>
    </row>
    <row r="12" spans="1:32" x14ac:dyDescent="0.25">
      <c r="AD12" s="28"/>
    </row>
    <row r="13" spans="1:32" x14ac:dyDescent="0.25">
      <c r="AD13" s="28"/>
    </row>
    <row r="14" spans="1:32" x14ac:dyDescent="0.25">
      <c r="AD14" s="28"/>
    </row>
    <row r="15" spans="1:32" x14ac:dyDescent="0.25">
      <c r="AD15" s="28"/>
    </row>
    <row r="16" spans="1:32" x14ac:dyDescent="0.25">
      <c r="AD16" s="28"/>
    </row>
    <row r="17" spans="30:30" x14ac:dyDescent="0.25">
      <c r="AD17" s="28"/>
    </row>
    <row r="18" spans="30:30" x14ac:dyDescent="0.25">
      <c r="AD18" s="28"/>
    </row>
    <row r="19" spans="30:30" x14ac:dyDescent="0.25">
      <c r="AD19" s="28"/>
    </row>
    <row r="20" spans="30:30" x14ac:dyDescent="0.25">
      <c r="AD20" s="28"/>
    </row>
    <row r="21" spans="30:30" x14ac:dyDescent="0.25">
      <c r="AD21" s="28"/>
    </row>
    <row r="22" spans="30:30" x14ac:dyDescent="0.25">
      <c r="AD22" s="28"/>
    </row>
    <row r="23" spans="30:30" x14ac:dyDescent="0.25">
      <c r="AD23" s="28"/>
    </row>
    <row r="24" spans="30:30" x14ac:dyDescent="0.25">
      <c r="AD24" s="28"/>
    </row>
    <row r="25" spans="30:30" x14ac:dyDescent="0.25">
      <c r="AD25" s="28"/>
    </row>
    <row r="26" spans="30:30" x14ac:dyDescent="0.25">
      <c r="AD26" s="28"/>
    </row>
    <row r="27" spans="30:30" x14ac:dyDescent="0.25">
      <c r="AD27" s="28"/>
    </row>
    <row r="28" spans="30:30" x14ac:dyDescent="0.25">
      <c r="AD28" s="28"/>
    </row>
  </sheetData>
  <autoFilter ref="A3:AG10" xr:uid="{00000000-0009-0000-0000-000001000000}"/>
  <mergeCells count="50">
    <mergeCell ref="AF2:AF3"/>
    <mergeCell ref="AF4:AF10"/>
    <mergeCell ref="A1:AA1"/>
    <mergeCell ref="J2:L2"/>
    <mergeCell ref="M2:N2"/>
    <mergeCell ref="O2:Q2"/>
    <mergeCell ref="S2:X2"/>
    <mergeCell ref="F2:F3"/>
    <mergeCell ref="H2:H3"/>
    <mergeCell ref="C2:C3"/>
    <mergeCell ref="C4:C10"/>
    <mergeCell ref="B2:B3"/>
    <mergeCell ref="B4:B10"/>
    <mergeCell ref="A4:A10"/>
    <mergeCell ref="G2:G3"/>
    <mergeCell ref="G4:G7"/>
    <mergeCell ref="E2:E3"/>
    <mergeCell ref="E4:E10"/>
    <mergeCell ref="D2:D3"/>
    <mergeCell ref="D4:D10"/>
    <mergeCell ref="G10:Q10"/>
    <mergeCell ref="F4:F10"/>
    <mergeCell ref="H4:H7"/>
    <mergeCell ref="K4:K7"/>
    <mergeCell ref="M4:M7"/>
    <mergeCell ref="O4:O7"/>
    <mergeCell ref="P4:P7"/>
    <mergeCell ref="N4:N7"/>
    <mergeCell ref="L4:L7"/>
    <mergeCell ref="J4:J7"/>
    <mergeCell ref="I2:I3"/>
    <mergeCell ref="I4:I7"/>
    <mergeCell ref="Y2:Y3"/>
    <mergeCell ref="Y4:Y10"/>
    <mergeCell ref="R2:R3"/>
    <mergeCell ref="R4:R7"/>
    <mergeCell ref="Q4:Q7"/>
    <mergeCell ref="S10:W10"/>
    <mergeCell ref="AB2:AB3"/>
    <mergeCell ref="AB4:AB10"/>
    <mergeCell ref="AA2:AA3"/>
    <mergeCell ref="AA4:AA10"/>
    <mergeCell ref="Z2:Z3"/>
    <mergeCell ref="Z4:Z10"/>
    <mergeCell ref="AE2:AE3"/>
    <mergeCell ref="AE4:AE10"/>
    <mergeCell ref="AD2:AD3"/>
    <mergeCell ref="AD4:AD10"/>
    <mergeCell ref="AC2:AC3"/>
    <mergeCell ref="AC4:AC10"/>
  </mergeCells>
  <phoneticPr fontId="9" type="noConversion"/>
  <pageMargins left="0.7" right="0.31458333333333299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冲压工序费</vt:lpstr>
      <vt:lpstr>冲压件核价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cp:lastPrinted>2021-03-21T00:34:00Z</cp:lastPrinted>
  <dcterms:created xsi:type="dcterms:W3CDTF">2020-10-23T02:57:00Z</dcterms:created>
  <dcterms:modified xsi:type="dcterms:W3CDTF">2021-12-23T03:38:41Z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