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未定价厂家\新强力\"/>
    </mc:Choice>
  </mc:AlternateContent>
  <xr:revisionPtr revIDLastSave="0" documentId="13_ncr:1_{86C3F6E3-166A-4689-9559-D4EA7F6CFFF0}" xr6:coauthVersionLast="47" xr6:coauthVersionMax="47" xr10:uidLastSave="{00000000-0000-0000-0000-000000000000}"/>
  <bookViews>
    <workbookView xWindow="-108" yWindow="-108" windowWidth="23256" windowHeight="12576" tabRatio="730" activeTab="2" xr2:uid="{00000000-000D-0000-FFFF-FFFF00000000}"/>
  </bookViews>
  <sheets>
    <sheet name="汇总" sheetId="12" r:id="rId1"/>
    <sheet name="钢丝参考" sheetId="14" state="hidden" r:id="rId2"/>
    <sheet name="钢丝参考 (2)" sheetId="16" r:id="rId3"/>
    <sheet name="SHT0012954" sheetId="2" r:id="rId4"/>
    <sheet name="SHT0012531" sheetId="4" r:id="rId5"/>
    <sheet name="SHT0013283" sheetId="5" r:id="rId6"/>
    <sheet name="SHT0012236" sheetId="6" r:id="rId7"/>
    <sheet name="SHT0013664" sheetId="7" r:id="rId8"/>
    <sheet name="SHT0013665" sheetId="8" r:id="rId9"/>
    <sheet name="SHT0013663" sheetId="9" r:id="rId10"/>
  </sheets>
  <externalReferences>
    <externalReference r:id="rId11"/>
  </externalReferences>
  <definedNames>
    <definedName name="_xlnm._FilterDatabase" localSheetId="4" hidden="1">'SHT0012531'!$A$3:$AE$35</definedName>
    <definedName name="_xlnm._FilterDatabase" localSheetId="3" hidden="1">'SHT0012954'!$A$3:$AE$32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2" i="9" l="1"/>
  <c r="Y32" i="8"/>
  <c r="Y32" i="7"/>
  <c r="Y34" i="6"/>
  <c r="S28" i="5"/>
  <c r="S27" i="5"/>
  <c r="S26" i="5"/>
  <c r="R26" i="5"/>
  <c r="S27" i="6"/>
  <c r="S26" i="6"/>
  <c r="S25" i="6"/>
  <c r="R25" i="6"/>
  <c r="Y35" i="4"/>
  <c r="S28" i="4"/>
  <c r="S27" i="4"/>
  <c r="S26" i="4"/>
  <c r="R26" i="4"/>
  <c r="Y32" i="2"/>
  <c r="S27" i="2"/>
  <c r="S26" i="2"/>
  <c r="Y5" i="2"/>
  <c r="R26" i="2"/>
  <c r="S28" i="9" l="1"/>
  <c r="S27" i="9"/>
  <c r="S26" i="9"/>
  <c r="S17" i="9"/>
  <c r="S28" i="8"/>
  <c r="S27" i="8"/>
  <c r="S26" i="8"/>
  <c r="S17" i="8"/>
  <c r="S28" i="7"/>
  <c r="S27" i="7"/>
  <c r="S26" i="7"/>
  <c r="S17" i="7"/>
  <c r="Y7" i="9"/>
  <c r="Y7" i="8"/>
  <c r="Y7" i="7"/>
  <c r="Y7" i="6"/>
  <c r="Y8" i="5"/>
  <c r="Y8" i="4"/>
  <c r="S30" i="6"/>
  <c r="S29" i="6"/>
  <c r="S28" i="6"/>
  <c r="S18" i="6"/>
  <c r="S31" i="5"/>
  <c r="S30" i="5"/>
  <c r="S29" i="5"/>
  <c r="S19" i="5"/>
  <c r="S31" i="4"/>
  <c r="S30" i="4"/>
  <c r="S29" i="4"/>
  <c r="S19" i="4"/>
  <c r="P6" i="4"/>
  <c r="R6" i="4" s="1"/>
  <c r="Y6" i="4"/>
  <c r="S22" i="2"/>
  <c r="S4" i="2"/>
  <c r="S28" i="2"/>
  <c r="Y6" i="2"/>
  <c r="P6" i="2"/>
  <c r="R6" i="2" s="1"/>
  <c r="S6" i="2" s="1"/>
  <c r="S6" i="4" l="1"/>
  <c r="H6" i="14"/>
  <c r="H7" i="14"/>
  <c r="H8" i="14"/>
  <c r="G2" i="12" l="1"/>
  <c r="H2" i="12" s="1"/>
  <c r="G3" i="12"/>
  <c r="H3" i="12" s="1"/>
  <c r="G4" i="12"/>
  <c r="H4" i="12" s="1"/>
  <c r="G5" i="12"/>
  <c r="H5" i="12" s="1"/>
  <c r="G6" i="12"/>
  <c r="H6" i="12" s="1"/>
  <c r="G7" i="12"/>
  <c r="H7" i="12" s="1"/>
  <c r="G8" i="12"/>
  <c r="H8" i="12" s="1"/>
  <c r="S25" i="8"/>
  <c r="S24" i="8"/>
  <c r="S25" i="9" l="1"/>
  <c r="S24" i="9"/>
  <c r="Y23" i="9" l="1"/>
  <c r="Y22" i="9"/>
  <c r="P22" i="9"/>
  <c r="R22" i="9" s="1"/>
  <c r="S21" i="9"/>
  <c r="R21" i="9"/>
  <c r="Y20" i="9"/>
  <c r="Y19" i="9"/>
  <c r="Y18" i="9"/>
  <c r="P18" i="9"/>
  <c r="R18" i="9" s="1"/>
  <c r="Y16" i="9"/>
  <c r="Y15" i="9"/>
  <c r="P15" i="9"/>
  <c r="R15" i="9" s="1"/>
  <c r="S15" i="9" s="1"/>
  <c r="Y14" i="9"/>
  <c r="P14" i="9"/>
  <c r="Y13" i="9"/>
  <c r="P13" i="9"/>
  <c r="R13" i="9" s="1"/>
  <c r="S13" i="9" s="1"/>
  <c r="Y12" i="9"/>
  <c r="Y11" i="9"/>
  <c r="Y10" i="9"/>
  <c r="P10" i="9"/>
  <c r="Y9" i="9"/>
  <c r="Y8" i="9"/>
  <c r="P8" i="9"/>
  <c r="Y6" i="9"/>
  <c r="P6" i="9"/>
  <c r="R6" i="9" s="1"/>
  <c r="S6" i="9" s="1"/>
  <c r="Y5" i="9"/>
  <c r="P5" i="9"/>
  <c r="R5" i="9" s="1"/>
  <c r="S4" i="9"/>
  <c r="Y23" i="8"/>
  <c r="Y22" i="8"/>
  <c r="P22" i="8"/>
  <c r="R22" i="8" s="1"/>
  <c r="S21" i="8"/>
  <c r="Y20" i="8"/>
  <c r="Y19" i="8"/>
  <c r="Y18" i="8"/>
  <c r="P18" i="8"/>
  <c r="Y16" i="8"/>
  <c r="Y15" i="8"/>
  <c r="P15" i="8"/>
  <c r="R15" i="8" s="1"/>
  <c r="S15" i="8" s="1"/>
  <c r="Y14" i="8"/>
  <c r="P14" i="8"/>
  <c r="Y13" i="8"/>
  <c r="P13" i="8"/>
  <c r="R13" i="8" s="1"/>
  <c r="S13" i="8" s="1"/>
  <c r="Y12" i="8"/>
  <c r="Y11" i="8"/>
  <c r="Y10" i="8"/>
  <c r="P10" i="8"/>
  <c r="R10" i="8" s="1"/>
  <c r="Y9" i="8"/>
  <c r="Y8" i="8"/>
  <c r="P8" i="8"/>
  <c r="Y6" i="8"/>
  <c r="P6" i="8"/>
  <c r="R6" i="8" s="1"/>
  <c r="S6" i="8" s="1"/>
  <c r="Y5" i="8"/>
  <c r="P5" i="8"/>
  <c r="S4" i="8"/>
  <c r="S4" i="7"/>
  <c r="Y23" i="7"/>
  <c r="Y22" i="7"/>
  <c r="P22" i="7"/>
  <c r="S21" i="7"/>
  <c r="R21" i="7"/>
  <c r="Y20" i="7"/>
  <c r="Y19" i="7"/>
  <c r="Y18" i="7"/>
  <c r="P18" i="7"/>
  <c r="Y16" i="7"/>
  <c r="Y15" i="7"/>
  <c r="P15" i="7"/>
  <c r="R15" i="7" s="1"/>
  <c r="Y14" i="7"/>
  <c r="P14" i="7"/>
  <c r="Y13" i="7"/>
  <c r="P13" i="7"/>
  <c r="R13" i="7" s="1"/>
  <c r="Y12" i="7"/>
  <c r="Y11" i="7"/>
  <c r="Y10" i="7"/>
  <c r="P10" i="7"/>
  <c r="Y9" i="7"/>
  <c r="Y8" i="7"/>
  <c r="P8" i="7"/>
  <c r="R8" i="7" s="1"/>
  <c r="Y6" i="7"/>
  <c r="P6" i="7"/>
  <c r="R6" i="7" s="1"/>
  <c r="Y5" i="7"/>
  <c r="P5" i="7"/>
  <c r="R5" i="7" s="1"/>
  <c r="Y24" i="6"/>
  <c r="Y23" i="6"/>
  <c r="P23" i="6"/>
  <c r="R23" i="6" s="1"/>
  <c r="S23" i="6" s="1"/>
  <c r="S22" i="6"/>
  <c r="R22" i="6"/>
  <c r="Y21" i="6"/>
  <c r="Y20" i="6"/>
  <c r="Y19" i="6"/>
  <c r="P19" i="6"/>
  <c r="Y16" i="6"/>
  <c r="Y15" i="6"/>
  <c r="P15" i="6"/>
  <c r="R15" i="6" s="1"/>
  <c r="S15" i="6" s="1"/>
  <c r="Y14" i="6"/>
  <c r="P14" i="6"/>
  <c r="R14" i="6" s="1"/>
  <c r="S14" i="6" s="1"/>
  <c r="Y13" i="6"/>
  <c r="P13" i="6"/>
  <c r="R13" i="6" s="1"/>
  <c r="S13" i="6" s="1"/>
  <c r="Y12" i="6"/>
  <c r="Y11" i="6"/>
  <c r="Y10" i="6"/>
  <c r="P10" i="6"/>
  <c r="R10" i="6" s="1"/>
  <c r="Y9" i="6"/>
  <c r="Y8" i="6"/>
  <c r="P8" i="6"/>
  <c r="R8" i="6" s="1"/>
  <c r="S8" i="6" s="1"/>
  <c r="Y6" i="6"/>
  <c r="P6" i="6"/>
  <c r="R6" i="6" s="1"/>
  <c r="S6" i="6" s="1"/>
  <c r="Y5" i="6"/>
  <c r="P5" i="6"/>
  <c r="Y25" i="5"/>
  <c r="Y24" i="5"/>
  <c r="P24" i="5"/>
  <c r="R24" i="5" s="1"/>
  <c r="S24" i="5" s="1"/>
  <c r="S23" i="5"/>
  <c r="R23" i="5"/>
  <c r="Y22" i="5"/>
  <c r="Y21" i="5"/>
  <c r="Y20" i="5"/>
  <c r="P20" i="5"/>
  <c r="Y18" i="5"/>
  <c r="Y17" i="5"/>
  <c r="Y16" i="5"/>
  <c r="P16" i="5"/>
  <c r="R16" i="5" s="1"/>
  <c r="S16" i="5" s="1"/>
  <c r="Y15" i="5"/>
  <c r="P15" i="5"/>
  <c r="R15" i="5" s="1"/>
  <c r="S15" i="5" s="1"/>
  <c r="Y14" i="5"/>
  <c r="P14" i="5"/>
  <c r="R14" i="5" s="1"/>
  <c r="S14" i="5" s="1"/>
  <c r="Y13" i="5"/>
  <c r="Y12" i="5"/>
  <c r="Y11" i="5"/>
  <c r="P11" i="5"/>
  <c r="Y10" i="5"/>
  <c r="Y9" i="5"/>
  <c r="P9" i="5"/>
  <c r="R9" i="5" s="1"/>
  <c r="Y7" i="5"/>
  <c r="P7" i="5"/>
  <c r="R7" i="5" s="1"/>
  <c r="S7" i="5" s="1"/>
  <c r="Y6" i="5"/>
  <c r="P6" i="5"/>
  <c r="S5" i="5"/>
  <c r="S34" i="6" l="1"/>
  <c r="Y35" i="5"/>
  <c r="S9" i="5"/>
  <c r="R8" i="8"/>
  <c r="S8" i="8" s="1"/>
  <c r="R10" i="9"/>
  <c r="S10" i="9" s="1"/>
  <c r="S5" i="9"/>
  <c r="R14" i="9"/>
  <c r="S14" i="9" s="1"/>
  <c r="S32" i="9" s="1"/>
  <c r="S18" i="9"/>
  <c r="S22" i="9"/>
  <c r="R8" i="9"/>
  <c r="S8" i="9" s="1"/>
  <c r="R5" i="8"/>
  <c r="S5" i="8" s="1"/>
  <c r="S10" i="8"/>
  <c r="R18" i="8"/>
  <c r="S18" i="8" s="1"/>
  <c r="R14" i="8"/>
  <c r="S14" i="8" s="1"/>
  <c r="S32" i="8" s="1"/>
  <c r="S22" i="8"/>
  <c r="S15" i="7"/>
  <c r="S8" i="7"/>
  <c r="S13" i="7"/>
  <c r="R18" i="7"/>
  <c r="S18" i="7" s="1"/>
  <c r="S6" i="7"/>
  <c r="S5" i="7"/>
  <c r="R14" i="7"/>
  <c r="S14" i="7" s="1"/>
  <c r="R22" i="7"/>
  <c r="S22" i="7" s="1"/>
  <c r="R10" i="7"/>
  <c r="S10" i="7" s="1"/>
  <c r="R5" i="6"/>
  <c r="S5" i="6" s="1"/>
  <c r="S10" i="6"/>
  <c r="R19" i="6"/>
  <c r="S19" i="6" s="1"/>
  <c r="R11" i="5"/>
  <c r="S11" i="5" s="1"/>
  <c r="R6" i="5"/>
  <c r="S6" i="5" s="1"/>
  <c r="S35" i="5" s="1"/>
  <c r="R20" i="5"/>
  <c r="S20" i="5" s="1"/>
  <c r="S32" i="7" l="1"/>
  <c r="AA4" i="7" s="1"/>
  <c r="AA4" i="9"/>
  <c r="AA4" i="6"/>
  <c r="AA4" i="8"/>
  <c r="AA4" i="5"/>
  <c r="S23" i="4"/>
  <c r="Y25" i="4"/>
  <c r="Y24" i="4"/>
  <c r="R23" i="4"/>
  <c r="P24" i="4"/>
  <c r="R24" i="4" s="1"/>
  <c r="S24" i="4" s="1"/>
  <c r="S5" i="4" l="1"/>
  <c r="Y22" i="4" l="1"/>
  <c r="Y21" i="4"/>
  <c r="Y20" i="4"/>
  <c r="P20" i="4"/>
  <c r="R20" i="4" s="1"/>
  <c r="Y17" i="4"/>
  <c r="Y16" i="4"/>
  <c r="P16" i="4"/>
  <c r="R16" i="4" s="1"/>
  <c r="Y15" i="4"/>
  <c r="P15" i="4"/>
  <c r="R15" i="4" s="1"/>
  <c r="S15" i="4" s="1"/>
  <c r="Y14" i="4"/>
  <c r="P14" i="4"/>
  <c r="Y13" i="4"/>
  <c r="Y12" i="4"/>
  <c r="Y11" i="4"/>
  <c r="P11" i="4"/>
  <c r="R11" i="4" s="1"/>
  <c r="Y10" i="4"/>
  <c r="Y9" i="4"/>
  <c r="P9" i="4"/>
  <c r="Y7" i="4"/>
  <c r="P7" i="4"/>
  <c r="R7" i="4" s="1"/>
  <c r="S7" i="4" s="1"/>
  <c r="P23" i="2"/>
  <c r="P20" i="2"/>
  <c r="P18" i="2"/>
  <c r="P17" i="2"/>
  <c r="P16" i="2"/>
  <c r="P13" i="2"/>
  <c r="P11" i="2"/>
  <c r="P9" i="2"/>
  <c r="P7" i="2"/>
  <c r="Y24" i="2"/>
  <c r="Y23" i="2"/>
  <c r="Y13" i="2"/>
  <c r="Y20" i="2"/>
  <c r="Y19" i="2"/>
  <c r="Y18" i="2"/>
  <c r="Y17" i="2"/>
  <c r="Y16" i="2"/>
  <c r="Y15" i="2"/>
  <c r="S11" i="4" l="1"/>
  <c r="R9" i="4"/>
  <c r="S9" i="4" s="1"/>
  <c r="R14" i="4"/>
  <c r="S14" i="4" s="1"/>
  <c r="S16" i="4"/>
  <c r="S20" i="4"/>
  <c r="Y14" i="2"/>
  <c r="Y12" i="2"/>
  <c r="Y11" i="2"/>
  <c r="Y10" i="2"/>
  <c r="Y25" i="2"/>
  <c r="Y9" i="2"/>
  <c r="Y8" i="2"/>
  <c r="S35" i="4" l="1"/>
  <c r="AA4" i="4"/>
  <c r="R18" i="2"/>
  <c r="S18" i="2" s="1"/>
  <c r="R20" i="2"/>
  <c r="S20" i="2" s="1"/>
  <c r="R23" i="2"/>
  <c r="S23" i="2" s="1"/>
  <c r="R17" i="2"/>
  <c r="S17" i="2" s="1"/>
  <c r="R16" i="2"/>
  <c r="S16" i="2" s="1"/>
  <c r="R13" i="2"/>
  <c r="S13" i="2" s="1"/>
  <c r="R7" i="2"/>
  <c r="S7" i="2" s="1"/>
  <c r="R9" i="2"/>
  <c r="S9" i="2" s="1"/>
  <c r="R11" i="2"/>
  <c r="S11" i="2" s="1"/>
  <c r="S32" i="2" l="1"/>
  <c r="Y7" i="2"/>
  <c r="AA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Y29" authorId="0" shapeId="0" xr:uid="{6726F4A9-FFDE-4D2E-9529-A99C48E357F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1" authorId="0" shapeId="0" xr:uid="{1C6C3D71-ACAA-41F3-BC01-984D74891F5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3" authorId="0" shapeId="0" xr:uid="{4F6D385D-7CA6-4DCA-836F-864F850F0E0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我司采购价4.42
新强力4.956</t>
        </r>
      </text>
    </comment>
    <comment ref="Y32" authorId="0" shapeId="0" xr:uid="{2C493C0B-7C57-4FD2-AD4F-5E1E5557163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4" authorId="0" shapeId="0" xr:uid="{3D37F05A-B708-43E0-B183-ABC94F7BCB7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3" authorId="0" shapeId="0" xr:uid="{A6556E7C-7008-4B84-A409-3FDE84694C4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我司采购价4.42
新强力4.956</t>
        </r>
      </text>
    </comment>
    <comment ref="Y32" authorId="0" shapeId="0" xr:uid="{CBC434B4-C407-461F-AF4E-A9CAFAE0E77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4" authorId="0" shapeId="0" xr:uid="{5F80C6BF-D82B-46A5-9607-DF4767A7F1D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2" authorId="0" shapeId="0" xr:uid="{6E29D910-2F68-4CD1-B0B4-567D45DDDD9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我司采购价4.42
新强力4.956</t>
        </r>
      </text>
    </comment>
    <comment ref="Y31" authorId="0" shapeId="0" xr:uid="{59746A6B-31A9-44EF-895A-AA7636B8922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3" authorId="0" shapeId="0" xr:uid="{0CD6115A-5BDE-467F-8137-155A7FFE41E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1" authorId="0" shapeId="0" xr:uid="{FF7A9A83-D2C4-4A2C-B9B2-020D3461460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我司采购价4.42
新强力4.956</t>
        </r>
      </text>
    </comment>
    <comment ref="Y29" authorId="0" shapeId="0" xr:uid="{0614E7A9-B9E8-4404-96B2-21A57890900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1" authorId="0" shapeId="0" xr:uid="{883F0711-B64F-43DB-B363-6F352F58626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1" authorId="0" shapeId="0" xr:uid="{532FA508-3196-4CAE-9274-05F1D4F1587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我司采购价4.42
新强力4.956</t>
        </r>
      </text>
    </comment>
    <comment ref="Y29" authorId="0" shapeId="0" xr:uid="{A520685B-DC82-461E-AE32-F46C7406924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1" authorId="0" shapeId="0" xr:uid="{D824BCB3-FD79-4265-AB4C-4BD99E1864D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1" authorId="0" shapeId="0" xr:uid="{B3777ABF-33DB-424B-BB14-B2C92065CCA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我司采购价4.42
新强力4.956</t>
        </r>
      </text>
    </comment>
    <comment ref="Y29" authorId="0" shapeId="0" xr:uid="{E5E0DC60-5643-42B4-A502-86BF16C6B3E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Y31" authorId="0" shapeId="0" xr:uid="{E666AA5E-3CFC-4A27-BC74-AA7F40F6F02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</commentList>
</comments>
</file>

<file path=xl/sharedStrings.xml><?xml version="1.0" encoding="utf-8"?>
<sst xmlns="http://schemas.openxmlformats.org/spreadsheetml/2006/main" count="1139" uniqueCount="190">
  <si>
    <t>河北</t>
    <phoneticPr fontId="4" type="noConversion"/>
  </si>
  <si>
    <t>材料合计：</t>
    <phoneticPr fontId="3" type="noConversion"/>
  </si>
  <si>
    <t>加工费合计：</t>
    <phoneticPr fontId="3" type="noConversion"/>
  </si>
  <si>
    <t>冲压件核价</t>
    <phoneticPr fontId="3" type="noConversion"/>
  </si>
  <si>
    <t>序</t>
  </si>
  <si>
    <t>工厂</t>
    <phoneticPr fontId="4" type="noConversion"/>
  </si>
  <si>
    <t>厂家</t>
    <phoneticPr fontId="3" type="noConversion"/>
  </si>
  <si>
    <t>核价区间</t>
    <phoneticPr fontId="3" type="noConversion"/>
  </si>
  <si>
    <t>QAD号</t>
    <phoneticPr fontId="3" type="noConversion"/>
  </si>
  <si>
    <t>物料代码</t>
  </si>
  <si>
    <t>名称</t>
  </si>
  <si>
    <t>自制/外协</t>
    <phoneticPr fontId="4" type="noConversion"/>
  </si>
  <si>
    <t>材质</t>
  </si>
  <si>
    <t>数量</t>
    <phoneticPr fontId="3" type="noConversion"/>
  </si>
  <si>
    <t>重量</t>
  </si>
  <si>
    <t>加工成本</t>
  </si>
  <si>
    <t>照片</t>
    <phoneticPr fontId="4" type="noConversion"/>
  </si>
  <si>
    <t>号</t>
  </si>
  <si>
    <t>材料</t>
  </si>
  <si>
    <t>废铁</t>
  </si>
  <si>
    <t>毛重</t>
  </si>
  <si>
    <t>净重</t>
  </si>
  <si>
    <t>工序</t>
  </si>
  <si>
    <t>吨位</t>
  </si>
  <si>
    <t>工序数</t>
    <phoneticPr fontId="4" type="noConversion"/>
  </si>
  <si>
    <t>工序费</t>
  </si>
  <si>
    <t>出件数</t>
    <phoneticPr fontId="3" type="noConversion"/>
  </si>
  <si>
    <t>合计</t>
  </si>
  <si>
    <t>系数</t>
    <phoneticPr fontId="4" type="noConversion"/>
  </si>
  <si>
    <t>未税价格</t>
    <phoneticPr fontId="3" type="noConversion"/>
  </si>
  <si>
    <t>自制</t>
    <phoneticPr fontId="3" type="noConversion"/>
  </si>
  <si>
    <t>焊接</t>
    <phoneticPr fontId="3" type="noConversion"/>
  </si>
  <si>
    <t>外协</t>
    <phoneticPr fontId="3" type="noConversion"/>
  </si>
  <si>
    <t>80T</t>
    <phoneticPr fontId="3" type="noConversion"/>
  </si>
  <si>
    <t>调整</t>
    <phoneticPr fontId="3" type="noConversion"/>
  </si>
  <si>
    <t>未税单价</t>
    <phoneticPr fontId="3" type="noConversion"/>
  </si>
  <si>
    <t>未税材料费</t>
    <phoneticPr fontId="4" type="noConversion"/>
  </si>
  <si>
    <t>新强力</t>
    <phoneticPr fontId="3" type="noConversion"/>
  </si>
  <si>
    <t>SHT0012954</t>
    <phoneticPr fontId="4" type="noConversion"/>
  </si>
  <si>
    <t>靠背骨架焊接总成</t>
    <phoneticPr fontId="4" type="noConversion"/>
  </si>
  <si>
    <t>单件图号</t>
    <phoneticPr fontId="3" type="noConversion"/>
  </si>
  <si>
    <t>H5-6802149</t>
    <phoneticPr fontId="3" type="noConversion"/>
  </si>
  <si>
    <t>单件名称</t>
    <phoneticPr fontId="3" type="noConversion"/>
  </si>
  <si>
    <t>支撑框线1</t>
    <phoneticPr fontId="3" type="noConversion"/>
  </si>
  <si>
    <t>Q235 Ф25×2焊管</t>
    <phoneticPr fontId="3" type="noConversion"/>
  </si>
  <si>
    <t>SQX3000-6905220</t>
    <phoneticPr fontId="3" type="noConversion"/>
  </si>
  <si>
    <t>右侧主板焊接组件</t>
    <phoneticPr fontId="3" type="noConversion"/>
  </si>
  <si>
    <t>图纸序号</t>
    <phoneticPr fontId="3" type="noConversion"/>
  </si>
  <si>
    <t>SQX3000-6802113</t>
    <phoneticPr fontId="3" type="noConversion"/>
  </si>
  <si>
    <t>支撑钢丝</t>
    <phoneticPr fontId="3" type="noConversion"/>
  </si>
  <si>
    <t>Q235 Ф6钢丝</t>
    <phoneticPr fontId="3" type="noConversion"/>
  </si>
  <si>
    <t>D04-6802106</t>
    <phoneticPr fontId="3" type="noConversion"/>
  </si>
  <si>
    <t>腰托固定横衬条1</t>
    <phoneticPr fontId="3" type="noConversion"/>
  </si>
  <si>
    <t>H5-6802114</t>
    <phoneticPr fontId="3" type="noConversion"/>
  </si>
  <si>
    <t>靠背钢管上横骨架</t>
    <phoneticPr fontId="3" type="noConversion"/>
  </si>
  <si>
    <t>H4A-6802108</t>
    <phoneticPr fontId="3" type="noConversion"/>
  </si>
  <si>
    <t>靠背钢管</t>
    <phoneticPr fontId="3" type="noConversion"/>
  </si>
  <si>
    <t>SHT0012225</t>
    <phoneticPr fontId="3" type="noConversion"/>
  </si>
  <si>
    <t>头枕主体管</t>
    <phoneticPr fontId="3" type="noConversion"/>
  </si>
  <si>
    <t>Q195 Ф25×1.5焊管</t>
    <phoneticPr fontId="3" type="noConversion"/>
  </si>
  <si>
    <t>SHT0012227</t>
    <phoneticPr fontId="3" type="noConversion"/>
  </si>
  <si>
    <t>头枕竖衬板</t>
    <phoneticPr fontId="3" type="noConversion"/>
  </si>
  <si>
    <t>Q235 厚2.0mm扁钢</t>
    <phoneticPr fontId="3" type="noConversion"/>
  </si>
  <si>
    <t>SHT0012226</t>
    <phoneticPr fontId="3" type="noConversion"/>
  </si>
  <si>
    <t>头枕横衬板</t>
    <phoneticPr fontId="3" type="noConversion"/>
  </si>
  <si>
    <t>H5-6802137</t>
    <phoneticPr fontId="3" type="noConversion"/>
  </si>
  <si>
    <t>靠背支撑板条1</t>
    <phoneticPr fontId="3" type="noConversion"/>
  </si>
  <si>
    <t>H5-6802136</t>
    <phoneticPr fontId="3" type="noConversion"/>
  </si>
  <si>
    <t>靠背支撑板条2</t>
    <phoneticPr fontId="3" type="noConversion"/>
  </si>
  <si>
    <t>SQX3000-6905210</t>
    <phoneticPr fontId="3" type="noConversion"/>
  </si>
  <si>
    <t>左侧主板焊接组件</t>
    <phoneticPr fontId="3" type="noConversion"/>
  </si>
  <si>
    <t>H5-6802115</t>
    <phoneticPr fontId="3" type="noConversion"/>
  </si>
  <si>
    <t>靠背钢管下横骨架</t>
    <phoneticPr fontId="3" type="noConversion"/>
  </si>
  <si>
    <t>截料</t>
  </si>
  <si>
    <t>截料</t>
    <phoneticPr fontId="3" type="noConversion"/>
  </si>
  <si>
    <t>弯管</t>
    <phoneticPr fontId="3" type="noConversion"/>
  </si>
  <si>
    <t>弯管机</t>
    <phoneticPr fontId="3" type="noConversion"/>
  </si>
  <si>
    <t>截管机</t>
    <phoneticPr fontId="3" type="noConversion"/>
  </si>
  <si>
    <t>H5-6802125</t>
    <phoneticPr fontId="3" type="noConversion"/>
  </si>
  <si>
    <t>侧翼支撑下安装钢丝</t>
    <phoneticPr fontId="3" type="noConversion"/>
  </si>
  <si>
    <t>Q235 Ф5钢丝</t>
    <phoneticPr fontId="3" type="noConversion"/>
  </si>
  <si>
    <t>切割机</t>
    <phoneticPr fontId="3" type="noConversion"/>
  </si>
  <si>
    <t>打孔</t>
    <phoneticPr fontId="3" type="noConversion"/>
  </si>
  <si>
    <t>拍扁</t>
    <phoneticPr fontId="3" type="noConversion"/>
  </si>
  <si>
    <t>切弧</t>
    <phoneticPr fontId="3" type="noConversion"/>
  </si>
  <si>
    <t>冲孔</t>
    <phoneticPr fontId="3" type="noConversion"/>
  </si>
  <si>
    <t>切管机</t>
    <phoneticPr fontId="3" type="noConversion"/>
  </si>
  <si>
    <t>电泳</t>
    <phoneticPr fontId="3" type="noConversion"/>
  </si>
  <si>
    <t>Q235 Ф8 钢丝</t>
    <phoneticPr fontId="3" type="noConversion"/>
  </si>
  <si>
    <t>未编号</t>
    <phoneticPr fontId="3" type="noConversion"/>
  </si>
  <si>
    <t>左侧主板焊接钢丝</t>
    <phoneticPr fontId="3" type="noConversion"/>
  </si>
  <si>
    <t>Q235 Ф8钢丝</t>
    <phoneticPr fontId="3" type="noConversion"/>
  </si>
  <si>
    <t>SHT0012531</t>
    <phoneticPr fontId="4" type="noConversion"/>
  </si>
  <si>
    <t>SHT0010671</t>
    <phoneticPr fontId="3" type="noConversion"/>
  </si>
  <si>
    <t>扶手支架焊接组件</t>
    <phoneticPr fontId="3" type="noConversion"/>
  </si>
  <si>
    <t>15附件左侧主板焊接钢丝</t>
    <phoneticPr fontId="3" type="noConversion"/>
  </si>
  <si>
    <t>SHT0012974</t>
    <phoneticPr fontId="3" type="noConversion"/>
  </si>
  <si>
    <t>副驾驶安全带上悬置固定板总成</t>
    <phoneticPr fontId="3" type="noConversion"/>
  </si>
  <si>
    <t>SHT0012972</t>
    <phoneticPr fontId="3" type="noConversion"/>
  </si>
  <si>
    <t>副驾驶靠背钢管骨架</t>
    <phoneticPr fontId="3" type="noConversion"/>
  </si>
  <si>
    <t>SHT0013858</t>
    <phoneticPr fontId="3" type="noConversion"/>
  </si>
  <si>
    <t>副驾驶员上安全带导向钢丝</t>
    <phoneticPr fontId="3" type="noConversion"/>
  </si>
  <si>
    <t>SHT0013859</t>
    <phoneticPr fontId="3" type="noConversion"/>
  </si>
  <si>
    <t>副驾驶员中间安全带导向钢丝</t>
    <phoneticPr fontId="3" type="noConversion"/>
  </si>
  <si>
    <t>SHT0013860</t>
    <phoneticPr fontId="3" type="noConversion"/>
  </si>
  <si>
    <t>副驾驶员下安全带导向钢丝</t>
    <phoneticPr fontId="3" type="noConversion"/>
  </si>
  <si>
    <t>新强力</t>
    <phoneticPr fontId="4" type="noConversion"/>
  </si>
  <si>
    <t>SHT0013283</t>
    <phoneticPr fontId="4" type="noConversion"/>
  </si>
  <si>
    <t>SHT0012236</t>
    <phoneticPr fontId="4" type="noConversion"/>
  </si>
  <si>
    <t>SHT0013664</t>
    <phoneticPr fontId="4" type="noConversion"/>
  </si>
  <si>
    <t>H5-6802109</t>
    <phoneticPr fontId="3" type="noConversion"/>
  </si>
  <si>
    <t>左侧主板总成</t>
    <phoneticPr fontId="3" type="noConversion"/>
  </si>
  <si>
    <t>H5-6802111</t>
    <phoneticPr fontId="3" type="noConversion"/>
  </si>
  <si>
    <t>右侧主板总成</t>
    <phoneticPr fontId="3" type="noConversion"/>
  </si>
  <si>
    <t>SHT0013665</t>
    <phoneticPr fontId="4" type="noConversion"/>
  </si>
  <si>
    <t>SHT0013663</t>
    <phoneticPr fontId="4" type="noConversion"/>
  </si>
  <si>
    <t>100T</t>
    <phoneticPr fontId="3" type="noConversion"/>
  </si>
  <si>
    <t>100T</t>
    <phoneticPr fontId="4" type="noConversion"/>
  </si>
  <si>
    <t>重汽座椅靠背骨架核价</t>
    <phoneticPr fontId="3" type="noConversion"/>
  </si>
  <si>
    <t>序号</t>
    <phoneticPr fontId="3" type="noConversion"/>
  </si>
  <si>
    <t>产品名称</t>
    <phoneticPr fontId="3" type="noConversion"/>
  </si>
  <si>
    <t>差异</t>
    <phoneticPr fontId="3" type="noConversion"/>
  </si>
  <si>
    <t>SHT0012954</t>
  </si>
  <si>
    <t>靠背骨架焊接总成</t>
  </si>
  <si>
    <t>SHT0012531</t>
  </si>
  <si>
    <t>T5-2.0靠背焊接总成-双扶手</t>
  </si>
  <si>
    <t>SHT0013283</t>
  </si>
  <si>
    <t>副司机靠背骨架焊接总成</t>
  </si>
  <si>
    <t>SHT0012236</t>
  </si>
  <si>
    <t>副驾驶员靠背骨架焊接总成（新状态）</t>
  </si>
  <si>
    <t>SHT0013664</t>
  </si>
  <si>
    <t>副驾驶员靠背骨架焊接总成</t>
  </si>
  <si>
    <t>SHT0013665</t>
  </si>
  <si>
    <t>SHT0013663</t>
  </si>
  <si>
    <t>副驾靠背骨架焊接总成</t>
  </si>
  <si>
    <t>厂家一次未税报价</t>
    <phoneticPr fontId="3" type="noConversion"/>
  </si>
  <si>
    <t>厂家二次未税报价</t>
    <phoneticPr fontId="3" type="noConversion"/>
  </si>
  <si>
    <t>高出核算价比例</t>
    <phoneticPr fontId="3" type="noConversion"/>
  </si>
  <si>
    <t>图号</t>
    <phoneticPr fontId="3" type="noConversion"/>
  </si>
  <si>
    <t>02.03.61.021</t>
    <phoneticPr fontId="3" type="noConversion"/>
  </si>
  <si>
    <t>金蝶码</t>
    <phoneticPr fontId="3" type="noConversion"/>
  </si>
  <si>
    <t>图片</t>
    <phoneticPr fontId="3" type="noConversion"/>
  </si>
  <si>
    <t>STHT0012385</t>
    <phoneticPr fontId="3" type="noConversion"/>
  </si>
  <si>
    <t>02.03.61.020</t>
  </si>
  <si>
    <t>重量</t>
    <phoneticPr fontId="3" type="noConversion"/>
  </si>
  <si>
    <t>SHT0002532</t>
    <phoneticPr fontId="3" type="noConversion"/>
  </si>
  <si>
    <t>X3000支撑框线</t>
    <phoneticPr fontId="3" type="noConversion"/>
  </si>
  <si>
    <t>未税价</t>
    <phoneticPr fontId="3" type="noConversion"/>
  </si>
  <si>
    <t>SHT0011054</t>
    <phoneticPr fontId="3" type="noConversion"/>
  </si>
  <si>
    <t>海兴</t>
    <phoneticPr fontId="3" type="noConversion"/>
  </si>
  <si>
    <t>T5侧翼支撑上安装钢丝-15附件</t>
    <phoneticPr fontId="3" type="noConversion"/>
  </si>
  <si>
    <t>外购</t>
    <phoneticPr fontId="3" type="noConversion"/>
  </si>
  <si>
    <t>02.03.27.097A</t>
    <phoneticPr fontId="3" type="noConversion"/>
  </si>
  <si>
    <t>自制</t>
    <phoneticPr fontId="4" type="noConversion"/>
  </si>
  <si>
    <t>荣昌核算未税价</t>
    <phoneticPr fontId="3" type="noConversion"/>
  </si>
  <si>
    <t>新强力外购价</t>
    <phoneticPr fontId="3" type="noConversion"/>
  </si>
  <si>
    <t>SHT0012227</t>
  </si>
  <si>
    <t>侧翼支撑下
安装钢丝</t>
  </si>
  <si>
    <t>SHT0012506</t>
  </si>
  <si>
    <t>副背侧支钢丝</t>
  </si>
  <si>
    <t>SHT0013507</t>
  </si>
  <si>
    <t>右侧钢丝</t>
  </si>
  <si>
    <t>SHT0013508</t>
  </si>
  <si>
    <t>左侧钢丝</t>
  </si>
  <si>
    <t>SHT0012531
图纸序号</t>
    <phoneticPr fontId="3" type="noConversion"/>
  </si>
  <si>
    <t>SHT0013283
图纸序号</t>
    <phoneticPr fontId="3" type="noConversion"/>
  </si>
  <si>
    <t>SHT0012236
图纸序号</t>
    <phoneticPr fontId="3" type="noConversion"/>
  </si>
  <si>
    <t>SHT0013664
图纸序号</t>
    <phoneticPr fontId="3" type="noConversion"/>
  </si>
  <si>
    <t>SHT0013665
图纸序号</t>
  </si>
  <si>
    <t>SHT0013663
图纸序号</t>
    <phoneticPr fontId="3" type="noConversion"/>
  </si>
  <si>
    <t>SHT0012954
图纸序号</t>
    <phoneticPr fontId="3" type="noConversion"/>
  </si>
  <si>
    <t>21
（与22对称）
各1件</t>
    <phoneticPr fontId="3" type="noConversion"/>
  </si>
  <si>
    <t>16(2件)</t>
    <phoneticPr fontId="3" type="noConversion"/>
  </si>
  <si>
    <t>2和15中的钢丝
（2件）</t>
    <phoneticPr fontId="3" type="noConversion"/>
  </si>
  <si>
    <t>副背侧翼钢丝</t>
    <phoneticPr fontId="3" type="noConversion"/>
  </si>
  <si>
    <t>3（2件）</t>
    <phoneticPr fontId="3" type="noConversion"/>
  </si>
  <si>
    <t>3（1件）</t>
    <phoneticPr fontId="3" type="noConversion"/>
  </si>
  <si>
    <t>21或22</t>
    <phoneticPr fontId="3" type="noConversion"/>
  </si>
  <si>
    <t>2/15上的钢丝</t>
    <phoneticPr fontId="3" type="noConversion"/>
  </si>
  <si>
    <t>2或15上的钢丝</t>
  </si>
  <si>
    <t>2或15上的钢丝</t>
    <phoneticPr fontId="3" type="noConversion"/>
  </si>
  <si>
    <t>新强力外购价
未税(元/件)</t>
    <phoneticPr fontId="3" type="noConversion"/>
  </si>
  <si>
    <t>说明</t>
    <phoneticPr fontId="3" type="noConversion"/>
  </si>
  <si>
    <t>1.21和钢丝组成2
2.22和钢丝组成15</t>
    <phoneticPr fontId="3" type="noConversion"/>
  </si>
  <si>
    <t>右主板总成</t>
    <phoneticPr fontId="3" type="noConversion"/>
  </si>
  <si>
    <t>自制</t>
  </si>
  <si>
    <t>16或17</t>
    <phoneticPr fontId="3" type="noConversion"/>
  </si>
  <si>
    <t>备注</t>
    <phoneticPr fontId="3" type="noConversion"/>
  </si>
  <si>
    <t>按照核算价执行</t>
    <phoneticPr fontId="3" type="noConversion"/>
  </si>
  <si>
    <t>有差异，按新强力价格执行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</si>
</sst>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_ "/>
    <numFmt numFmtId="178" formatCode="0.00_ "/>
    <numFmt numFmtId="179" formatCode="0.000"/>
    <numFmt numFmtId="180" formatCode="0.000_);[Red]\(0.0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0">
    <xf numFmtId="0" fontId="0" fillId="0" borderId="0" xfId="0"/>
    <xf numFmtId="0" fontId="2" fillId="0" borderId="2" xfId="2" applyBorder="1" applyAlignment="1">
      <alignment horizontal="center" vertical="center" wrapText="1"/>
    </xf>
    <xf numFmtId="176" fontId="2" fillId="4" borderId="2" xfId="2" applyNumberFormat="1" applyFill="1" applyBorder="1" applyAlignment="1">
      <alignment horizontal="center" vertical="center"/>
    </xf>
    <xf numFmtId="176" fontId="2" fillId="0" borderId="2" xfId="2" applyNumberFormat="1" applyBorder="1" applyAlignment="1">
      <alignment horizontal="center" vertical="center"/>
    </xf>
    <xf numFmtId="177" fontId="2" fillId="3" borderId="2" xfId="2" applyNumberFormat="1" applyFill="1" applyBorder="1" applyAlignment="1">
      <alignment horizontal="center" vertical="center"/>
    </xf>
    <xf numFmtId="177" fontId="2" fillId="0" borderId="2" xfId="2" applyNumberFormat="1" applyBorder="1" applyAlignment="1">
      <alignment horizontal="center" vertical="center"/>
    </xf>
    <xf numFmtId="177" fontId="2" fillId="4" borderId="2" xfId="2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0" fillId="0" borderId="2" xfId="0" applyBorder="1" applyAlignment="1">
      <alignment horizontal="center" vertical="center"/>
    </xf>
    <xf numFmtId="178" fontId="2" fillId="5" borderId="2" xfId="2" applyNumberFormat="1" applyFill="1" applyBorder="1" applyAlignment="1">
      <alignment horizontal="center" vertical="center"/>
    </xf>
    <xf numFmtId="176" fontId="2" fillId="5" borderId="2" xfId="2" applyNumberFormat="1" applyFill="1" applyBorder="1" applyAlignment="1">
      <alignment horizontal="center" vertical="center"/>
    </xf>
    <xf numFmtId="179" fontId="2" fillId="0" borderId="0" xfId="2" applyNumberForma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176" fontId="2" fillId="4" borderId="1" xfId="2" applyNumberFormat="1" applyFill="1" applyBorder="1" applyAlignment="1">
      <alignment horizontal="center" vertical="center"/>
    </xf>
    <xf numFmtId="176" fontId="2" fillId="0" borderId="1" xfId="2" applyNumberFormat="1" applyBorder="1" applyAlignment="1">
      <alignment horizontal="center" vertical="center"/>
    </xf>
    <xf numFmtId="180" fontId="2" fillId="0" borderId="1" xfId="2" applyNumberFormat="1" applyBorder="1" applyAlignment="1">
      <alignment horizontal="center" vertical="center" shrinkToFit="1"/>
    </xf>
    <xf numFmtId="180" fontId="2" fillId="3" borderId="1" xfId="2" applyNumberFormat="1" applyFill="1" applyBorder="1" applyAlignment="1">
      <alignment horizontal="center" vertical="center" shrinkToFit="1"/>
    </xf>
    <xf numFmtId="176" fontId="2" fillId="3" borderId="1" xfId="2" applyNumberFormat="1" applyFill="1" applyBorder="1" applyAlignment="1">
      <alignment horizontal="center" vertical="center"/>
    </xf>
    <xf numFmtId="176" fontId="2" fillId="3" borderId="1" xfId="2" applyNumberFormat="1" applyFill="1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shrinkToFit="1"/>
    </xf>
    <xf numFmtId="0" fontId="2" fillId="0" borderId="2" xfId="2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2" fillId="0" borderId="2" xfId="2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6" fillId="3" borderId="2" xfId="2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176" fontId="2" fillId="0" borderId="2" xfId="2" applyNumberFormat="1" applyFill="1" applyBorder="1" applyAlignment="1">
      <alignment horizontal="center" vertical="center"/>
    </xf>
    <xf numFmtId="177" fontId="2" fillId="0" borderId="2" xfId="2" applyNumberFormat="1" applyFill="1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177" fontId="2" fillId="2" borderId="2" xfId="2" applyNumberFormat="1" applyFill="1" applyBorder="1" applyAlignment="1">
      <alignment horizontal="center" vertical="center"/>
    </xf>
    <xf numFmtId="180" fontId="2" fillId="0" borderId="1" xfId="2" applyNumberFormat="1" applyFill="1" applyBorder="1" applyAlignment="1">
      <alignment horizontal="center" vertical="center" shrinkToFit="1"/>
    </xf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2" fillId="0" borderId="2" xfId="2" applyBorder="1">
      <alignment vertical="center"/>
    </xf>
    <xf numFmtId="0" fontId="2" fillId="2" borderId="2" xfId="2" applyFill="1" applyBorder="1" applyAlignment="1">
      <alignment horizontal="center" vertical="center" wrapText="1"/>
    </xf>
    <xf numFmtId="0" fontId="2" fillId="6" borderId="2" xfId="2" applyFill="1" applyBorder="1" applyAlignment="1">
      <alignment horizontal="center" vertical="center" wrapText="1"/>
    </xf>
    <xf numFmtId="176" fontId="2" fillId="6" borderId="2" xfId="2" applyNumberFormat="1" applyFill="1" applyBorder="1" applyAlignment="1">
      <alignment horizontal="center" vertical="center"/>
    </xf>
    <xf numFmtId="177" fontId="2" fillId="6" borderId="2" xfId="2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5" fillId="6" borderId="2" xfId="2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6" borderId="2" xfId="2" applyFill="1" applyBorder="1" applyAlignment="1">
      <alignment horizontal="center" vertical="center"/>
    </xf>
    <xf numFmtId="0" fontId="2" fillId="6" borderId="0" xfId="2" applyFill="1">
      <alignment vertical="center"/>
    </xf>
    <xf numFmtId="0" fontId="2" fillId="0" borderId="2" xfId="2" applyFill="1" applyBorder="1">
      <alignment vertical="center"/>
    </xf>
    <xf numFmtId="0" fontId="2" fillId="5" borderId="2" xfId="2" applyFill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7" fontId="2" fillId="7" borderId="2" xfId="2" applyNumberFormat="1" applyFill="1" applyBorder="1" applyAlignment="1">
      <alignment horizontal="center" vertical="center"/>
    </xf>
    <xf numFmtId="0" fontId="0" fillId="0" borderId="0" xfId="0" applyAlignment="1"/>
    <xf numFmtId="0" fontId="2" fillId="0" borderId="2" xfId="2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left" vertical="center" wrapText="1"/>
    </xf>
    <xf numFmtId="0" fontId="0" fillId="0" borderId="2" xfId="0" applyBorder="1"/>
    <xf numFmtId="177" fontId="2" fillId="8" borderId="2" xfId="2" applyNumberFormat="1" applyFill="1" applyBorder="1" applyAlignment="1">
      <alignment horizontal="center" vertical="center"/>
    </xf>
    <xf numFmtId="0" fontId="2" fillId="8" borderId="2" xfId="2" applyFill="1" applyBorder="1" applyAlignment="1">
      <alignment horizontal="center" vertical="center" wrapText="1"/>
    </xf>
    <xf numFmtId="0" fontId="2" fillId="3" borderId="2" xfId="2" applyFill="1" applyBorder="1">
      <alignment vertical="center"/>
    </xf>
    <xf numFmtId="0" fontId="0" fillId="0" borderId="2" xfId="0" applyFill="1" applyBorder="1"/>
    <xf numFmtId="0" fontId="2" fillId="3" borderId="2" xfId="2" applyFill="1" applyBorder="1" applyAlignment="1">
      <alignment horizontal="center" vertical="center" wrapText="1"/>
    </xf>
    <xf numFmtId="0" fontId="2" fillId="4" borderId="2" xfId="2" applyFill="1" applyBorder="1" applyAlignment="1">
      <alignment horizontal="center" vertical="center" wrapText="1"/>
    </xf>
    <xf numFmtId="0" fontId="2" fillId="4" borderId="2" xfId="2" applyFill="1" applyBorder="1" applyAlignment="1">
      <alignment horizontal="left" vertical="center" wrapText="1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2" fillId="0" borderId="2" xfId="2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58" fontId="2" fillId="8" borderId="2" xfId="2" applyNumberFormat="1" applyFill="1" applyBorder="1" applyAlignment="1">
      <alignment horizontal="center" vertical="center" wrapText="1"/>
    </xf>
    <xf numFmtId="0" fontId="2" fillId="9" borderId="2" xfId="2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4" xfId="2" applyBorder="1" applyAlignment="1">
      <alignment horizontal="center" vertical="center" wrapText="1"/>
    </xf>
    <xf numFmtId="14" fontId="2" fillId="0" borderId="1" xfId="2" applyNumberFormat="1" applyBorder="1" applyAlignment="1">
      <alignment horizontal="center" vertical="center"/>
    </xf>
    <xf numFmtId="14" fontId="2" fillId="0" borderId="3" xfId="2" applyNumberFormat="1" applyBorder="1" applyAlignment="1">
      <alignment horizontal="center" vertical="center"/>
    </xf>
    <xf numFmtId="14" fontId="2" fillId="0" borderId="4" xfId="2" applyNumberFormat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14" fontId="2" fillId="0" borderId="3" xfId="2" applyNumberFormat="1" applyBorder="1" applyAlignment="1">
      <alignment horizontal="center" vertical="center" wrapText="1"/>
    </xf>
    <xf numFmtId="14" fontId="2" fillId="0" borderId="4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horizontal="center" vertical="center"/>
    </xf>
    <xf numFmtId="9" fontId="2" fillId="0" borderId="3" xfId="2" applyNumberFormat="1" applyBorder="1" applyAlignment="1">
      <alignment horizontal="center" vertical="center"/>
    </xf>
    <xf numFmtId="9" fontId="2" fillId="0" borderId="4" xfId="2" applyNumberFormat="1" applyBorder="1" applyAlignment="1">
      <alignment horizontal="center" vertical="center"/>
    </xf>
    <xf numFmtId="179" fontId="2" fillId="0" borderId="1" xfId="2" applyNumberFormat="1" applyFill="1" applyBorder="1" applyAlignment="1">
      <alignment horizontal="center" vertical="center"/>
    </xf>
    <xf numFmtId="179" fontId="2" fillId="0" borderId="3" xfId="2" applyNumberFormat="1" applyFill="1" applyBorder="1" applyAlignment="1">
      <alignment horizontal="center" vertical="center"/>
    </xf>
    <xf numFmtId="179" fontId="2" fillId="0" borderId="4" xfId="2" applyNumberFormat="1" applyFill="1" applyBorder="1" applyAlignment="1">
      <alignment horizontal="center" vertical="center"/>
    </xf>
    <xf numFmtId="0" fontId="2" fillId="5" borderId="7" xfId="2" applyFill="1" applyBorder="1" applyAlignment="1">
      <alignment horizontal="center" vertical="center" wrapText="1"/>
    </xf>
    <xf numFmtId="0" fontId="2" fillId="5" borderId="9" xfId="2" applyFill="1" applyBorder="1" applyAlignment="1">
      <alignment horizontal="center" vertical="center" wrapText="1"/>
    </xf>
    <xf numFmtId="0" fontId="2" fillId="5" borderId="8" xfId="2" applyFill="1" applyBorder="1" applyAlignment="1">
      <alignment horizontal="center" vertical="center" wrapText="1"/>
    </xf>
    <xf numFmtId="178" fontId="2" fillId="5" borderId="7" xfId="2" applyNumberFormat="1" applyFill="1" applyBorder="1" applyAlignment="1">
      <alignment horizontal="center" vertical="center"/>
    </xf>
    <xf numFmtId="178" fontId="2" fillId="5" borderId="9" xfId="2" applyNumberFormat="1" applyFill="1" applyBorder="1" applyAlignment="1">
      <alignment horizontal="center" vertical="center"/>
    </xf>
    <xf numFmtId="178" fontId="2" fillId="5" borderId="8" xfId="2" applyNumberForma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1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2" fillId="0" borderId="4" xfId="2" applyBorder="1" applyAlignment="1">
      <alignment horizontal="center" vertical="center" shrinkToFit="1"/>
    </xf>
    <xf numFmtId="176" fontId="2" fillId="0" borderId="7" xfId="2" applyNumberFormat="1" applyBorder="1" applyAlignment="1">
      <alignment horizontal="center" vertical="center"/>
    </xf>
    <xf numFmtId="176" fontId="2" fillId="0" borderId="9" xfId="2" applyNumberFormat="1" applyBorder="1" applyAlignment="1">
      <alignment horizontal="center" vertical="center"/>
    </xf>
    <xf numFmtId="176" fontId="2" fillId="0" borderId="8" xfId="2" applyNumberFormat="1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180" fontId="2" fillId="0" borderId="7" xfId="2" applyNumberFormat="1" applyBorder="1" applyAlignment="1">
      <alignment horizontal="center" vertical="center" shrinkToFit="1"/>
    </xf>
    <xf numFmtId="180" fontId="2" fillId="0" borderId="9" xfId="2" applyNumberFormat="1" applyBorder="1" applyAlignment="1">
      <alignment horizontal="center" vertical="center" shrinkToFit="1"/>
    </xf>
    <xf numFmtId="180" fontId="2" fillId="0" borderId="8" xfId="2" applyNumberFormat="1" applyBorder="1" applyAlignment="1">
      <alignment horizontal="center" vertical="center" shrinkToFit="1"/>
    </xf>
    <xf numFmtId="176" fontId="2" fillId="4" borderId="1" xfId="2" applyNumberFormat="1" applyFill="1" applyBorder="1" applyAlignment="1">
      <alignment horizontal="center" vertical="center" wrapText="1"/>
    </xf>
    <xf numFmtId="176" fontId="2" fillId="4" borderId="3" xfId="2" applyNumberFormat="1" applyFill="1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/>
    </xf>
    <xf numFmtId="176" fontId="2" fillId="0" borderId="3" xfId="2" applyNumberFormat="1" applyBorder="1" applyAlignment="1">
      <alignment horizontal="center" vertical="center"/>
    </xf>
    <xf numFmtId="176" fontId="2" fillId="0" borderId="4" xfId="2" applyNumberFormat="1" applyBorder="1" applyAlignment="1">
      <alignment horizontal="center" vertical="center"/>
    </xf>
    <xf numFmtId="0" fontId="2" fillId="0" borderId="1" xfId="2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shrinkToFit="1"/>
    </xf>
    <xf numFmtId="0" fontId="2" fillId="0" borderId="4" xfId="2" applyFill="1" applyBorder="1" applyAlignment="1">
      <alignment horizontal="center" vertical="center" shrinkToFit="1"/>
    </xf>
  </cellXfs>
  <cellStyles count="4">
    <cellStyle name="百分比" xfId="1" builtinId="5"/>
    <cellStyle name="常规" xfId="0" builtinId="0"/>
    <cellStyle name="常规 2" xfId="2" xr:uid="{1590DF5B-CA4C-4139-B468-F7ACAA642D01}"/>
    <cellStyle name="常规 3" xfId="3" xr:uid="{44642788-176B-48F2-A444-13C30148933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" Type="http://schemas.openxmlformats.org/officeDocument/2006/relationships/image" Target="../media/image11.png"/><Relationship Id="rId16" Type="http://schemas.openxmlformats.org/officeDocument/2006/relationships/image" Target="../media/image22.png"/><Relationship Id="rId1" Type="http://schemas.openxmlformats.org/officeDocument/2006/relationships/image" Target="../media/image10.png"/><Relationship Id="rId6" Type="http://schemas.openxmlformats.org/officeDocument/2006/relationships/image" Target="../media/image8.png"/><Relationship Id="rId11" Type="http://schemas.openxmlformats.org/officeDocument/2006/relationships/image" Target="../media/image17.png"/><Relationship Id="rId5" Type="http://schemas.openxmlformats.org/officeDocument/2006/relationships/image" Target="../media/image12.png"/><Relationship Id="rId15" Type="http://schemas.openxmlformats.org/officeDocument/2006/relationships/image" Target="../media/image21.png"/><Relationship Id="rId10" Type="http://schemas.openxmlformats.org/officeDocument/2006/relationships/image" Target="../media/image16.png"/><Relationship Id="rId4" Type="http://schemas.openxmlformats.org/officeDocument/2006/relationships/image" Target="../media/image5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16</xdr:row>
      <xdr:rowOff>53340</xdr:rowOff>
    </xdr:from>
    <xdr:to>
      <xdr:col>2</xdr:col>
      <xdr:colOff>1394461</xdr:colOff>
      <xdr:row>34</xdr:row>
      <xdr:rowOff>103008</xdr:rowOff>
    </xdr:to>
    <xdr:grpSp>
      <xdr:nvGrpSpPr>
        <xdr:cNvPr id="4" name="组合 3">
          <a:extLst>
            <a:ext uri="{FF2B5EF4-FFF2-40B4-BE49-F238E27FC236}">
              <a16:creationId xmlns:a16="http://schemas.microsoft.com/office/drawing/2014/main" id="{1CAD57CA-2BD0-41ED-8187-74487C31C14E}"/>
            </a:ext>
          </a:extLst>
        </xdr:cNvPr>
        <xdr:cNvGrpSpPr/>
      </xdr:nvGrpSpPr>
      <xdr:grpSpPr>
        <a:xfrm>
          <a:off x="144780" y="8270240"/>
          <a:ext cx="3510281" cy="3250068"/>
          <a:chOff x="6705600" y="175260"/>
          <a:chExt cx="3855721" cy="3029088"/>
        </a:xfrm>
      </xdr:grpSpPr>
      <xdr:pic>
        <xdr:nvPicPr>
          <xdr:cNvPr id="2" name="图片 1">
            <a:extLst>
              <a:ext uri="{FF2B5EF4-FFF2-40B4-BE49-F238E27FC236}">
                <a16:creationId xmlns:a16="http://schemas.microsoft.com/office/drawing/2014/main" id="{D3394C9E-0CF0-4CCA-93D5-918208B226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92441" y="175260"/>
            <a:ext cx="2468880" cy="3029088"/>
          </a:xfrm>
          <a:prstGeom prst="rect">
            <a:avLst/>
          </a:prstGeom>
        </xdr:spPr>
      </xdr:pic>
      <xdr:sp macro="" textlink="">
        <xdr:nvSpPr>
          <xdr:cNvPr id="3" name="对话气泡: 椭圆形 2">
            <a:extLst>
              <a:ext uri="{FF2B5EF4-FFF2-40B4-BE49-F238E27FC236}">
                <a16:creationId xmlns:a16="http://schemas.microsoft.com/office/drawing/2014/main" id="{7CF19BC3-DC87-4626-B6D7-EE7DC1FC7060}"/>
              </a:ext>
            </a:extLst>
          </xdr:cNvPr>
          <xdr:cNvSpPr/>
        </xdr:nvSpPr>
        <xdr:spPr>
          <a:xfrm>
            <a:off x="6705600" y="2514600"/>
            <a:ext cx="1203960" cy="487680"/>
          </a:xfrm>
          <a:prstGeom prst="wedgeEllipseCallout">
            <a:avLst>
              <a:gd name="adj1" fmla="val 107387"/>
              <a:gd name="adj2" fmla="val -65625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/>
              <a:t>未编号</a:t>
            </a:r>
          </a:p>
        </xdr:txBody>
      </xdr:sp>
    </xdr:grpSp>
    <xdr:clientData/>
  </xdr:twoCellAnchor>
  <xdr:twoCellAnchor>
    <xdr:from>
      <xdr:col>5</xdr:col>
      <xdr:colOff>259080</xdr:colOff>
      <xdr:row>4</xdr:row>
      <xdr:rowOff>53496</xdr:rowOff>
    </xdr:from>
    <xdr:to>
      <xdr:col>5</xdr:col>
      <xdr:colOff>1116330</xdr:colOff>
      <xdr:row>4</xdr:row>
      <xdr:rowOff>655320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30380E0-E7CC-4FFD-8131-8F232530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6640" y="891696"/>
          <a:ext cx="857250" cy="601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5</xdr:row>
      <xdr:rowOff>83820</xdr:rowOff>
    </xdr:from>
    <xdr:to>
      <xdr:col>5</xdr:col>
      <xdr:colOff>1356360</xdr:colOff>
      <xdr:row>5</xdr:row>
      <xdr:rowOff>586740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B4C5CFD-0A7B-4882-8ED4-76B0FE204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0" y="1584960"/>
          <a:ext cx="12954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106681</xdr:colOff>
      <xdr:row>6</xdr:row>
      <xdr:rowOff>106680</xdr:rowOff>
    </xdr:from>
    <xdr:to>
      <xdr:col>5</xdr:col>
      <xdr:colOff>1379221</xdr:colOff>
      <xdr:row>6</xdr:row>
      <xdr:rowOff>544830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9CC2C28-80E5-4DF2-9291-4E37398C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4121" y="2270760"/>
          <a:ext cx="127254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7</xdr:row>
      <xdr:rowOff>82062</xdr:rowOff>
    </xdr:from>
    <xdr:to>
      <xdr:col>5</xdr:col>
      <xdr:colOff>1402080</xdr:colOff>
      <xdr:row>7</xdr:row>
      <xdr:rowOff>600075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76DC543-7392-40AB-B980-1A3033EB9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9840" y="2909082"/>
          <a:ext cx="1249680" cy="518013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167640</xdr:colOff>
      <xdr:row>1</xdr:row>
      <xdr:rowOff>53340</xdr:rowOff>
    </xdr:from>
    <xdr:ext cx="956310" cy="441325"/>
    <xdr:pic>
      <xdr:nvPicPr>
        <xdr:cNvPr id="11" name="图片 17">
          <a:extLst>
            <a:ext uri="{FF2B5EF4-FFF2-40B4-BE49-F238E27FC236}">
              <a16:creationId xmlns:a16="http://schemas.microsoft.com/office/drawing/2014/main" id="{88E6CC3E-CEF5-4A73-A846-6AC85033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20740" y="3710940"/>
          <a:ext cx="956310" cy="4413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5</xdr:col>
      <xdr:colOff>426720</xdr:colOff>
      <xdr:row>3</xdr:row>
      <xdr:rowOff>153539</xdr:rowOff>
    </xdr:from>
    <xdr:to>
      <xdr:col>5</xdr:col>
      <xdr:colOff>1148715</xdr:colOff>
      <xdr:row>3</xdr:row>
      <xdr:rowOff>577215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1BCC170-711F-42FE-865B-7E920603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9820" y="4954139"/>
          <a:ext cx="721995" cy="4236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119743</xdr:colOff>
      <xdr:row>0</xdr:row>
      <xdr:rowOff>0</xdr:rowOff>
    </xdr:from>
    <xdr:to>
      <xdr:col>27</xdr:col>
      <xdr:colOff>442257</xdr:colOff>
      <xdr:row>11</xdr:row>
      <xdr:rowOff>607785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FD57688-3460-4FBE-B7EB-73767B354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46972" y="0"/>
          <a:ext cx="10685714" cy="7445828"/>
        </a:xfrm>
        <a:prstGeom prst="rect">
          <a:avLst/>
        </a:prstGeom>
      </xdr:spPr>
    </xdr:pic>
    <xdr:clientData/>
  </xdr:twoCellAnchor>
  <xdr:twoCellAnchor editAs="oneCell">
    <xdr:from>
      <xdr:col>5</xdr:col>
      <xdr:colOff>95302</xdr:colOff>
      <xdr:row>2</xdr:row>
      <xdr:rowOff>355354</xdr:rowOff>
    </xdr:from>
    <xdr:to>
      <xdr:col>5</xdr:col>
      <xdr:colOff>1374684</xdr:colOff>
      <xdr:row>2</xdr:row>
      <xdr:rowOff>504540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9B3D508D-649B-484B-AA3F-C9DDD410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6908800" y="628456"/>
          <a:ext cx="149186" cy="1279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259080</xdr:colOff>
      <xdr:row>3</xdr:row>
      <xdr:rowOff>53496</xdr:rowOff>
    </xdr:from>
    <xdr:to>
      <xdr:col>13</xdr:col>
      <xdr:colOff>1116330</xdr:colOff>
      <xdr:row>3</xdr:row>
      <xdr:rowOff>655320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C931BFF-5963-491F-AE6D-FADA18D0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46680" y="2049936"/>
          <a:ext cx="857250" cy="601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60960</xdr:colOff>
      <xdr:row>4</xdr:row>
      <xdr:rowOff>83820</xdr:rowOff>
    </xdr:from>
    <xdr:to>
      <xdr:col>13</xdr:col>
      <xdr:colOff>1356360</xdr:colOff>
      <xdr:row>4</xdr:row>
      <xdr:rowOff>586740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3D3F816-AB61-4F50-9C13-8935AFAB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48560" y="2743200"/>
          <a:ext cx="12954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106681</xdr:colOff>
      <xdr:row>5</xdr:row>
      <xdr:rowOff>106680</xdr:rowOff>
    </xdr:from>
    <xdr:to>
      <xdr:col>13</xdr:col>
      <xdr:colOff>1379221</xdr:colOff>
      <xdr:row>5</xdr:row>
      <xdr:rowOff>544830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5388B9A-2F9F-4FC2-BDBB-C2FCE4A6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94281" y="3429000"/>
          <a:ext cx="127254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6</xdr:row>
      <xdr:rowOff>82062</xdr:rowOff>
    </xdr:from>
    <xdr:to>
      <xdr:col>13</xdr:col>
      <xdr:colOff>1402080</xdr:colOff>
      <xdr:row>6</xdr:row>
      <xdr:rowOff>600075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2371840-2C86-473C-8A60-EFFB91F61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4067322"/>
          <a:ext cx="1249680" cy="518013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13</xdr:col>
      <xdr:colOff>225955</xdr:colOff>
      <xdr:row>1</xdr:row>
      <xdr:rowOff>43620</xdr:rowOff>
    </xdr:from>
    <xdr:ext cx="1295507" cy="597860"/>
    <xdr:pic>
      <xdr:nvPicPr>
        <xdr:cNvPr id="6" name="图片 17">
          <a:extLst>
            <a:ext uri="{FF2B5EF4-FFF2-40B4-BE49-F238E27FC236}">
              <a16:creationId xmlns:a16="http://schemas.microsoft.com/office/drawing/2014/main" id="{79FE6091-2609-4980-8E2D-78937CF5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313555" y="599880"/>
          <a:ext cx="1295507" cy="5978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18</xdr:col>
      <xdr:colOff>119743</xdr:colOff>
      <xdr:row>0</xdr:row>
      <xdr:rowOff>0</xdr:rowOff>
    </xdr:from>
    <xdr:to>
      <xdr:col>35</xdr:col>
      <xdr:colOff>442257</xdr:colOff>
      <xdr:row>10</xdr:row>
      <xdr:rowOff>97194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D711660-198E-4A7D-BBDB-F608648E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43023" y="0"/>
          <a:ext cx="10685714" cy="6711354"/>
        </a:xfrm>
        <a:prstGeom prst="rect">
          <a:avLst/>
        </a:prstGeom>
      </xdr:spPr>
    </xdr:pic>
    <xdr:clientData/>
  </xdr:twoCellAnchor>
  <xdr:twoCellAnchor editAs="oneCell">
    <xdr:from>
      <xdr:col>9</xdr:col>
      <xdr:colOff>787269</xdr:colOff>
      <xdr:row>9</xdr:row>
      <xdr:rowOff>612322</xdr:rowOff>
    </xdr:from>
    <xdr:to>
      <xdr:col>11</xdr:col>
      <xdr:colOff>894184</xdr:colOff>
      <xdr:row>47</xdr:row>
      <xdr:rowOff>82403</xdr:rowOff>
    </xdr:to>
    <xdr:pic>
      <xdr:nvPicPr>
        <xdr:cNvPr id="8" name="图片 7" descr="12236.png">
          <a:extLst>
            <a:ext uri="{FF2B5EF4-FFF2-40B4-BE49-F238E27FC236}">
              <a16:creationId xmlns:a16="http://schemas.microsoft.com/office/drawing/2014/main" id="{BFD09B06-085C-40B2-ACE7-5986C4DBC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86589" y="6571162"/>
          <a:ext cx="3246355" cy="6610021"/>
        </a:xfrm>
        <a:prstGeom prst="rect">
          <a:avLst/>
        </a:prstGeom>
      </xdr:spPr>
    </xdr:pic>
    <xdr:clientData/>
  </xdr:twoCellAnchor>
  <xdr:twoCellAnchor editAs="oneCell">
    <xdr:from>
      <xdr:col>0</xdr:col>
      <xdr:colOff>19438</xdr:colOff>
      <xdr:row>10</xdr:row>
      <xdr:rowOff>81965</xdr:rowOff>
    </xdr:from>
    <xdr:to>
      <xdr:col>3</xdr:col>
      <xdr:colOff>92193</xdr:colOff>
      <xdr:row>49</xdr:row>
      <xdr:rowOff>156018</xdr:rowOff>
    </xdr:to>
    <xdr:pic>
      <xdr:nvPicPr>
        <xdr:cNvPr id="9" name="图片 8" descr="12531.png">
          <a:extLst>
            <a:ext uri="{FF2B5EF4-FFF2-40B4-BE49-F238E27FC236}">
              <a16:creationId xmlns:a16="http://schemas.microsoft.com/office/drawing/2014/main" id="{79523D0E-CB9D-4209-8040-0C41E2D9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438" y="6696125"/>
          <a:ext cx="4118975" cy="6909193"/>
        </a:xfrm>
        <a:prstGeom prst="rect">
          <a:avLst/>
        </a:prstGeom>
      </xdr:spPr>
    </xdr:pic>
    <xdr:clientData/>
  </xdr:twoCellAnchor>
  <xdr:twoCellAnchor editAs="oneCell">
    <xdr:from>
      <xdr:col>30</xdr:col>
      <xdr:colOff>280563</xdr:colOff>
      <xdr:row>11</xdr:row>
      <xdr:rowOff>8420</xdr:rowOff>
    </xdr:from>
    <xdr:to>
      <xdr:col>36</xdr:col>
      <xdr:colOff>563725</xdr:colOff>
      <xdr:row>48</xdr:row>
      <xdr:rowOff>76620</xdr:rowOff>
    </xdr:to>
    <xdr:pic>
      <xdr:nvPicPr>
        <xdr:cNvPr id="10" name="图片 9" descr="12954.png">
          <a:extLst>
            <a:ext uri="{FF2B5EF4-FFF2-40B4-BE49-F238E27FC236}">
              <a16:creationId xmlns:a16="http://schemas.microsoft.com/office/drawing/2014/main" id="{8CBA943E-4B70-4DD6-95A5-48ACAFE66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6219043" y="6797840"/>
          <a:ext cx="3940762" cy="6552820"/>
        </a:xfrm>
        <a:prstGeom prst="rect">
          <a:avLst/>
        </a:prstGeom>
      </xdr:spPr>
    </xdr:pic>
    <xdr:clientData/>
  </xdr:twoCellAnchor>
  <xdr:twoCellAnchor editAs="oneCell">
    <xdr:from>
      <xdr:col>4</xdr:col>
      <xdr:colOff>230664</xdr:colOff>
      <xdr:row>10</xdr:row>
      <xdr:rowOff>16837</xdr:rowOff>
    </xdr:from>
    <xdr:to>
      <xdr:col>7</xdr:col>
      <xdr:colOff>2476</xdr:colOff>
      <xdr:row>48</xdr:row>
      <xdr:rowOff>56260</xdr:rowOff>
    </xdr:to>
    <xdr:pic>
      <xdr:nvPicPr>
        <xdr:cNvPr id="11" name="图片 10" descr="13283.png">
          <a:extLst>
            <a:ext uri="{FF2B5EF4-FFF2-40B4-BE49-F238E27FC236}">
              <a16:creationId xmlns:a16="http://schemas.microsoft.com/office/drawing/2014/main" id="{5D481DFD-8717-41A4-A7CC-92CA6D1C5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625624" y="6630997"/>
          <a:ext cx="3815492" cy="6699303"/>
        </a:xfrm>
        <a:prstGeom prst="rect">
          <a:avLst/>
        </a:prstGeom>
      </xdr:spPr>
    </xdr:pic>
    <xdr:clientData/>
  </xdr:twoCellAnchor>
  <xdr:twoCellAnchor editAs="oneCell">
    <xdr:from>
      <xdr:col>23</xdr:col>
      <xdr:colOff>662526</xdr:colOff>
      <xdr:row>10</xdr:row>
      <xdr:rowOff>1607</xdr:rowOff>
    </xdr:from>
    <xdr:to>
      <xdr:col>29</xdr:col>
      <xdr:colOff>589810</xdr:colOff>
      <xdr:row>48</xdr:row>
      <xdr:rowOff>174398</xdr:rowOff>
    </xdr:to>
    <xdr:pic>
      <xdr:nvPicPr>
        <xdr:cNvPr id="12" name="图片 11" descr="13663.png">
          <a:extLst>
            <a:ext uri="{FF2B5EF4-FFF2-40B4-BE49-F238E27FC236}">
              <a16:creationId xmlns:a16="http://schemas.microsoft.com/office/drawing/2014/main" id="{83DF6CC0-F190-4A9C-BA17-40B69B94B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280466" y="6615767"/>
          <a:ext cx="3638224" cy="6832671"/>
        </a:xfrm>
        <a:prstGeom prst="rect">
          <a:avLst/>
        </a:prstGeom>
      </xdr:spPr>
    </xdr:pic>
    <xdr:clientData/>
  </xdr:twoCellAnchor>
  <xdr:twoCellAnchor editAs="oneCell">
    <xdr:from>
      <xdr:col>12</xdr:col>
      <xdr:colOff>637576</xdr:colOff>
      <xdr:row>10</xdr:row>
      <xdr:rowOff>112730</xdr:rowOff>
    </xdr:from>
    <xdr:to>
      <xdr:col>16</xdr:col>
      <xdr:colOff>380864</xdr:colOff>
      <xdr:row>49</xdr:row>
      <xdr:rowOff>81993</xdr:rowOff>
    </xdr:to>
    <xdr:pic>
      <xdr:nvPicPr>
        <xdr:cNvPr id="13" name="图片 12" descr="13664.png">
          <a:extLst>
            <a:ext uri="{FF2B5EF4-FFF2-40B4-BE49-F238E27FC236}">
              <a16:creationId xmlns:a16="http://schemas.microsoft.com/office/drawing/2014/main" id="{114E2A22-D52A-469B-AC14-7FC092665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696476" y="6726890"/>
          <a:ext cx="3837768" cy="6804403"/>
        </a:xfrm>
        <a:prstGeom prst="rect">
          <a:avLst/>
        </a:prstGeom>
      </xdr:spPr>
    </xdr:pic>
    <xdr:clientData/>
  </xdr:twoCellAnchor>
  <xdr:twoCellAnchor editAs="oneCell">
    <xdr:from>
      <xdr:col>17</xdr:col>
      <xdr:colOff>1059718</xdr:colOff>
      <xdr:row>10</xdr:row>
      <xdr:rowOff>107219</xdr:rowOff>
    </xdr:from>
    <xdr:to>
      <xdr:col>24</xdr:col>
      <xdr:colOff>59991</xdr:colOff>
      <xdr:row>49</xdr:row>
      <xdr:rowOff>38377</xdr:rowOff>
    </xdr:to>
    <xdr:pic>
      <xdr:nvPicPr>
        <xdr:cNvPr id="14" name="图片 13" descr="13665.png">
          <a:extLst>
            <a:ext uri="{FF2B5EF4-FFF2-40B4-BE49-F238E27FC236}">
              <a16:creationId xmlns:a16="http://schemas.microsoft.com/office/drawing/2014/main" id="{E5AE2593-98BF-433B-9CFC-DB77C3148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623818" y="6721379"/>
          <a:ext cx="3717053" cy="6766298"/>
        </a:xfrm>
        <a:prstGeom prst="rect">
          <a:avLst/>
        </a:prstGeom>
      </xdr:spPr>
    </xdr:pic>
    <xdr:clientData/>
  </xdr:twoCellAnchor>
  <xdr:twoCellAnchor editAs="oneCell">
    <xdr:from>
      <xdr:col>13</xdr:col>
      <xdr:colOff>311021</xdr:colOff>
      <xdr:row>7</xdr:row>
      <xdr:rowOff>38877</xdr:rowOff>
    </xdr:from>
    <xdr:to>
      <xdr:col>13</xdr:col>
      <xdr:colOff>1448189</xdr:colOff>
      <xdr:row>7</xdr:row>
      <xdr:rowOff>612321</xdr:rowOff>
    </xdr:to>
    <xdr:pic>
      <xdr:nvPicPr>
        <xdr:cNvPr id="15" name="图片 14" descr="001.bmp">
          <a:extLst>
            <a:ext uri="{FF2B5EF4-FFF2-40B4-BE49-F238E27FC236}">
              <a16:creationId xmlns:a16="http://schemas.microsoft.com/office/drawing/2014/main" id="{F8DDF1E8-8438-40AD-A6ED-20FB072BD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33212" t="44277" r="36430" b="23865"/>
        <a:stretch>
          <a:fillRect/>
        </a:stretch>
      </xdr:blipFill>
      <xdr:spPr>
        <a:xfrm>
          <a:off x="15398621" y="4687077"/>
          <a:ext cx="1137168" cy="573444"/>
        </a:xfrm>
        <a:prstGeom prst="rect">
          <a:avLst/>
        </a:prstGeom>
      </xdr:spPr>
    </xdr:pic>
    <xdr:clientData/>
  </xdr:twoCellAnchor>
  <xdr:twoCellAnchor editAs="oneCell">
    <xdr:from>
      <xdr:col>13</xdr:col>
      <xdr:colOff>437373</xdr:colOff>
      <xdr:row>8</xdr:row>
      <xdr:rowOff>58316</xdr:rowOff>
    </xdr:from>
    <xdr:to>
      <xdr:col>13</xdr:col>
      <xdr:colOff>1370434</xdr:colOff>
      <xdr:row>8</xdr:row>
      <xdr:rowOff>573444</xdr:rowOff>
    </xdr:to>
    <xdr:pic>
      <xdr:nvPicPr>
        <xdr:cNvPr id="16" name="图片 15" descr="001.bmp">
          <a:extLst>
            <a:ext uri="{FF2B5EF4-FFF2-40B4-BE49-F238E27FC236}">
              <a16:creationId xmlns:a16="http://schemas.microsoft.com/office/drawing/2014/main" id="{69D51E81-3387-40DE-A3F0-C25027807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38401" t="38338" r="36690" b="33044"/>
        <a:stretch>
          <a:fillRect/>
        </a:stretch>
      </xdr:blipFill>
      <xdr:spPr>
        <a:xfrm>
          <a:off x="15524973" y="5361836"/>
          <a:ext cx="933061" cy="515128"/>
        </a:xfrm>
        <a:prstGeom prst="rect">
          <a:avLst/>
        </a:prstGeom>
      </xdr:spPr>
    </xdr:pic>
    <xdr:clientData/>
  </xdr:twoCellAnchor>
  <xdr:twoCellAnchor editAs="oneCell">
    <xdr:from>
      <xdr:col>13</xdr:col>
      <xdr:colOff>242985</xdr:colOff>
      <xdr:row>9</xdr:row>
      <xdr:rowOff>38878</xdr:rowOff>
    </xdr:from>
    <xdr:to>
      <xdr:col>14</xdr:col>
      <xdr:colOff>3646</xdr:colOff>
      <xdr:row>9</xdr:row>
      <xdr:rowOff>602602</xdr:rowOff>
    </xdr:to>
    <xdr:pic>
      <xdr:nvPicPr>
        <xdr:cNvPr id="17" name="图片 16" descr="001.bmp">
          <a:extLst>
            <a:ext uri="{FF2B5EF4-FFF2-40B4-BE49-F238E27FC236}">
              <a16:creationId xmlns:a16="http://schemas.microsoft.com/office/drawing/2014/main" id="{52DBA11C-C0D0-4A43-BD72-BEC78118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38920" t="40498" r="42658" b="44383"/>
        <a:stretch>
          <a:fillRect/>
        </a:stretch>
      </xdr:blipFill>
      <xdr:spPr>
        <a:xfrm>
          <a:off x="15330585" y="5997718"/>
          <a:ext cx="1383721" cy="563724"/>
        </a:xfrm>
        <a:prstGeom prst="rect">
          <a:avLst/>
        </a:prstGeom>
      </xdr:spPr>
    </xdr:pic>
    <xdr:clientData/>
  </xdr:twoCellAnchor>
  <xdr:twoCellAnchor>
    <xdr:from>
      <xdr:col>0</xdr:col>
      <xdr:colOff>408215</xdr:colOff>
      <xdr:row>21</xdr:row>
      <xdr:rowOff>126352</xdr:rowOff>
    </xdr:from>
    <xdr:to>
      <xdr:col>0</xdr:col>
      <xdr:colOff>787272</xdr:colOff>
      <xdr:row>23</xdr:row>
      <xdr:rowOff>155511</xdr:rowOff>
    </xdr:to>
    <xdr:sp macro="" textlink="">
      <xdr:nvSpPr>
        <xdr:cNvPr id="18" name="椭圆 17">
          <a:extLst>
            <a:ext uri="{FF2B5EF4-FFF2-40B4-BE49-F238E27FC236}">
              <a16:creationId xmlns:a16="http://schemas.microsoft.com/office/drawing/2014/main" id="{D24C702C-5089-46FB-B2AE-06CCEB399D30}"/>
            </a:ext>
          </a:extLst>
        </xdr:cNvPr>
        <xdr:cNvSpPr/>
      </xdr:nvSpPr>
      <xdr:spPr>
        <a:xfrm>
          <a:off x="408215" y="8668372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758114</xdr:colOff>
      <xdr:row>33</xdr:row>
      <xdr:rowOff>145790</xdr:rowOff>
    </xdr:from>
    <xdr:to>
      <xdr:col>2</xdr:col>
      <xdr:colOff>1214925</xdr:colOff>
      <xdr:row>36</xdr:row>
      <xdr:rowOff>68036</xdr:rowOff>
    </xdr:to>
    <xdr:sp macro="" textlink="">
      <xdr:nvSpPr>
        <xdr:cNvPr id="19" name="椭圆 18">
          <a:extLst>
            <a:ext uri="{FF2B5EF4-FFF2-40B4-BE49-F238E27FC236}">
              <a16:creationId xmlns:a16="http://schemas.microsoft.com/office/drawing/2014/main" id="{76FA08F0-D68F-4AAD-9443-70AE6EA42804}"/>
            </a:ext>
          </a:extLst>
        </xdr:cNvPr>
        <xdr:cNvSpPr/>
      </xdr:nvSpPr>
      <xdr:spPr>
        <a:xfrm>
          <a:off x="3455594" y="10790930"/>
          <a:ext cx="456811" cy="448026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379056</xdr:colOff>
      <xdr:row>31</xdr:row>
      <xdr:rowOff>58316</xdr:rowOff>
    </xdr:from>
    <xdr:to>
      <xdr:col>0</xdr:col>
      <xdr:colOff>758113</xdr:colOff>
      <xdr:row>33</xdr:row>
      <xdr:rowOff>87475</xdr:rowOff>
    </xdr:to>
    <xdr:sp macro="" textlink="">
      <xdr:nvSpPr>
        <xdr:cNvPr id="20" name="椭圆 19">
          <a:extLst>
            <a:ext uri="{FF2B5EF4-FFF2-40B4-BE49-F238E27FC236}">
              <a16:creationId xmlns:a16="http://schemas.microsoft.com/office/drawing/2014/main" id="{BFD87FBD-B7C8-43B5-944A-B29AF9EAE636}"/>
            </a:ext>
          </a:extLst>
        </xdr:cNvPr>
        <xdr:cNvSpPr/>
      </xdr:nvSpPr>
      <xdr:spPr>
        <a:xfrm>
          <a:off x="379056" y="10352936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337069</xdr:colOff>
      <xdr:row>24</xdr:row>
      <xdr:rowOff>94083</xdr:rowOff>
    </xdr:from>
    <xdr:to>
      <xdr:col>0</xdr:col>
      <xdr:colOff>716126</xdr:colOff>
      <xdr:row>26</xdr:row>
      <xdr:rowOff>123242</xdr:rowOff>
    </xdr:to>
    <xdr:sp macro="" textlink="">
      <xdr:nvSpPr>
        <xdr:cNvPr id="21" name="椭圆 20">
          <a:extLst>
            <a:ext uri="{FF2B5EF4-FFF2-40B4-BE49-F238E27FC236}">
              <a16:creationId xmlns:a16="http://schemas.microsoft.com/office/drawing/2014/main" id="{EA3A0CC0-7016-48C8-AD06-92707D64CAD0}"/>
            </a:ext>
          </a:extLst>
        </xdr:cNvPr>
        <xdr:cNvSpPr/>
      </xdr:nvSpPr>
      <xdr:spPr>
        <a:xfrm>
          <a:off x="337069" y="9161883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742173</xdr:colOff>
      <xdr:row>41</xdr:row>
      <xdr:rowOff>22938</xdr:rowOff>
    </xdr:from>
    <xdr:to>
      <xdr:col>0</xdr:col>
      <xdr:colOff>1121230</xdr:colOff>
      <xdr:row>43</xdr:row>
      <xdr:rowOff>52097</xdr:rowOff>
    </xdr:to>
    <xdr:sp macro="" textlink="">
      <xdr:nvSpPr>
        <xdr:cNvPr id="22" name="椭圆 21">
          <a:extLst>
            <a:ext uri="{FF2B5EF4-FFF2-40B4-BE49-F238E27FC236}">
              <a16:creationId xmlns:a16="http://schemas.microsoft.com/office/drawing/2014/main" id="{7FE37C44-E790-44A4-83BB-796BDEC0C95F}"/>
            </a:ext>
          </a:extLst>
        </xdr:cNvPr>
        <xdr:cNvSpPr/>
      </xdr:nvSpPr>
      <xdr:spPr>
        <a:xfrm>
          <a:off x="742173" y="12070158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1137169</xdr:colOff>
      <xdr:row>45</xdr:row>
      <xdr:rowOff>116633</xdr:rowOff>
    </xdr:from>
    <xdr:to>
      <xdr:col>2</xdr:col>
      <xdr:colOff>19441</xdr:colOff>
      <xdr:row>47</xdr:row>
      <xdr:rowOff>145792</xdr:rowOff>
    </xdr:to>
    <xdr:sp macro="" textlink="">
      <xdr:nvSpPr>
        <xdr:cNvPr id="23" name="椭圆 22">
          <a:extLst>
            <a:ext uri="{FF2B5EF4-FFF2-40B4-BE49-F238E27FC236}">
              <a16:creationId xmlns:a16="http://schemas.microsoft.com/office/drawing/2014/main" id="{A9D36B6E-8CA7-4BC2-B580-A0BC42E77882}"/>
            </a:ext>
          </a:extLst>
        </xdr:cNvPr>
        <xdr:cNvSpPr/>
      </xdr:nvSpPr>
      <xdr:spPr>
        <a:xfrm>
          <a:off x="2485909" y="12864893"/>
          <a:ext cx="231012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651199</xdr:colOff>
      <xdr:row>35</xdr:row>
      <xdr:rowOff>0</xdr:rowOff>
    </xdr:from>
    <xdr:to>
      <xdr:col>0</xdr:col>
      <xdr:colOff>1030256</xdr:colOff>
      <xdr:row>37</xdr:row>
      <xdr:rowOff>29159</xdr:rowOff>
    </xdr:to>
    <xdr:sp macro="" textlink="">
      <xdr:nvSpPr>
        <xdr:cNvPr id="24" name="椭圆 23">
          <a:extLst>
            <a:ext uri="{FF2B5EF4-FFF2-40B4-BE49-F238E27FC236}">
              <a16:creationId xmlns:a16="http://schemas.microsoft.com/office/drawing/2014/main" id="{A25C87DF-E47A-4285-8953-9911F74DA897}"/>
            </a:ext>
          </a:extLst>
        </xdr:cNvPr>
        <xdr:cNvSpPr/>
      </xdr:nvSpPr>
      <xdr:spPr>
        <a:xfrm>
          <a:off x="651199" y="10995660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767833</xdr:colOff>
      <xdr:row>41</xdr:row>
      <xdr:rowOff>9719</xdr:rowOff>
    </xdr:from>
    <xdr:to>
      <xdr:col>2</xdr:col>
      <xdr:colOff>1176047</xdr:colOff>
      <xdr:row>43</xdr:row>
      <xdr:rowOff>38878</xdr:rowOff>
    </xdr:to>
    <xdr:sp macro="" textlink="">
      <xdr:nvSpPr>
        <xdr:cNvPr id="25" name="椭圆 24">
          <a:extLst>
            <a:ext uri="{FF2B5EF4-FFF2-40B4-BE49-F238E27FC236}">
              <a16:creationId xmlns:a16="http://schemas.microsoft.com/office/drawing/2014/main" id="{2EDA2D3E-3E59-4791-A562-F7E1AD59CD1B}"/>
            </a:ext>
          </a:extLst>
        </xdr:cNvPr>
        <xdr:cNvSpPr/>
      </xdr:nvSpPr>
      <xdr:spPr>
        <a:xfrm>
          <a:off x="3465313" y="12056939"/>
          <a:ext cx="408214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631760</xdr:colOff>
      <xdr:row>43</xdr:row>
      <xdr:rowOff>116632</xdr:rowOff>
    </xdr:from>
    <xdr:to>
      <xdr:col>2</xdr:col>
      <xdr:colOff>1001097</xdr:colOff>
      <xdr:row>45</xdr:row>
      <xdr:rowOff>145791</xdr:rowOff>
    </xdr:to>
    <xdr:sp macro="" textlink="">
      <xdr:nvSpPr>
        <xdr:cNvPr id="26" name="椭圆 25">
          <a:extLst>
            <a:ext uri="{FF2B5EF4-FFF2-40B4-BE49-F238E27FC236}">
              <a16:creationId xmlns:a16="http://schemas.microsoft.com/office/drawing/2014/main" id="{BC6B9355-8997-4886-8B7E-970B317837F0}"/>
            </a:ext>
          </a:extLst>
        </xdr:cNvPr>
        <xdr:cNvSpPr/>
      </xdr:nvSpPr>
      <xdr:spPr>
        <a:xfrm>
          <a:off x="3329240" y="12514372"/>
          <a:ext cx="36933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13</xdr:col>
      <xdr:colOff>77756</xdr:colOff>
      <xdr:row>2</xdr:row>
      <xdr:rowOff>97194</xdr:rowOff>
    </xdr:from>
    <xdr:to>
      <xdr:col>14</xdr:col>
      <xdr:colOff>726</xdr:colOff>
      <xdr:row>2</xdr:row>
      <xdr:rowOff>592883</xdr:rowOff>
    </xdr:to>
    <xdr:pic>
      <xdr:nvPicPr>
        <xdr:cNvPr id="27" name="图片 26" descr="001.bmp">
          <a:extLst>
            <a:ext uri="{FF2B5EF4-FFF2-40B4-BE49-F238E27FC236}">
              <a16:creationId xmlns:a16="http://schemas.microsoft.com/office/drawing/2014/main" id="{EDC90843-989B-45BC-A827-C0C562F6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1417" t="31858" r="26311" b="29804"/>
        <a:stretch>
          <a:fillRect/>
        </a:stretch>
      </xdr:blipFill>
      <xdr:spPr>
        <a:xfrm>
          <a:off x="15165356" y="1316394"/>
          <a:ext cx="1546030" cy="495689"/>
        </a:xfrm>
        <a:prstGeom prst="rect">
          <a:avLst/>
        </a:prstGeom>
      </xdr:spPr>
    </xdr:pic>
    <xdr:clientData/>
  </xdr:twoCellAnchor>
  <xdr:twoCellAnchor>
    <xdr:from>
      <xdr:col>4</xdr:col>
      <xdr:colOff>554005</xdr:colOff>
      <xdr:row>20</xdr:row>
      <xdr:rowOff>155511</xdr:rowOff>
    </xdr:from>
    <xdr:to>
      <xdr:col>4</xdr:col>
      <xdr:colOff>933062</xdr:colOff>
      <xdr:row>23</xdr:row>
      <xdr:rowOff>9721</xdr:rowOff>
    </xdr:to>
    <xdr:sp macro="" textlink="">
      <xdr:nvSpPr>
        <xdr:cNvPr id="28" name="椭圆 27">
          <a:extLst>
            <a:ext uri="{FF2B5EF4-FFF2-40B4-BE49-F238E27FC236}">
              <a16:creationId xmlns:a16="http://schemas.microsoft.com/office/drawing/2014/main" id="{FC3E0674-4DC2-461A-BB00-4878B090F138}"/>
            </a:ext>
          </a:extLst>
        </xdr:cNvPr>
        <xdr:cNvSpPr/>
      </xdr:nvSpPr>
      <xdr:spPr>
        <a:xfrm>
          <a:off x="5948965" y="8522271"/>
          <a:ext cx="379057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942781</xdr:colOff>
      <xdr:row>22</xdr:row>
      <xdr:rowOff>116633</xdr:rowOff>
    </xdr:from>
    <xdr:to>
      <xdr:col>9</xdr:col>
      <xdr:colOff>1321838</xdr:colOff>
      <xdr:row>24</xdr:row>
      <xdr:rowOff>145792</xdr:rowOff>
    </xdr:to>
    <xdr:sp macro="" textlink="">
      <xdr:nvSpPr>
        <xdr:cNvPr id="29" name="椭圆 28">
          <a:extLst>
            <a:ext uri="{FF2B5EF4-FFF2-40B4-BE49-F238E27FC236}">
              <a16:creationId xmlns:a16="http://schemas.microsoft.com/office/drawing/2014/main" id="{32A5C050-A7CE-4161-9BCA-8AEA9F2633A5}"/>
            </a:ext>
          </a:extLst>
        </xdr:cNvPr>
        <xdr:cNvSpPr/>
      </xdr:nvSpPr>
      <xdr:spPr>
        <a:xfrm>
          <a:off x="10742101" y="8833913"/>
          <a:ext cx="36381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1146888</xdr:colOff>
      <xdr:row>34</xdr:row>
      <xdr:rowOff>97194</xdr:rowOff>
    </xdr:from>
    <xdr:to>
      <xdr:col>10</xdr:col>
      <xdr:colOff>77756</xdr:colOff>
      <xdr:row>36</xdr:row>
      <xdr:rowOff>126354</xdr:rowOff>
    </xdr:to>
    <xdr:sp macro="" textlink="">
      <xdr:nvSpPr>
        <xdr:cNvPr id="30" name="椭圆 29">
          <a:extLst>
            <a:ext uri="{FF2B5EF4-FFF2-40B4-BE49-F238E27FC236}">
              <a16:creationId xmlns:a16="http://schemas.microsoft.com/office/drawing/2014/main" id="{8B57D6E0-93E4-4F02-B8F6-2C8505655FC4}"/>
            </a:ext>
          </a:extLst>
        </xdr:cNvPr>
        <xdr:cNvSpPr/>
      </xdr:nvSpPr>
      <xdr:spPr>
        <a:xfrm>
          <a:off x="10946208" y="10917594"/>
          <a:ext cx="233888" cy="37968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495688</xdr:colOff>
      <xdr:row>30</xdr:row>
      <xdr:rowOff>48597</xdr:rowOff>
    </xdr:from>
    <xdr:to>
      <xdr:col>4</xdr:col>
      <xdr:colOff>874745</xdr:colOff>
      <xdr:row>32</xdr:row>
      <xdr:rowOff>77756</xdr:rowOff>
    </xdr:to>
    <xdr:sp macro="" textlink="">
      <xdr:nvSpPr>
        <xdr:cNvPr id="31" name="椭圆 30">
          <a:extLst>
            <a:ext uri="{FF2B5EF4-FFF2-40B4-BE49-F238E27FC236}">
              <a16:creationId xmlns:a16="http://schemas.microsoft.com/office/drawing/2014/main" id="{649FECF5-BAD8-4642-B800-448589F17947}"/>
            </a:ext>
          </a:extLst>
        </xdr:cNvPr>
        <xdr:cNvSpPr/>
      </xdr:nvSpPr>
      <xdr:spPr>
        <a:xfrm>
          <a:off x="5890648" y="10167957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787270</xdr:colOff>
      <xdr:row>34</xdr:row>
      <xdr:rowOff>19440</xdr:rowOff>
    </xdr:from>
    <xdr:to>
      <xdr:col>4</xdr:col>
      <xdr:colOff>1166327</xdr:colOff>
      <xdr:row>36</xdr:row>
      <xdr:rowOff>48599</xdr:rowOff>
    </xdr:to>
    <xdr:sp macro="" textlink="">
      <xdr:nvSpPr>
        <xdr:cNvPr id="32" name="椭圆 31">
          <a:extLst>
            <a:ext uri="{FF2B5EF4-FFF2-40B4-BE49-F238E27FC236}">
              <a16:creationId xmlns:a16="http://schemas.microsoft.com/office/drawing/2014/main" id="{A7B49AFB-70DF-4ED1-94EB-447099CB799A}"/>
            </a:ext>
          </a:extLst>
        </xdr:cNvPr>
        <xdr:cNvSpPr/>
      </xdr:nvSpPr>
      <xdr:spPr>
        <a:xfrm>
          <a:off x="6182230" y="10839840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1289568</xdr:colOff>
      <xdr:row>44</xdr:row>
      <xdr:rowOff>132961</xdr:rowOff>
    </xdr:from>
    <xdr:to>
      <xdr:col>6</xdr:col>
      <xdr:colOff>171840</xdr:colOff>
      <xdr:row>46</xdr:row>
      <xdr:rowOff>162120</xdr:rowOff>
    </xdr:to>
    <xdr:sp macro="" textlink="">
      <xdr:nvSpPr>
        <xdr:cNvPr id="33" name="椭圆 32">
          <a:extLst>
            <a:ext uri="{FF2B5EF4-FFF2-40B4-BE49-F238E27FC236}">
              <a16:creationId xmlns:a16="http://schemas.microsoft.com/office/drawing/2014/main" id="{8404B74C-B197-405C-A90B-06B413DA6050}"/>
            </a:ext>
          </a:extLst>
        </xdr:cNvPr>
        <xdr:cNvSpPr/>
      </xdr:nvSpPr>
      <xdr:spPr>
        <a:xfrm>
          <a:off x="8033268" y="12705961"/>
          <a:ext cx="231012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6</xdr:col>
      <xdr:colOff>900793</xdr:colOff>
      <xdr:row>39</xdr:row>
      <xdr:rowOff>171840</xdr:rowOff>
    </xdr:from>
    <xdr:to>
      <xdr:col>6</xdr:col>
      <xdr:colOff>1279850</xdr:colOff>
      <xdr:row>42</xdr:row>
      <xdr:rowOff>26050</xdr:rowOff>
    </xdr:to>
    <xdr:sp macro="" textlink="">
      <xdr:nvSpPr>
        <xdr:cNvPr id="34" name="椭圆 33">
          <a:extLst>
            <a:ext uri="{FF2B5EF4-FFF2-40B4-BE49-F238E27FC236}">
              <a16:creationId xmlns:a16="http://schemas.microsoft.com/office/drawing/2014/main" id="{1935700E-3EC3-4239-8A36-511A962C7372}"/>
            </a:ext>
          </a:extLst>
        </xdr:cNvPr>
        <xdr:cNvSpPr/>
      </xdr:nvSpPr>
      <xdr:spPr>
        <a:xfrm>
          <a:off x="8993233" y="11868540"/>
          <a:ext cx="379057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6</xdr:col>
      <xdr:colOff>732453</xdr:colOff>
      <xdr:row>42</xdr:row>
      <xdr:rowOff>120133</xdr:rowOff>
    </xdr:from>
    <xdr:to>
      <xdr:col>6</xdr:col>
      <xdr:colOff>1111510</xdr:colOff>
      <xdr:row>44</xdr:row>
      <xdr:rowOff>149292</xdr:rowOff>
    </xdr:to>
    <xdr:sp macro="" textlink="">
      <xdr:nvSpPr>
        <xdr:cNvPr id="35" name="椭圆 34">
          <a:extLst>
            <a:ext uri="{FF2B5EF4-FFF2-40B4-BE49-F238E27FC236}">
              <a16:creationId xmlns:a16="http://schemas.microsoft.com/office/drawing/2014/main" id="{DB0D52AC-58EB-4959-81A7-60CAAA3065EA}"/>
            </a:ext>
          </a:extLst>
        </xdr:cNvPr>
        <xdr:cNvSpPr/>
      </xdr:nvSpPr>
      <xdr:spPr>
        <a:xfrm>
          <a:off x="8824893" y="12342613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6</xdr:col>
      <xdr:colOff>962608</xdr:colOff>
      <xdr:row>33</xdr:row>
      <xdr:rowOff>10108</xdr:rowOff>
    </xdr:from>
    <xdr:to>
      <xdr:col>6</xdr:col>
      <xdr:colOff>1341665</xdr:colOff>
      <xdr:row>35</xdr:row>
      <xdr:rowOff>39268</xdr:rowOff>
    </xdr:to>
    <xdr:sp macro="" textlink="">
      <xdr:nvSpPr>
        <xdr:cNvPr id="36" name="椭圆 35">
          <a:extLst>
            <a:ext uri="{FF2B5EF4-FFF2-40B4-BE49-F238E27FC236}">
              <a16:creationId xmlns:a16="http://schemas.microsoft.com/office/drawing/2014/main" id="{89E998F5-0D7C-4E39-B370-14791B3AC140}"/>
            </a:ext>
          </a:extLst>
        </xdr:cNvPr>
        <xdr:cNvSpPr/>
      </xdr:nvSpPr>
      <xdr:spPr>
        <a:xfrm>
          <a:off x="9055048" y="10655248"/>
          <a:ext cx="379057" cy="37968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453701</xdr:colOff>
      <xdr:row>23</xdr:row>
      <xdr:rowOff>132961</xdr:rowOff>
    </xdr:from>
    <xdr:to>
      <xdr:col>4</xdr:col>
      <xdr:colOff>832758</xdr:colOff>
      <xdr:row>25</xdr:row>
      <xdr:rowOff>162120</xdr:rowOff>
    </xdr:to>
    <xdr:sp macro="" textlink="">
      <xdr:nvSpPr>
        <xdr:cNvPr id="37" name="椭圆 36">
          <a:extLst>
            <a:ext uri="{FF2B5EF4-FFF2-40B4-BE49-F238E27FC236}">
              <a16:creationId xmlns:a16="http://schemas.microsoft.com/office/drawing/2014/main" id="{50390B91-2169-45B2-8E74-D5CBB471F1B6}"/>
            </a:ext>
          </a:extLst>
        </xdr:cNvPr>
        <xdr:cNvSpPr/>
      </xdr:nvSpPr>
      <xdr:spPr>
        <a:xfrm>
          <a:off x="5848661" y="9025501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933061</xdr:colOff>
      <xdr:row>31</xdr:row>
      <xdr:rowOff>9719</xdr:rowOff>
    </xdr:from>
    <xdr:to>
      <xdr:col>9</xdr:col>
      <xdr:colOff>1312118</xdr:colOff>
      <xdr:row>33</xdr:row>
      <xdr:rowOff>38878</xdr:rowOff>
    </xdr:to>
    <xdr:sp macro="" textlink="">
      <xdr:nvSpPr>
        <xdr:cNvPr id="38" name="椭圆 37">
          <a:extLst>
            <a:ext uri="{FF2B5EF4-FFF2-40B4-BE49-F238E27FC236}">
              <a16:creationId xmlns:a16="http://schemas.microsoft.com/office/drawing/2014/main" id="{9E8D5E85-0C8A-4268-85F4-0577BC962448}"/>
            </a:ext>
          </a:extLst>
        </xdr:cNvPr>
        <xdr:cNvSpPr/>
      </xdr:nvSpPr>
      <xdr:spPr>
        <a:xfrm>
          <a:off x="10732381" y="10304339"/>
          <a:ext cx="37143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301301</xdr:colOff>
      <xdr:row>41</xdr:row>
      <xdr:rowOff>165229</xdr:rowOff>
    </xdr:from>
    <xdr:to>
      <xdr:col>11</xdr:col>
      <xdr:colOff>680358</xdr:colOff>
      <xdr:row>44</xdr:row>
      <xdr:rowOff>19439</xdr:rowOff>
    </xdr:to>
    <xdr:sp macro="" textlink="">
      <xdr:nvSpPr>
        <xdr:cNvPr id="39" name="椭圆 38">
          <a:extLst>
            <a:ext uri="{FF2B5EF4-FFF2-40B4-BE49-F238E27FC236}">
              <a16:creationId xmlns:a16="http://schemas.microsoft.com/office/drawing/2014/main" id="{41817145-F44D-46FC-AFE3-611ECC43C69C}"/>
            </a:ext>
          </a:extLst>
        </xdr:cNvPr>
        <xdr:cNvSpPr/>
      </xdr:nvSpPr>
      <xdr:spPr>
        <a:xfrm>
          <a:off x="13240061" y="12212449"/>
          <a:ext cx="379057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874745</xdr:colOff>
      <xdr:row>25</xdr:row>
      <xdr:rowOff>48597</xdr:rowOff>
    </xdr:from>
    <xdr:to>
      <xdr:col>9</xdr:col>
      <xdr:colOff>1253802</xdr:colOff>
      <xdr:row>27</xdr:row>
      <xdr:rowOff>77756</xdr:rowOff>
    </xdr:to>
    <xdr:sp macro="" textlink="">
      <xdr:nvSpPr>
        <xdr:cNvPr id="40" name="椭圆 39">
          <a:extLst>
            <a:ext uri="{FF2B5EF4-FFF2-40B4-BE49-F238E27FC236}">
              <a16:creationId xmlns:a16="http://schemas.microsoft.com/office/drawing/2014/main" id="{8BB48A59-51DC-469E-AC89-9435B1012C41}"/>
            </a:ext>
          </a:extLst>
        </xdr:cNvPr>
        <xdr:cNvSpPr/>
      </xdr:nvSpPr>
      <xdr:spPr>
        <a:xfrm>
          <a:off x="10674065" y="9291657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447093</xdr:colOff>
      <xdr:row>33</xdr:row>
      <xdr:rowOff>106913</xdr:rowOff>
    </xdr:from>
    <xdr:to>
      <xdr:col>11</xdr:col>
      <xdr:colOff>826150</xdr:colOff>
      <xdr:row>35</xdr:row>
      <xdr:rowOff>136072</xdr:rowOff>
    </xdr:to>
    <xdr:sp macro="" textlink="">
      <xdr:nvSpPr>
        <xdr:cNvPr id="41" name="椭圆 40">
          <a:extLst>
            <a:ext uri="{FF2B5EF4-FFF2-40B4-BE49-F238E27FC236}">
              <a16:creationId xmlns:a16="http://schemas.microsoft.com/office/drawing/2014/main" id="{C4F5A751-4037-4187-8FF9-D64A0F8DBD09}"/>
            </a:ext>
          </a:extLst>
        </xdr:cNvPr>
        <xdr:cNvSpPr/>
      </xdr:nvSpPr>
      <xdr:spPr>
        <a:xfrm>
          <a:off x="13385853" y="10752053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1467627</xdr:colOff>
      <xdr:row>44</xdr:row>
      <xdr:rowOff>0</xdr:rowOff>
    </xdr:from>
    <xdr:to>
      <xdr:col>10</xdr:col>
      <xdr:colOff>1846684</xdr:colOff>
      <xdr:row>46</xdr:row>
      <xdr:rowOff>29159</xdr:rowOff>
    </xdr:to>
    <xdr:sp macro="" textlink="">
      <xdr:nvSpPr>
        <xdr:cNvPr id="42" name="椭圆 41">
          <a:extLst>
            <a:ext uri="{FF2B5EF4-FFF2-40B4-BE49-F238E27FC236}">
              <a16:creationId xmlns:a16="http://schemas.microsoft.com/office/drawing/2014/main" id="{152F3B1D-D8BD-43B3-989A-899ED1E51A82}"/>
            </a:ext>
          </a:extLst>
        </xdr:cNvPr>
        <xdr:cNvSpPr/>
      </xdr:nvSpPr>
      <xdr:spPr>
        <a:xfrm>
          <a:off x="12569967" y="12573000"/>
          <a:ext cx="37143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835867</xdr:colOff>
      <xdr:row>21</xdr:row>
      <xdr:rowOff>58317</xdr:rowOff>
    </xdr:from>
    <xdr:to>
      <xdr:col>13</xdr:col>
      <xdr:colOff>68037</xdr:colOff>
      <xdr:row>23</xdr:row>
      <xdr:rowOff>87476</xdr:rowOff>
    </xdr:to>
    <xdr:sp macro="" textlink="">
      <xdr:nvSpPr>
        <xdr:cNvPr id="43" name="椭圆 42">
          <a:extLst>
            <a:ext uri="{FF2B5EF4-FFF2-40B4-BE49-F238E27FC236}">
              <a16:creationId xmlns:a16="http://schemas.microsoft.com/office/drawing/2014/main" id="{7485ACE3-069E-4C15-A8A2-A4EFD93BD38F}"/>
            </a:ext>
          </a:extLst>
        </xdr:cNvPr>
        <xdr:cNvSpPr/>
      </xdr:nvSpPr>
      <xdr:spPr>
        <a:xfrm>
          <a:off x="14894767" y="8600337"/>
          <a:ext cx="260870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845587</xdr:colOff>
      <xdr:row>30</xdr:row>
      <xdr:rowOff>165229</xdr:rowOff>
    </xdr:from>
    <xdr:to>
      <xdr:col>13</xdr:col>
      <xdr:colOff>77757</xdr:colOff>
      <xdr:row>33</xdr:row>
      <xdr:rowOff>19439</xdr:rowOff>
    </xdr:to>
    <xdr:sp macro="" textlink="">
      <xdr:nvSpPr>
        <xdr:cNvPr id="44" name="椭圆 43">
          <a:extLst>
            <a:ext uri="{FF2B5EF4-FFF2-40B4-BE49-F238E27FC236}">
              <a16:creationId xmlns:a16="http://schemas.microsoft.com/office/drawing/2014/main" id="{7117560E-5034-43A0-B264-9AEF5EEBB686}"/>
            </a:ext>
          </a:extLst>
        </xdr:cNvPr>
        <xdr:cNvSpPr/>
      </xdr:nvSpPr>
      <xdr:spPr>
        <a:xfrm>
          <a:off x="14904487" y="10284589"/>
          <a:ext cx="260870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313872</xdr:colOff>
      <xdr:row>33</xdr:row>
      <xdr:rowOff>84364</xdr:rowOff>
    </xdr:from>
    <xdr:to>
      <xdr:col>16</xdr:col>
      <xdr:colOff>172229</xdr:colOff>
      <xdr:row>35</xdr:row>
      <xdr:rowOff>113523</xdr:rowOff>
    </xdr:to>
    <xdr:sp macro="" textlink="">
      <xdr:nvSpPr>
        <xdr:cNvPr id="45" name="椭圆 44">
          <a:extLst>
            <a:ext uri="{FF2B5EF4-FFF2-40B4-BE49-F238E27FC236}">
              <a16:creationId xmlns:a16="http://schemas.microsoft.com/office/drawing/2014/main" id="{D880409D-D93E-4B84-AAF2-4CB6348E4C26}"/>
            </a:ext>
          </a:extLst>
        </xdr:cNvPr>
        <xdr:cNvSpPr/>
      </xdr:nvSpPr>
      <xdr:spPr>
        <a:xfrm>
          <a:off x="19186072" y="10790464"/>
          <a:ext cx="379057" cy="38475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13</xdr:col>
      <xdr:colOff>3499</xdr:colOff>
      <xdr:row>40</xdr:row>
      <xdr:rowOff>100692</xdr:rowOff>
    </xdr:from>
    <xdr:to>
      <xdr:col>13</xdr:col>
      <xdr:colOff>382556</xdr:colOff>
      <xdr:row>42</xdr:row>
      <xdr:rowOff>129851</xdr:rowOff>
    </xdr:to>
    <xdr:sp macro="" textlink="">
      <xdr:nvSpPr>
        <xdr:cNvPr id="46" name="椭圆 45">
          <a:extLst>
            <a:ext uri="{FF2B5EF4-FFF2-40B4-BE49-F238E27FC236}">
              <a16:creationId xmlns:a16="http://schemas.microsoft.com/office/drawing/2014/main" id="{C2A94553-FE43-4453-AF0F-3B08C7A167F0}"/>
            </a:ext>
          </a:extLst>
        </xdr:cNvPr>
        <xdr:cNvSpPr/>
      </xdr:nvSpPr>
      <xdr:spPr>
        <a:xfrm>
          <a:off x="15091099" y="11972652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259832</xdr:colOff>
      <xdr:row>40</xdr:row>
      <xdr:rowOff>78921</xdr:rowOff>
    </xdr:from>
    <xdr:to>
      <xdr:col>16</xdr:col>
      <xdr:colOff>118189</xdr:colOff>
      <xdr:row>42</xdr:row>
      <xdr:rowOff>108080</xdr:rowOff>
    </xdr:to>
    <xdr:sp macro="" textlink="">
      <xdr:nvSpPr>
        <xdr:cNvPr id="47" name="椭圆 46">
          <a:extLst>
            <a:ext uri="{FF2B5EF4-FFF2-40B4-BE49-F238E27FC236}">
              <a16:creationId xmlns:a16="http://schemas.microsoft.com/office/drawing/2014/main" id="{D032EA43-0217-4181-861C-F8409CA652E3}"/>
            </a:ext>
          </a:extLst>
        </xdr:cNvPr>
        <xdr:cNvSpPr/>
      </xdr:nvSpPr>
      <xdr:spPr>
        <a:xfrm>
          <a:off x="19132032" y="12029621"/>
          <a:ext cx="379057" cy="38475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1098290</xdr:colOff>
      <xdr:row>34</xdr:row>
      <xdr:rowOff>126351</xdr:rowOff>
    </xdr:from>
    <xdr:to>
      <xdr:col>13</xdr:col>
      <xdr:colOff>330460</xdr:colOff>
      <xdr:row>36</xdr:row>
      <xdr:rowOff>155510</xdr:rowOff>
    </xdr:to>
    <xdr:sp macro="" textlink="">
      <xdr:nvSpPr>
        <xdr:cNvPr id="48" name="椭圆 47">
          <a:extLst>
            <a:ext uri="{FF2B5EF4-FFF2-40B4-BE49-F238E27FC236}">
              <a16:creationId xmlns:a16="http://schemas.microsoft.com/office/drawing/2014/main" id="{9602BDE0-E698-4972-9127-75D0DB7B72C7}"/>
            </a:ext>
          </a:extLst>
        </xdr:cNvPr>
        <xdr:cNvSpPr/>
      </xdr:nvSpPr>
      <xdr:spPr>
        <a:xfrm>
          <a:off x="15088610" y="10946751"/>
          <a:ext cx="329450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145791</xdr:colOff>
      <xdr:row>45</xdr:row>
      <xdr:rowOff>87474</xdr:rowOff>
    </xdr:from>
    <xdr:to>
      <xdr:col>14</xdr:col>
      <xdr:colOff>524848</xdr:colOff>
      <xdr:row>47</xdr:row>
      <xdr:rowOff>116634</xdr:rowOff>
    </xdr:to>
    <xdr:sp macro="" textlink="">
      <xdr:nvSpPr>
        <xdr:cNvPr id="49" name="椭圆 48">
          <a:extLst>
            <a:ext uri="{FF2B5EF4-FFF2-40B4-BE49-F238E27FC236}">
              <a16:creationId xmlns:a16="http://schemas.microsoft.com/office/drawing/2014/main" id="{02738416-7FDF-499C-8E25-EE1D0D36BBE4}"/>
            </a:ext>
          </a:extLst>
        </xdr:cNvPr>
        <xdr:cNvSpPr/>
      </xdr:nvSpPr>
      <xdr:spPr>
        <a:xfrm>
          <a:off x="16856451" y="12835734"/>
          <a:ext cx="379057" cy="37968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745282</xdr:colOff>
      <xdr:row>24</xdr:row>
      <xdr:rowOff>26047</xdr:rowOff>
    </xdr:from>
    <xdr:to>
      <xdr:col>12</xdr:col>
      <xdr:colOff>1124339</xdr:colOff>
      <xdr:row>26</xdr:row>
      <xdr:rowOff>55206</xdr:rowOff>
    </xdr:to>
    <xdr:sp macro="" textlink="">
      <xdr:nvSpPr>
        <xdr:cNvPr id="50" name="椭圆 49">
          <a:extLst>
            <a:ext uri="{FF2B5EF4-FFF2-40B4-BE49-F238E27FC236}">
              <a16:creationId xmlns:a16="http://schemas.microsoft.com/office/drawing/2014/main" id="{AA7371EE-1D00-4964-A50C-BDF1913074C7}"/>
            </a:ext>
          </a:extLst>
        </xdr:cNvPr>
        <xdr:cNvSpPr/>
      </xdr:nvSpPr>
      <xdr:spPr>
        <a:xfrm>
          <a:off x="14804182" y="9093847"/>
          <a:ext cx="27999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191665</xdr:colOff>
      <xdr:row>20</xdr:row>
      <xdr:rowOff>113911</xdr:rowOff>
    </xdr:from>
    <xdr:to>
      <xdr:col>18</xdr:col>
      <xdr:colOff>570722</xdr:colOff>
      <xdr:row>22</xdr:row>
      <xdr:rowOff>143070</xdr:rowOff>
    </xdr:to>
    <xdr:sp macro="" textlink="">
      <xdr:nvSpPr>
        <xdr:cNvPr id="51" name="椭圆 50">
          <a:extLst>
            <a:ext uri="{FF2B5EF4-FFF2-40B4-BE49-F238E27FC236}">
              <a16:creationId xmlns:a16="http://schemas.microsoft.com/office/drawing/2014/main" id="{F33A9224-EC6B-4E57-91D0-F6B4CB624F13}"/>
            </a:ext>
          </a:extLst>
        </xdr:cNvPr>
        <xdr:cNvSpPr/>
      </xdr:nvSpPr>
      <xdr:spPr>
        <a:xfrm>
          <a:off x="18814945" y="8480671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108858</xdr:colOff>
      <xdr:row>43</xdr:row>
      <xdr:rowOff>22937</xdr:rowOff>
    </xdr:from>
    <xdr:to>
      <xdr:col>15</xdr:col>
      <xdr:colOff>487915</xdr:colOff>
      <xdr:row>45</xdr:row>
      <xdr:rowOff>52096</xdr:rowOff>
    </xdr:to>
    <xdr:sp macro="" textlink="">
      <xdr:nvSpPr>
        <xdr:cNvPr id="52" name="椭圆 51">
          <a:extLst>
            <a:ext uri="{FF2B5EF4-FFF2-40B4-BE49-F238E27FC236}">
              <a16:creationId xmlns:a16="http://schemas.microsoft.com/office/drawing/2014/main" id="{A668C98E-6A5E-4C4C-8ED6-D6FE269FD897}"/>
            </a:ext>
          </a:extLst>
        </xdr:cNvPr>
        <xdr:cNvSpPr/>
      </xdr:nvSpPr>
      <xdr:spPr>
        <a:xfrm>
          <a:off x="18981058" y="12507037"/>
          <a:ext cx="379057" cy="38475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447091</xdr:colOff>
      <xdr:row>33</xdr:row>
      <xdr:rowOff>174948</xdr:rowOff>
    </xdr:from>
    <xdr:to>
      <xdr:col>19</xdr:col>
      <xdr:colOff>136072</xdr:colOff>
      <xdr:row>36</xdr:row>
      <xdr:rowOff>29158</xdr:rowOff>
    </xdr:to>
    <xdr:sp macro="" textlink="">
      <xdr:nvSpPr>
        <xdr:cNvPr id="53" name="椭圆 52">
          <a:extLst>
            <a:ext uri="{FF2B5EF4-FFF2-40B4-BE49-F238E27FC236}">
              <a16:creationId xmlns:a16="http://schemas.microsoft.com/office/drawing/2014/main" id="{A2C87D9A-40E3-4176-B2A4-417A34D25A3E}"/>
            </a:ext>
          </a:extLst>
        </xdr:cNvPr>
        <xdr:cNvSpPr/>
      </xdr:nvSpPr>
      <xdr:spPr>
        <a:xfrm>
          <a:off x="19070371" y="10820088"/>
          <a:ext cx="298581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379057</xdr:colOff>
      <xdr:row>44</xdr:row>
      <xdr:rowOff>116632</xdr:rowOff>
    </xdr:from>
    <xdr:to>
      <xdr:col>22</xdr:col>
      <xdr:colOff>68037</xdr:colOff>
      <xdr:row>46</xdr:row>
      <xdr:rowOff>145791</xdr:rowOff>
    </xdr:to>
    <xdr:sp macro="" textlink="">
      <xdr:nvSpPr>
        <xdr:cNvPr id="54" name="椭圆 53">
          <a:extLst>
            <a:ext uri="{FF2B5EF4-FFF2-40B4-BE49-F238E27FC236}">
              <a16:creationId xmlns:a16="http://schemas.microsoft.com/office/drawing/2014/main" id="{3E487BA2-EEF5-4CE7-A22D-6D36AB55E91F}"/>
            </a:ext>
          </a:extLst>
        </xdr:cNvPr>
        <xdr:cNvSpPr/>
      </xdr:nvSpPr>
      <xdr:spPr>
        <a:xfrm>
          <a:off x="20831137" y="12689632"/>
          <a:ext cx="298580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97193</xdr:colOff>
      <xdr:row>23</xdr:row>
      <xdr:rowOff>77755</xdr:rowOff>
    </xdr:from>
    <xdr:to>
      <xdr:col>18</xdr:col>
      <xdr:colOff>476250</xdr:colOff>
      <xdr:row>25</xdr:row>
      <xdr:rowOff>106914</xdr:rowOff>
    </xdr:to>
    <xdr:sp macro="" textlink="">
      <xdr:nvSpPr>
        <xdr:cNvPr id="55" name="椭圆 54">
          <a:extLst>
            <a:ext uri="{FF2B5EF4-FFF2-40B4-BE49-F238E27FC236}">
              <a16:creationId xmlns:a16="http://schemas.microsoft.com/office/drawing/2014/main" id="{97DB06F7-96A6-435D-B6E8-B46716A795BF}"/>
            </a:ext>
          </a:extLst>
        </xdr:cNvPr>
        <xdr:cNvSpPr/>
      </xdr:nvSpPr>
      <xdr:spPr>
        <a:xfrm>
          <a:off x="18720473" y="8970295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213827</xdr:colOff>
      <xdr:row>30</xdr:row>
      <xdr:rowOff>58316</xdr:rowOff>
    </xdr:from>
    <xdr:to>
      <xdr:col>18</xdr:col>
      <xdr:colOff>592884</xdr:colOff>
      <xdr:row>32</xdr:row>
      <xdr:rowOff>87475</xdr:rowOff>
    </xdr:to>
    <xdr:sp macro="" textlink="">
      <xdr:nvSpPr>
        <xdr:cNvPr id="56" name="椭圆 55">
          <a:extLst>
            <a:ext uri="{FF2B5EF4-FFF2-40B4-BE49-F238E27FC236}">
              <a16:creationId xmlns:a16="http://schemas.microsoft.com/office/drawing/2014/main" id="{62F5E0BF-7F59-45C7-B933-B0941CAD7A68}"/>
            </a:ext>
          </a:extLst>
        </xdr:cNvPr>
        <xdr:cNvSpPr/>
      </xdr:nvSpPr>
      <xdr:spPr>
        <a:xfrm>
          <a:off x="18837107" y="10177676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22</xdr:col>
      <xdr:colOff>612321</xdr:colOff>
      <xdr:row>42</xdr:row>
      <xdr:rowOff>58316</xdr:rowOff>
    </xdr:from>
    <xdr:to>
      <xdr:col>23</xdr:col>
      <xdr:colOff>301302</xdr:colOff>
      <xdr:row>44</xdr:row>
      <xdr:rowOff>87475</xdr:rowOff>
    </xdr:to>
    <xdr:sp macro="" textlink="">
      <xdr:nvSpPr>
        <xdr:cNvPr id="57" name="椭圆 56">
          <a:extLst>
            <a:ext uri="{FF2B5EF4-FFF2-40B4-BE49-F238E27FC236}">
              <a16:creationId xmlns:a16="http://schemas.microsoft.com/office/drawing/2014/main" id="{17DBBE85-C4D4-4BFD-9C41-40D664BFA353}"/>
            </a:ext>
          </a:extLst>
        </xdr:cNvPr>
        <xdr:cNvSpPr/>
      </xdr:nvSpPr>
      <xdr:spPr>
        <a:xfrm>
          <a:off x="21674001" y="12280796"/>
          <a:ext cx="298581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23</xdr:col>
      <xdr:colOff>165230</xdr:colOff>
      <xdr:row>39</xdr:row>
      <xdr:rowOff>174948</xdr:rowOff>
    </xdr:from>
    <xdr:to>
      <xdr:col>23</xdr:col>
      <xdr:colOff>544287</xdr:colOff>
      <xdr:row>42</xdr:row>
      <xdr:rowOff>29158</xdr:rowOff>
    </xdr:to>
    <xdr:sp macro="" textlink="">
      <xdr:nvSpPr>
        <xdr:cNvPr id="58" name="椭圆 57">
          <a:extLst>
            <a:ext uri="{FF2B5EF4-FFF2-40B4-BE49-F238E27FC236}">
              <a16:creationId xmlns:a16="http://schemas.microsoft.com/office/drawing/2014/main" id="{79FC528A-9ED2-47AC-B9A1-B16721C3BBEC}"/>
            </a:ext>
          </a:extLst>
        </xdr:cNvPr>
        <xdr:cNvSpPr/>
      </xdr:nvSpPr>
      <xdr:spPr>
        <a:xfrm>
          <a:off x="21836510" y="11871648"/>
          <a:ext cx="379057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23</xdr:col>
      <xdr:colOff>155510</xdr:colOff>
      <xdr:row>32</xdr:row>
      <xdr:rowOff>174948</xdr:rowOff>
    </xdr:from>
    <xdr:to>
      <xdr:col>23</xdr:col>
      <xdr:colOff>534567</xdr:colOff>
      <xdr:row>35</xdr:row>
      <xdr:rowOff>29158</xdr:rowOff>
    </xdr:to>
    <xdr:sp macro="" textlink="">
      <xdr:nvSpPr>
        <xdr:cNvPr id="59" name="椭圆 58">
          <a:extLst>
            <a:ext uri="{FF2B5EF4-FFF2-40B4-BE49-F238E27FC236}">
              <a16:creationId xmlns:a16="http://schemas.microsoft.com/office/drawing/2014/main" id="{7CE9418D-6491-42B5-ADC1-F0172A2A2270}"/>
            </a:ext>
          </a:extLst>
        </xdr:cNvPr>
        <xdr:cNvSpPr/>
      </xdr:nvSpPr>
      <xdr:spPr>
        <a:xfrm>
          <a:off x="21826790" y="10644828"/>
          <a:ext cx="379057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27</xdr:col>
      <xdr:colOff>349898</xdr:colOff>
      <xdr:row>44</xdr:row>
      <xdr:rowOff>116632</xdr:rowOff>
    </xdr:from>
    <xdr:to>
      <xdr:col>28</xdr:col>
      <xdr:colOff>38878</xdr:colOff>
      <xdr:row>46</xdr:row>
      <xdr:rowOff>145791</xdr:rowOff>
    </xdr:to>
    <xdr:sp macro="" textlink="">
      <xdr:nvSpPr>
        <xdr:cNvPr id="60" name="椭圆 59">
          <a:extLst>
            <a:ext uri="{FF2B5EF4-FFF2-40B4-BE49-F238E27FC236}">
              <a16:creationId xmlns:a16="http://schemas.microsoft.com/office/drawing/2014/main" id="{7880FC1F-8896-4AEC-9695-BA20F64C311F}"/>
            </a:ext>
          </a:extLst>
        </xdr:cNvPr>
        <xdr:cNvSpPr/>
      </xdr:nvSpPr>
      <xdr:spPr>
        <a:xfrm>
          <a:off x="24459578" y="12689632"/>
          <a:ext cx="298580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24</xdr:col>
      <xdr:colOff>194387</xdr:colOff>
      <xdr:row>30</xdr:row>
      <xdr:rowOff>116632</xdr:rowOff>
    </xdr:from>
    <xdr:to>
      <xdr:col>24</xdr:col>
      <xdr:colOff>573444</xdr:colOff>
      <xdr:row>32</xdr:row>
      <xdr:rowOff>145791</xdr:rowOff>
    </xdr:to>
    <xdr:sp macro="" textlink="">
      <xdr:nvSpPr>
        <xdr:cNvPr id="61" name="椭圆 60">
          <a:extLst>
            <a:ext uri="{FF2B5EF4-FFF2-40B4-BE49-F238E27FC236}">
              <a16:creationId xmlns:a16="http://schemas.microsoft.com/office/drawing/2014/main" id="{F9555BFB-DEEF-4B73-B25D-44127A3FB436}"/>
            </a:ext>
          </a:extLst>
        </xdr:cNvPr>
        <xdr:cNvSpPr/>
      </xdr:nvSpPr>
      <xdr:spPr>
        <a:xfrm>
          <a:off x="22475267" y="10235992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24</xdr:col>
      <xdr:colOff>184669</xdr:colOff>
      <xdr:row>20</xdr:row>
      <xdr:rowOff>126351</xdr:rowOff>
    </xdr:from>
    <xdr:to>
      <xdr:col>24</xdr:col>
      <xdr:colOff>563726</xdr:colOff>
      <xdr:row>22</xdr:row>
      <xdr:rowOff>155510</xdr:rowOff>
    </xdr:to>
    <xdr:sp macro="" textlink="">
      <xdr:nvSpPr>
        <xdr:cNvPr id="62" name="椭圆 61">
          <a:extLst>
            <a:ext uri="{FF2B5EF4-FFF2-40B4-BE49-F238E27FC236}">
              <a16:creationId xmlns:a16="http://schemas.microsoft.com/office/drawing/2014/main" id="{D22E1894-8EED-4023-8E29-94215698C5EF}"/>
            </a:ext>
          </a:extLst>
        </xdr:cNvPr>
        <xdr:cNvSpPr/>
      </xdr:nvSpPr>
      <xdr:spPr>
        <a:xfrm>
          <a:off x="22465549" y="8493111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24</xdr:col>
      <xdr:colOff>408214</xdr:colOff>
      <xdr:row>33</xdr:row>
      <xdr:rowOff>165229</xdr:rowOff>
    </xdr:from>
    <xdr:to>
      <xdr:col>25</xdr:col>
      <xdr:colOff>97195</xdr:colOff>
      <xdr:row>36</xdr:row>
      <xdr:rowOff>19439</xdr:rowOff>
    </xdr:to>
    <xdr:sp macro="" textlink="">
      <xdr:nvSpPr>
        <xdr:cNvPr id="63" name="椭圆 62">
          <a:extLst>
            <a:ext uri="{FF2B5EF4-FFF2-40B4-BE49-F238E27FC236}">
              <a16:creationId xmlns:a16="http://schemas.microsoft.com/office/drawing/2014/main" id="{A0D9A00B-FCF6-4F50-8F13-ED7B797237DE}"/>
            </a:ext>
          </a:extLst>
        </xdr:cNvPr>
        <xdr:cNvSpPr/>
      </xdr:nvSpPr>
      <xdr:spPr>
        <a:xfrm>
          <a:off x="22689094" y="10810369"/>
          <a:ext cx="298581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28</xdr:col>
      <xdr:colOff>641480</xdr:colOff>
      <xdr:row>42</xdr:row>
      <xdr:rowOff>97193</xdr:rowOff>
    </xdr:from>
    <xdr:to>
      <xdr:col>29</xdr:col>
      <xdr:colOff>330461</xdr:colOff>
      <xdr:row>44</xdr:row>
      <xdr:rowOff>126352</xdr:rowOff>
    </xdr:to>
    <xdr:sp macro="" textlink="">
      <xdr:nvSpPr>
        <xdr:cNvPr id="64" name="椭圆 63">
          <a:extLst>
            <a:ext uri="{FF2B5EF4-FFF2-40B4-BE49-F238E27FC236}">
              <a16:creationId xmlns:a16="http://schemas.microsoft.com/office/drawing/2014/main" id="{477E3E52-4EF7-4437-8C3C-7253BC08E84C}"/>
            </a:ext>
          </a:extLst>
        </xdr:cNvPr>
        <xdr:cNvSpPr/>
      </xdr:nvSpPr>
      <xdr:spPr>
        <a:xfrm>
          <a:off x="25330280" y="12319673"/>
          <a:ext cx="329061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29</xdr:col>
      <xdr:colOff>165229</xdr:colOff>
      <xdr:row>32</xdr:row>
      <xdr:rowOff>165229</xdr:rowOff>
    </xdr:from>
    <xdr:to>
      <xdr:col>29</xdr:col>
      <xdr:colOff>544286</xdr:colOff>
      <xdr:row>35</xdr:row>
      <xdr:rowOff>19439</xdr:rowOff>
    </xdr:to>
    <xdr:sp macro="" textlink="">
      <xdr:nvSpPr>
        <xdr:cNvPr id="65" name="椭圆 64">
          <a:extLst>
            <a:ext uri="{FF2B5EF4-FFF2-40B4-BE49-F238E27FC236}">
              <a16:creationId xmlns:a16="http://schemas.microsoft.com/office/drawing/2014/main" id="{A05A637A-085C-4FD5-AD15-D203F647CD8B}"/>
            </a:ext>
          </a:extLst>
        </xdr:cNvPr>
        <xdr:cNvSpPr/>
      </xdr:nvSpPr>
      <xdr:spPr>
        <a:xfrm>
          <a:off x="25494109" y="10635109"/>
          <a:ext cx="379057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24</xdr:col>
      <xdr:colOff>116633</xdr:colOff>
      <xdr:row>23</xdr:row>
      <xdr:rowOff>116632</xdr:rowOff>
    </xdr:from>
    <xdr:to>
      <xdr:col>24</xdr:col>
      <xdr:colOff>495690</xdr:colOff>
      <xdr:row>25</xdr:row>
      <xdr:rowOff>145791</xdr:rowOff>
    </xdr:to>
    <xdr:sp macro="" textlink="">
      <xdr:nvSpPr>
        <xdr:cNvPr id="66" name="椭圆 65">
          <a:extLst>
            <a:ext uri="{FF2B5EF4-FFF2-40B4-BE49-F238E27FC236}">
              <a16:creationId xmlns:a16="http://schemas.microsoft.com/office/drawing/2014/main" id="{F84DA996-B93D-481C-A12D-F3E86484E818}"/>
            </a:ext>
          </a:extLst>
        </xdr:cNvPr>
        <xdr:cNvSpPr/>
      </xdr:nvSpPr>
      <xdr:spPr>
        <a:xfrm>
          <a:off x="22397513" y="9009172"/>
          <a:ext cx="379057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30</xdr:col>
      <xdr:colOff>660918</xdr:colOff>
      <xdr:row>40</xdr:row>
      <xdr:rowOff>155510</xdr:rowOff>
    </xdr:from>
    <xdr:to>
      <xdr:col>31</xdr:col>
      <xdr:colOff>349899</xdr:colOff>
      <xdr:row>43</xdr:row>
      <xdr:rowOff>9720</xdr:rowOff>
    </xdr:to>
    <xdr:sp macro="" textlink="">
      <xdr:nvSpPr>
        <xdr:cNvPr id="67" name="椭圆 66">
          <a:extLst>
            <a:ext uri="{FF2B5EF4-FFF2-40B4-BE49-F238E27FC236}">
              <a16:creationId xmlns:a16="http://schemas.microsoft.com/office/drawing/2014/main" id="{E27B5C49-A1D2-46FB-ACE4-F194D2054713}"/>
            </a:ext>
          </a:extLst>
        </xdr:cNvPr>
        <xdr:cNvSpPr/>
      </xdr:nvSpPr>
      <xdr:spPr>
        <a:xfrm>
          <a:off x="26546058" y="12027470"/>
          <a:ext cx="351921" cy="379990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35</xdr:col>
      <xdr:colOff>612321</xdr:colOff>
      <xdr:row>31</xdr:row>
      <xdr:rowOff>58316</xdr:rowOff>
    </xdr:from>
    <xdr:to>
      <xdr:col>36</xdr:col>
      <xdr:colOff>301302</xdr:colOff>
      <xdr:row>33</xdr:row>
      <xdr:rowOff>87475</xdr:rowOff>
    </xdr:to>
    <xdr:sp macro="" textlink="">
      <xdr:nvSpPr>
        <xdr:cNvPr id="68" name="椭圆 67">
          <a:extLst>
            <a:ext uri="{FF2B5EF4-FFF2-40B4-BE49-F238E27FC236}">
              <a16:creationId xmlns:a16="http://schemas.microsoft.com/office/drawing/2014/main" id="{85B05550-54DB-4200-89AB-6A79412AFA9B}"/>
            </a:ext>
          </a:extLst>
        </xdr:cNvPr>
        <xdr:cNvSpPr/>
      </xdr:nvSpPr>
      <xdr:spPr>
        <a:xfrm>
          <a:off x="29598801" y="10352936"/>
          <a:ext cx="298581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30</xdr:col>
      <xdr:colOff>670637</xdr:colOff>
      <xdr:row>35</xdr:row>
      <xdr:rowOff>9719</xdr:rowOff>
    </xdr:from>
    <xdr:to>
      <xdr:col>31</xdr:col>
      <xdr:colOff>359618</xdr:colOff>
      <xdr:row>37</xdr:row>
      <xdr:rowOff>38878</xdr:rowOff>
    </xdr:to>
    <xdr:sp macro="" textlink="">
      <xdr:nvSpPr>
        <xdr:cNvPr id="69" name="椭圆 68">
          <a:extLst>
            <a:ext uri="{FF2B5EF4-FFF2-40B4-BE49-F238E27FC236}">
              <a16:creationId xmlns:a16="http://schemas.microsoft.com/office/drawing/2014/main" id="{A51C5EC2-DD63-47BD-960A-C6EAC2739BFA}"/>
            </a:ext>
          </a:extLst>
        </xdr:cNvPr>
        <xdr:cNvSpPr/>
      </xdr:nvSpPr>
      <xdr:spPr>
        <a:xfrm>
          <a:off x="26548157" y="11005379"/>
          <a:ext cx="359541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30</xdr:col>
      <xdr:colOff>622041</xdr:colOff>
      <xdr:row>43</xdr:row>
      <xdr:rowOff>136071</xdr:rowOff>
    </xdr:from>
    <xdr:to>
      <xdr:col>31</xdr:col>
      <xdr:colOff>311022</xdr:colOff>
      <xdr:row>45</xdr:row>
      <xdr:rowOff>165230</xdr:rowOff>
    </xdr:to>
    <xdr:sp macro="" textlink="">
      <xdr:nvSpPr>
        <xdr:cNvPr id="70" name="椭圆 69">
          <a:extLst>
            <a:ext uri="{FF2B5EF4-FFF2-40B4-BE49-F238E27FC236}">
              <a16:creationId xmlns:a16="http://schemas.microsoft.com/office/drawing/2014/main" id="{6D9F74CA-9CB2-4C53-B9C8-D528D014F55A}"/>
            </a:ext>
          </a:extLst>
        </xdr:cNvPr>
        <xdr:cNvSpPr/>
      </xdr:nvSpPr>
      <xdr:spPr>
        <a:xfrm>
          <a:off x="26545281" y="12533811"/>
          <a:ext cx="313821" cy="379679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304799</xdr:colOff>
      <xdr:row>18</xdr:row>
      <xdr:rowOff>292100</xdr:rowOff>
    </xdr:from>
    <xdr:to>
      <xdr:col>27</xdr:col>
      <xdr:colOff>3367232</xdr:colOff>
      <xdr:row>28</xdr:row>
      <xdr:rowOff>250271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50A4F02-2F56-48CA-913D-3F3C882EA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7399" y="7708900"/>
          <a:ext cx="3062433" cy="4428571"/>
        </a:xfrm>
        <a:prstGeom prst="rect">
          <a:avLst/>
        </a:prstGeom>
      </xdr:spPr>
    </xdr:pic>
    <xdr:clientData/>
  </xdr:twoCellAnchor>
  <xdr:twoCellAnchor editAs="oneCell">
    <xdr:from>
      <xdr:col>27</xdr:col>
      <xdr:colOff>423333</xdr:colOff>
      <xdr:row>5</xdr:row>
      <xdr:rowOff>0</xdr:rowOff>
    </xdr:from>
    <xdr:to>
      <xdr:col>27</xdr:col>
      <xdr:colOff>3418450</xdr:colOff>
      <xdr:row>18</xdr:row>
      <xdr:rowOff>275460</xdr:rowOff>
    </xdr:to>
    <xdr:pic>
      <xdr:nvPicPr>
        <xdr:cNvPr id="5" name="图片 4" descr="13283.bmp">
          <a:extLst>
            <a:ext uri="{FF2B5EF4-FFF2-40B4-BE49-F238E27FC236}">
              <a16:creationId xmlns:a16="http://schemas.microsoft.com/office/drawing/2014/main" id="{D4CBDD8E-3D43-4F4B-A9D8-5F169576A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6763" r="35863"/>
        <a:stretch>
          <a:fillRect/>
        </a:stretch>
      </xdr:blipFill>
      <xdr:spPr>
        <a:xfrm>
          <a:off x="17746133" y="1498600"/>
          <a:ext cx="2995117" cy="60817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558800</xdr:colOff>
      <xdr:row>17</xdr:row>
      <xdr:rowOff>16933</xdr:rowOff>
    </xdr:from>
    <xdr:to>
      <xdr:col>27</xdr:col>
      <xdr:colOff>3834990</xdr:colOff>
      <xdr:row>26</xdr:row>
      <xdr:rowOff>270847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CF09577-42E9-47D5-99B5-B8F80C0A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1600" y="8068733"/>
          <a:ext cx="3276190" cy="4314286"/>
        </a:xfrm>
        <a:prstGeom prst="rect">
          <a:avLst/>
        </a:prstGeom>
      </xdr:spPr>
    </xdr:pic>
    <xdr:clientData/>
  </xdr:twoCellAnchor>
  <xdr:twoCellAnchor editAs="oneCell">
    <xdr:from>
      <xdr:col>27</xdr:col>
      <xdr:colOff>364068</xdr:colOff>
      <xdr:row>3</xdr:row>
      <xdr:rowOff>313267</xdr:rowOff>
    </xdr:from>
    <xdr:to>
      <xdr:col>27</xdr:col>
      <xdr:colOff>3790264</xdr:colOff>
      <xdr:row>17</xdr:row>
      <xdr:rowOff>381096</xdr:rowOff>
    </xdr:to>
    <xdr:pic>
      <xdr:nvPicPr>
        <xdr:cNvPr id="8" name="图片 7" descr="13283.bmp">
          <a:extLst>
            <a:ext uri="{FF2B5EF4-FFF2-40B4-BE49-F238E27FC236}">
              <a16:creationId xmlns:a16="http://schemas.microsoft.com/office/drawing/2014/main" id="{D98B2936-F76C-46FC-AD2F-9C467497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7424" r="34179"/>
        <a:stretch>
          <a:fillRect/>
        </a:stretch>
      </xdr:blipFill>
      <xdr:spPr>
        <a:xfrm>
          <a:off x="17686868" y="1024467"/>
          <a:ext cx="3426196" cy="6640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618067</xdr:colOff>
      <xdr:row>19</xdr:row>
      <xdr:rowOff>42333</xdr:rowOff>
    </xdr:from>
    <xdr:to>
      <xdr:col>27</xdr:col>
      <xdr:colOff>3459952</xdr:colOff>
      <xdr:row>28</xdr:row>
      <xdr:rowOff>223762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BBEA654-C0BE-4003-971A-0783B14B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8167" y="8322733"/>
          <a:ext cx="2841885" cy="4194629"/>
        </a:xfrm>
        <a:prstGeom prst="rect">
          <a:avLst/>
        </a:prstGeom>
      </xdr:spPr>
    </xdr:pic>
    <xdr:clientData/>
  </xdr:twoCellAnchor>
  <xdr:twoCellAnchor editAs="oneCell">
    <xdr:from>
      <xdr:col>27</xdr:col>
      <xdr:colOff>127001</xdr:colOff>
      <xdr:row>4</xdr:row>
      <xdr:rowOff>67733</xdr:rowOff>
    </xdr:from>
    <xdr:to>
      <xdr:col>27</xdr:col>
      <xdr:colOff>3711163</xdr:colOff>
      <xdr:row>18</xdr:row>
      <xdr:rowOff>387047</xdr:rowOff>
    </xdr:to>
    <xdr:pic>
      <xdr:nvPicPr>
        <xdr:cNvPr id="6" name="图片 5" descr="13283.bmp">
          <a:extLst>
            <a:ext uri="{FF2B5EF4-FFF2-40B4-BE49-F238E27FC236}">
              <a16:creationId xmlns:a16="http://schemas.microsoft.com/office/drawing/2014/main" id="{6935F12D-F42B-4153-9B12-35F0CBB9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5763" t="444" r="37966" b="1730"/>
        <a:stretch>
          <a:fillRect/>
        </a:stretch>
      </xdr:blipFill>
      <xdr:spPr>
        <a:xfrm>
          <a:off x="17458268" y="1185333"/>
          <a:ext cx="3584162" cy="703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523875</xdr:colOff>
      <xdr:row>19</xdr:row>
      <xdr:rowOff>57150</xdr:rowOff>
    </xdr:from>
    <xdr:to>
      <xdr:col>27</xdr:col>
      <xdr:colOff>3686175</xdr:colOff>
      <xdr:row>28</xdr:row>
      <xdr:rowOff>263473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D3C76EA-8B13-4C59-AB67-18E536370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40325" y="9077325"/>
          <a:ext cx="3162300" cy="4212266"/>
        </a:xfrm>
        <a:prstGeom prst="rect">
          <a:avLst/>
        </a:prstGeom>
      </xdr:spPr>
    </xdr:pic>
    <xdr:clientData/>
  </xdr:twoCellAnchor>
  <xdr:twoCellAnchor editAs="oneCell">
    <xdr:from>
      <xdr:col>27</xdr:col>
      <xdr:colOff>438151</xdr:colOff>
      <xdr:row>3</xdr:row>
      <xdr:rowOff>390525</xdr:rowOff>
    </xdr:from>
    <xdr:to>
      <xdr:col>27</xdr:col>
      <xdr:colOff>3674615</xdr:colOff>
      <xdr:row>17</xdr:row>
      <xdr:rowOff>188625</xdr:rowOff>
    </xdr:to>
    <xdr:pic>
      <xdr:nvPicPr>
        <xdr:cNvPr id="8" name="图片 7" descr="123.bmp">
          <a:extLst>
            <a:ext uri="{FF2B5EF4-FFF2-40B4-BE49-F238E27FC236}">
              <a16:creationId xmlns:a16="http://schemas.microsoft.com/office/drawing/2014/main" id="{CBD630ED-03BE-4DE3-96E4-FDC6DCF4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40476" t="2405" r="33673" b="2802"/>
        <a:stretch>
          <a:fillRect/>
        </a:stretch>
      </xdr:blipFill>
      <xdr:spPr>
        <a:xfrm>
          <a:off x="17754601" y="1104900"/>
          <a:ext cx="3236464" cy="6522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244475</xdr:colOff>
      <xdr:row>20</xdr:row>
      <xdr:rowOff>278434</xdr:rowOff>
    </xdr:from>
    <xdr:to>
      <xdr:col>27</xdr:col>
      <xdr:colOff>3943350</xdr:colOff>
      <xdr:row>31</xdr:row>
      <xdr:rowOff>166403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E41771B-86F2-4BA3-BEDE-87F24AC7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0925" y="10213009"/>
          <a:ext cx="3698875" cy="4917169"/>
        </a:xfrm>
        <a:prstGeom prst="rect">
          <a:avLst/>
        </a:prstGeom>
      </xdr:spPr>
    </xdr:pic>
    <xdr:clientData/>
  </xdr:twoCellAnchor>
  <xdr:twoCellAnchor editAs="oneCell">
    <xdr:from>
      <xdr:col>27</xdr:col>
      <xdr:colOff>123825</xdr:colOff>
      <xdr:row>3</xdr:row>
      <xdr:rowOff>142875</xdr:rowOff>
    </xdr:from>
    <xdr:to>
      <xdr:col>27</xdr:col>
      <xdr:colOff>3897446</xdr:colOff>
      <xdr:row>18</xdr:row>
      <xdr:rowOff>251885</xdr:rowOff>
    </xdr:to>
    <xdr:pic>
      <xdr:nvPicPr>
        <xdr:cNvPr id="8" name="图片 7" descr="13283.bmp">
          <a:extLst>
            <a:ext uri="{FF2B5EF4-FFF2-40B4-BE49-F238E27FC236}">
              <a16:creationId xmlns:a16="http://schemas.microsoft.com/office/drawing/2014/main" id="{9D24D5B8-EA94-4247-BDC1-50EA9B14F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7204" r="33998"/>
        <a:stretch>
          <a:fillRect/>
        </a:stretch>
      </xdr:blipFill>
      <xdr:spPr>
        <a:xfrm>
          <a:off x="17440275" y="857250"/>
          <a:ext cx="3773621" cy="72826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476250</xdr:colOff>
      <xdr:row>20</xdr:row>
      <xdr:rowOff>85725</xdr:rowOff>
    </xdr:from>
    <xdr:to>
      <xdr:col>27</xdr:col>
      <xdr:colOff>3600059</xdr:colOff>
      <xdr:row>29</xdr:row>
      <xdr:rowOff>456639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70D2112-1B29-42BB-8444-7963D4BF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2700" y="8896350"/>
          <a:ext cx="3123809" cy="4485714"/>
        </a:xfrm>
        <a:prstGeom prst="rect">
          <a:avLst/>
        </a:prstGeom>
      </xdr:spPr>
    </xdr:pic>
    <xdr:clientData/>
  </xdr:twoCellAnchor>
  <xdr:twoCellAnchor editAs="oneCell">
    <xdr:from>
      <xdr:col>27</xdr:col>
      <xdr:colOff>247650</xdr:colOff>
      <xdr:row>3</xdr:row>
      <xdr:rowOff>371475</xdr:rowOff>
    </xdr:from>
    <xdr:to>
      <xdr:col>27</xdr:col>
      <xdr:colOff>4124326</xdr:colOff>
      <xdr:row>20</xdr:row>
      <xdr:rowOff>24648</xdr:rowOff>
    </xdr:to>
    <xdr:pic>
      <xdr:nvPicPr>
        <xdr:cNvPr id="7" name="图片 6" descr="13283.bmp">
          <a:extLst>
            <a:ext uri="{FF2B5EF4-FFF2-40B4-BE49-F238E27FC236}">
              <a16:creationId xmlns:a16="http://schemas.microsoft.com/office/drawing/2014/main" id="{BE8EB8D4-CE60-45B5-B9F5-F1C7A360A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7210" r="34179"/>
        <a:stretch>
          <a:fillRect/>
        </a:stretch>
      </xdr:blipFill>
      <xdr:spPr>
        <a:xfrm>
          <a:off x="17564100" y="1085850"/>
          <a:ext cx="3876676" cy="77494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180975</xdr:colOff>
      <xdr:row>3</xdr:row>
      <xdr:rowOff>142874</xdr:rowOff>
    </xdr:from>
    <xdr:to>
      <xdr:col>27</xdr:col>
      <xdr:colOff>4049114</xdr:colOff>
      <xdr:row>19</xdr:row>
      <xdr:rowOff>435047</xdr:rowOff>
    </xdr:to>
    <xdr:pic>
      <xdr:nvPicPr>
        <xdr:cNvPr id="5" name="图片 4" descr="13283.bmp">
          <a:extLst>
            <a:ext uri="{FF2B5EF4-FFF2-40B4-BE49-F238E27FC236}">
              <a16:creationId xmlns:a16="http://schemas.microsoft.com/office/drawing/2014/main" id="{2B4AF3C3-ABBA-4932-A806-62C1F5419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7129" r="33744"/>
        <a:stretch>
          <a:fillRect/>
        </a:stretch>
      </xdr:blipFill>
      <xdr:spPr>
        <a:xfrm>
          <a:off x="17497425" y="857249"/>
          <a:ext cx="3868139" cy="7923059"/>
        </a:xfrm>
        <a:prstGeom prst="rect">
          <a:avLst/>
        </a:prstGeom>
      </xdr:spPr>
    </xdr:pic>
    <xdr:clientData/>
  </xdr:twoCellAnchor>
  <xdr:twoCellAnchor editAs="oneCell">
    <xdr:from>
      <xdr:col>27</xdr:col>
      <xdr:colOff>380999</xdr:colOff>
      <xdr:row>18</xdr:row>
      <xdr:rowOff>180975</xdr:rowOff>
    </xdr:from>
    <xdr:to>
      <xdr:col>27</xdr:col>
      <xdr:colOff>3362324</xdr:colOff>
      <xdr:row>28</xdr:row>
      <xdr:rowOff>449838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FD9DDF7-A390-48A1-8807-59EA1269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97449" y="9201150"/>
          <a:ext cx="2981325" cy="48408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8023;&#20852;&#20013;&#30427;%20(&#33258;&#21160;&#20445;&#23384;&#3034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盛GY"/>
      <sheetName val="中盛2"/>
      <sheetName val="中盛3"/>
      <sheetName val="中盛4"/>
      <sheetName val="中盛5"/>
      <sheetName val="中盛6"/>
      <sheetName val="中盛7"/>
      <sheetName val="中盛8"/>
      <sheetName val="中盛GY-未定价待整理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SHT0013855</v>
          </cell>
          <cell r="C9" t="str">
            <v>驾驶员上安全带导向钢丝</v>
          </cell>
          <cell r="D9" t="str">
            <v>02.03.61.057</v>
          </cell>
          <cell r="E9" t="str">
            <v>件</v>
          </cell>
          <cell r="G9">
            <v>1.1037153014144163</v>
          </cell>
        </row>
        <row r="10">
          <cell r="B10" t="str">
            <v>SHT0013856</v>
          </cell>
          <cell r="C10" t="str">
            <v>驾驶员中间安全带导向钢丝</v>
          </cell>
          <cell r="D10" t="str">
            <v>02.03.61.058</v>
          </cell>
          <cell r="E10" t="str">
            <v>件</v>
          </cell>
          <cell r="G10">
            <v>0.76920202707813312</v>
          </cell>
        </row>
        <row r="11">
          <cell r="B11" t="str">
            <v>SHT0013857</v>
          </cell>
          <cell r="C11" t="str">
            <v>驾驶员下安全带导向钢丝</v>
          </cell>
          <cell r="D11" t="str">
            <v>02.03.61.059</v>
          </cell>
          <cell r="E11" t="str">
            <v>件</v>
          </cell>
          <cell r="G11">
            <v>1.6118568943347704</v>
          </cell>
        </row>
        <row r="12">
          <cell r="B12" t="str">
            <v>SHT0013858</v>
          </cell>
          <cell r="C12" t="str">
            <v>副驶员上安全带导向钢丝</v>
          </cell>
          <cell r="D12" t="str">
            <v>02.03.61.060</v>
          </cell>
          <cell r="E12" t="str">
            <v>件</v>
          </cell>
          <cell r="G12">
            <v>1.1037153014144163</v>
          </cell>
        </row>
        <row r="13">
          <cell r="B13" t="str">
            <v>SHT0013859</v>
          </cell>
          <cell r="C13" t="str">
            <v>副驶员中间安全带导向钢丝</v>
          </cell>
          <cell r="D13" t="str">
            <v>02.03.61.061</v>
          </cell>
          <cell r="E13" t="str">
            <v>件</v>
          </cell>
          <cell r="G13">
            <v>0.76920202707813312</v>
          </cell>
        </row>
        <row r="14">
          <cell r="B14" t="str">
            <v>SHT0013860</v>
          </cell>
          <cell r="C14" t="str">
            <v>副驶员下安全带导向钢丝</v>
          </cell>
          <cell r="D14" t="str">
            <v>02.03.61.062</v>
          </cell>
          <cell r="E14" t="str">
            <v>件</v>
          </cell>
          <cell r="G14">
            <v>1.6118568943347704</v>
          </cell>
        </row>
        <row r="15">
          <cell r="B15" t="str">
            <v>SHT0013145</v>
          </cell>
          <cell r="C15" t="str">
            <v>1.0升级前升降拉簧</v>
          </cell>
          <cell r="D15" t="str">
            <v>02.03.60.062</v>
          </cell>
          <cell r="E15" t="str">
            <v>件</v>
          </cell>
          <cell r="G15">
            <v>1.2907882913546633</v>
          </cell>
        </row>
        <row r="16">
          <cell r="B16" t="str">
            <v>SHT0013146</v>
          </cell>
          <cell r="C16" t="str">
            <v>1.0升级后升降拉簧</v>
          </cell>
          <cell r="D16" t="str">
            <v>02.03.60.063</v>
          </cell>
          <cell r="E16" t="str">
            <v>件</v>
          </cell>
          <cell r="G16">
            <v>1.7504724302246428</v>
          </cell>
        </row>
        <row r="17">
          <cell r="B17" t="str">
            <v>SHT0002074</v>
          </cell>
          <cell r="C17" t="str">
            <v>φ7钢丝</v>
          </cell>
          <cell r="D17" t="str">
            <v>02.03.13.002</v>
          </cell>
          <cell r="E17" t="str">
            <v>件</v>
          </cell>
          <cell r="G17">
            <v>0.98371530141441654</v>
          </cell>
        </row>
        <row r="18">
          <cell r="B18" t="str">
            <v>SHT0013320</v>
          </cell>
          <cell r="C18" t="str">
            <v>钢丝焊接总成（汕德卡）</v>
          </cell>
          <cell r="D18" t="str">
            <v>02.03.61.046</v>
          </cell>
          <cell r="E18" t="str">
            <v>件</v>
          </cell>
          <cell r="G18">
            <v>4.0310781332728238</v>
          </cell>
        </row>
        <row r="19">
          <cell r="B19" t="str">
            <v>SLT0001696</v>
          </cell>
          <cell r="C19" t="str">
            <v>副驾靠背钢丝</v>
          </cell>
          <cell r="D19" t="str">
            <v>02.12.06.080</v>
          </cell>
          <cell r="E19" t="str">
            <v>件</v>
          </cell>
          <cell r="G19">
            <v>0.1</v>
          </cell>
        </row>
        <row r="20">
          <cell r="B20" t="str">
            <v>SLT0002415</v>
          </cell>
          <cell r="C20" t="str">
            <v>驾驶员座垫框架总成</v>
          </cell>
          <cell r="E20" t="str">
            <v>件</v>
          </cell>
          <cell r="F20">
            <v>24</v>
          </cell>
          <cell r="G20">
            <v>23.28</v>
          </cell>
        </row>
        <row r="21">
          <cell r="B21" t="str">
            <v>SLT0002130</v>
          </cell>
          <cell r="C21" t="str">
            <v>驾驶员座垫骨架总成</v>
          </cell>
          <cell r="E21" t="str">
            <v>件</v>
          </cell>
          <cell r="F21">
            <v>27</v>
          </cell>
          <cell r="G21">
            <v>26.189999999999998</v>
          </cell>
        </row>
        <row r="22">
          <cell r="B22" t="str">
            <v>SLT0002131</v>
          </cell>
          <cell r="C22" t="str">
            <v>驾驶员旁侧板固定钢丝</v>
          </cell>
          <cell r="E22" t="str">
            <v>件</v>
          </cell>
          <cell r="F22">
            <v>0.3705</v>
          </cell>
          <cell r="G22">
            <v>0.35938500000000001</v>
          </cell>
        </row>
        <row r="23">
          <cell r="B23" t="str">
            <v>SLT0002434</v>
          </cell>
          <cell r="C23" t="str">
            <v>副驾驶员座垫内嵌钢丝4</v>
          </cell>
          <cell r="E23" t="str">
            <v>件</v>
          </cell>
          <cell r="F23">
            <v>0.3705</v>
          </cell>
          <cell r="G23">
            <v>0.35938500000000001</v>
          </cell>
        </row>
        <row r="24">
          <cell r="B24" t="str">
            <v>BFA0000047</v>
          </cell>
          <cell r="C24" t="str">
            <v>弹簧钢丝借用B40</v>
          </cell>
          <cell r="E24" t="str">
            <v>件</v>
          </cell>
          <cell r="F24">
            <v>0.14249999999999999</v>
          </cell>
          <cell r="G24">
            <v>0.13822499999999999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7059-2491-40DC-96BD-02502EFB12EC}">
  <dimension ref="A1:I8"/>
  <sheetViews>
    <sheetView workbookViewId="0">
      <selection activeCell="F4" sqref="F4"/>
    </sheetView>
  </sheetViews>
  <sheetFormatPr defaultRowHeight="13.8" x14ac:dyDescent="0.25"/>
  <cols>
    <col min="1" max="1" width="7.33203125" customWidth="1"/>
    <col min="2" max="2" width="15" customWidth="1"/>
    <col min="3" max="3" width="37.88671875" customWidth="1"/>
    <col min="4" max="5" width="13.5546875" customWidth="1"/>
    <col min="6" max="6" width="16.6640625" customWidth="1"/>
    <col min="7" max="7" width="10.77734375" customWidth="1"/>
    <col min="9" max="9" width="29.5546875" customWidth="1"/>
  </cols>
  <sheetData>
    <row r="1" spans="1:9" ht="34.799999999999997" customHeight="1" x14ac:dyDescent="0.25">
      <c r="A1" s="11" t="s">
        <v>119</v>
      </c>
      <c r="B1" s="11" t="s">
        <v>8</v>
      </c>
      <c r="C1" s="11" t="s">
        <v>120</v>
      </c>
      <c r="D1" s="58" t="s">
        <v>135</v>
      </c>
      <c r="E1" s="58" t="s">
        <v>136</v>
      </c>
      <c r="F1" s="58" t="s">
        <v>154</v>
      </c>
      <c r="G1" s="11" t="s">
        <v>121</v>
      </c>
      <c r="H1" s="58" t="s">
        <v>137</v>
      </c>
      <c r="I1" s="11" t="s">
        <v>187</v>
      </c>
    </row>
    <row r="2" spans="1:9" ht="22.8" customHeight="1" x14ac:dyDescent="0.25">
      <c r="A2" s="11">
        <v>1</v>
      </c>
      <c r="B2" s="11" t="s">
        <v>122</v>
      </c>
      <c r="C2" s="57" t="s">
        <v>123</v>
      </c>
      <c r="D2" s="11">
        <v>63.103999999999999</v>
      </c>
      <c r="E2" s="11">
        <v>57.44</v>
      </c>
      <c r="F2" s="59">
        <v>57.44</v>
      </c>
      <c r="G2" s="60">
        <f t="shared" ref="G2:G8" si="0">E2-F2</f>
        <v>0</v>
      </c>
      <c r="H2" s="61">
        <f t="shared" ref="H2:H8" si="1">G2/F2</f>
        <v>0</v>
      </c>
      <c r="I2" s="16" t="s">
        <v>189</v>
      </c>
    </row>
    <row r="3" spans="1:9" ht="22.8" customHeight="1" x14ac:dyDescent="0.25">
      <c r="A3" s="11">
        <v>2</v>
      </c>
      <c r="B3" s="11" t="s">
        <v>124</v>
      </c>
      <c r="C3" s="57" t="s">
        <v>125</v>
      </c>
      <c r="D3" s="11">
        <v>80.459000000000003</v>
      </c>
      <c r="E3" s="11">
        <v>74.67</v>
      </c>
      <c r="F3" s="59">
        <v>74.38813284848483</v>
      </c>
      <c r="G3" s="60">
        <f t="shared" si="0"/>
        <v>0.28186715151517205</v>
      </c>
      <c r="H3" s="61">
        <f t="shared" si="1"/>
        <v>3.7891413686815404E-3</v>
      </c>
      <c r="I3" s="16" t="s">
        <v>188</v>
      </c>
    </row>
    <row r="4" spans="1:9" ht="22.8" customHeight="1" x14ac:dyDescent="0.25">
      <c r="A4" s="11">
        <v>3</v>
      </c>
      <c r="B4" s="11" t="s">
        <v>126</v>
      </c>
      <c r="C4" s="57" t="s">
        <v>127</v>
      </c>
      <c r="D4" s="11">
        <v>77.239000000000004</v>
      </c>
      <c r="E4" s="11">
        <v>71.66</v>
      </c>
      <c r="F4" s="59">
        <v>70.208832848484846</v>
      </c>
      <c r="G4" s="60">
        <f t="shared" si="0"/>
        <v>1.4511671515151505</v>
      </c>
      <c r="H4" s="61">
        <f t="shared" si="1"/>
        <v>2.0669296050638844E-2</v>
      </c>
      <c r="I4" s="16" t="s">
        <v>188</v>
      </c>
    </row>
    <row r="5" spans="1:9" ht="22.8" customHeight="1" x14ac:dyDescent="0.25">
      <c r="A5" s="11">
        <v>4</v>
      </c>
      <c r="B5" s="11" t="s">
        <v>128</v>
      </c>
      <c r="C5" s="57" t="s">
        <v>129</v>
      </c>
      <c r="D5" s="11">
        <v>74.019000000000005</v>
      </c>
      <c r="E5" s="11">
        <v>69.02</v>
      </c>
      <c r="F5" s="59">
        <v>67.80883284848484</v>
      </c>
      <c r="G5" s="60">
        <f t="shared" si="0"/>
        <v>1.2111671515151556</v>
      </c>
      <c r="H5" s="61">
        <f t="shared" si="1"/>
        <v>1.7861495333822409E-2</v>
      </c>
      <c r="I5" s="16" t="s">
        <v>188</v>
      </c>
    </row>
    <row r="6" spans="1:9" ht="22.8" customHeight="1" x14ac:dyDescent="0.25">
      <c r="A6" s="11">
        <v>5</v>
      </c>
      <c r="B6" s="11" t="s">
        <v>130</v>
      </c>
      <c r="C6" s="57" t="s">
        <v>131</v>
      </c>
      <c r="D6" s="11">
        <v>78.058999999999997</v>
      </c>
      <c r="E6" s="11">
        <v>71.760000000000005</v>
      </c>
      <c r="F6" s="59">
        <v>69.656832848484854</v>
      </c>
      <c r="G6" s="60">
        <f t="shared" si="0"/>
        <v>2.1031671515151515</v>
      </c>
      <c r="H6" s="61">
        <f t="shared" si="1"/>
        <v>3.0193264113656852E-2</v>
      </c>
      <c r="I6" s="16" t="s">
        <v>188</v>
      </c>
    </row>
    <row r="7" spans="1:9" ht="22.8" customHeight="1" x14ac:dyDescent="0.25">
      <c r="A7" s="11">
        <v>6</v>
      </c>
      <c r="B7" s="11" t="s">
        <v>132</v>
      </c>
      <c r="C7" s="57" t="s">
        <v>123</v>
      </c>
      <c r="D7" s="11">
        <v>74.838999999999999</v>
      </c>
      <c r="E7" s="11">
        <v>69.12</v>
      </c>
      <c r="F7" s="59">
        <v>66.320832848484841</v>
      </c>
      <c r="G7" s="60">
        <f t="shared" si="0"/>
        <v>2.7991671515151637</v>
      </c>
      <c r="H7" s="61">
        <f t="shared" si="1"/>
        <v>4.2206453557513082E-2</v>
      </c>
      <c r="I7" s="16" t="s">
        <v>188</v>
      </c>
    </row>
    <row r="8" spans="1:9" ht="22.8" customHeight="1" x14ac:dyDescent="0.25">
      <c r="A8" s="11">
        <v>7</v>
      </c>
      <c r="B8" s="11" t="s">
        <v>133</v>
      </c>
      <c r="C8" s="57" t="s">
        <v>134</v>
      </c>
      <c r="D8" s="11">
        <v>71.619</v>
      </c>
      <c r="E8" s="11">
        <v>66.45</v>
      </c>
      <c r="F8" s="59">
        <v>65.793678303030291</v>
      </c>
      <c r="G8" s="60">
        <f t="shared" si="0"/>
        <v>0.65632169696971232</v>
      </c>
      <c r="H8" s="61">
        <f t="shared" si="1"/>
        <v>9.9754522607300982E-3</v>
      </c>
      <c r="I8" s="16" t="s">
        <v>188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DDB2-FFBA-41A3-89A8-78EB0F996DA5}">
  <sheetPr>
    <tabColor rgb="FF92D050"/>
  </sheetPr>
  <dimension ref="A1:AE32"/>
  <sheetViews>
    <sheetView zoomScale="60" zoomScaleNormal="60" workbookViewId="0">
      <pane xSplit="10" ySplit="3" topLeftCell="K4" activePane="bottomRight" state="frozen"/>
      <selection pane="topRight" activeCell="I1" sqref="I1"/>
      <selection pane="bottomLeft" activeCell="A4" sqref="A4"/>
      <selection pane="bottomRight" activeCell="AA4" sqref="AA4:AA32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88671875" customWidth="1"/>
    <col min="8" max="8" width="5.5546875" style="42" customWidth="1"/>
    <col min="9" max="9" width="15.6640625" customWidth="1"/>
    <col min="10" max="10" width="21.5546875" customWidth="1"/>
    <col min="12" max="12" width="11.77734375" customWidth="1"/>
    <col min="13" max="13" width="4.109375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8" s="10" customFormat="1" ht="17.399999999999999" x14ac:dyDescent="0.25">
      <c r="A1" s="127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8" s="10" customFormat="1" ht="13.5" customHeight="1" x14ac:dyDescent="0.25">
      <c r="A2" s="3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4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30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8" s="10" customFormat="1" ht="25.5" customHeight="1" x14ac:dyDescent="0.25">
      <c r="A3" s="38" t="s">
        <v>17</v>
      </c>
      <c r="B3" s="105"/>
      <c r="C3" s="105"/>
      <c r="D3" s="105"/>
      <c r="E3" s="105"/>
      <c r="F3" s="129"/>
      <c r="G3" s="107"/>
      <c r="H3" s="147"/>
      <c r="I3" s="108"/>
      <c r="J3" s="131"/>
      <c r="K3" s="132"/>
      <c r="L3" s="131"/>
      <c r="M3" s="132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8" s="10" customFormat="1" ht="31.8" customHeight="1" x14ac:dyDescent="0.25">
      <c r="A4" s="104"/>
      <c r="B4" s="106" t="s">
        <v>0</v>
      </c>
      <c r="C4" s="106" t="s">
        <v>106</v>
      </c>
      <c r="D4" s="106">
        <v>44565</v>
      </c>
      <c r="E4" s="106" t="s">
        <v>115</v>
      </c>
      <c r="F4" s="106"/>
      <c r="G4" s="106" t="s">
        <v>39</v>
      </c>
      <c r="H4" s="45">
        <v>3</v>
      </c>
      <c r="I4" s="36" t="s">
        <v>93</v>
      </c>
      <c r="J4" s="36" t="s">
        <v>94</v>
      </c>
      <c r="K4" s="36" t="s">
        <v>32</v>
      </c>
      <c r="L4" s="36"/>
      <c r="M4" s="55">
        <v>1</v>
      </c>
      <c r="N4" s="2">
        <v>2</v>
      </c>
      <c r="O4" s="3"/>
      <c r="P4" s="35"/>
      <c r="Q4" s="4"/>
      <c r="R4" s="5"/>
      <c r="S4" s="40">
        <f>M4*N4</f>
        <v>2</v>
      </c>
      <c r="T4" s="33"/>
      <c r="U4" s="8"/>
      <c r="V4" s="8"/>
      <c r="W4" s="3"/>
      <c r="X4" s="39"/>
      <c r="Y4" s="3"/>
      <c r="Z4" s="115">
        <v>1.2</v>
      </c>
      <c r="AA4" s="143">
        <f>(S32+Y32)*Z4</f>
        <v>65.793678303030291</v>
      </c>
      <c r="AB4" s="115"/>
    </row>
    <row r="5" spans="1:28" s="10" customFormat="1" ht="52.8" customHeight="1" x14ac:dyDescent="0.25">
      <c r="A5" s="104"/>
      <c r="B5" s="107"/>
      <c r="C5" s="107"/>
      <c r="D5" s="107"/>
      <c r="E5" s="107"/>
      <c r="F5" s="107"/>
      <c r="G5" s="107"/>
      <c r="H5" s="70">
        <v>4</v>
      </c>
      <c r="I5" s="36" t="s">
        <v>48</v>
      </c>
      <c r="J5" s="16" t="s">
        <v>49</v>
      </c>
      <c r="K5" s="36" t="s">
        <v>30</v>
      </c>
      <c r="L5" s="30" t="s">
        <v>50</v>
      </c>
      <c r="M5" s="55">
        <v>2</v>
      </c>
      <c r="N5" s="2">
        <v>4.867</v>
      </c>
      <c r="O5" s="3">
        <v>3.4</v>
      </c>
      <c r="P5" s="35">
        <f>Q5/0.99</f>
        <v>5.8080808080808087E-2</v>
      </c>
      <c r="Q5" s="4">
        <v>5.7500000000000002E-2</v>
      </c>
      <c r="R5" s="5">
        <f t="shared" ref="R5:R8" si="0">P5-Q5</f>
        <v>5.8080808080808455E-4</v>
      </c>
      <c r="S5" s="69">
        <f>(N5*P5-O5*R5)*M5</f>
        <v>0.56140909090909097</v>
      </c>
      <c r="T5" s="32" t="s">
        <v>74</v>
      </c>
      <c r="U5" s="8" t="s">
        <v>77</v>
      </c>
      <c r="V5" s="8">
        <v>1</v>
      </c>
      <c r="W5" s="3">
        <v>0.04</v>
      </c>
      <c r="X5" s="39">
        <v>1</v>
      </c>
      <c r="Y5" s="3">
        <f t="shared" ref="Y5:Y20" si="1">W5*V5/X5</f>
        <v>0.04</v>
      </c>
      <c r="Z5" s="116"/>
      <c r="AA5" s="144"/>
      <c r="AB5" s="116"/>
    </row>
    <row r="6" spans="1:28" s="10" customFormat="1" ht="52.8" customHeight="1" x14ac:dyDescent="0.25">
      <c r="A6" s="104"/>
      <c r="B6" s="107"/>
      <c r="C6" s="107"/>
      <c r="D6" s="107"/>
      <c r="E6" s="107"/>
      <c r="F6" s="107"/>
      <c r="G6" s="107"/>
      <c r="H6" s="45">
        <v>5</v>
      </c>
      <c r="I6" s="36" t="s">
        <v>51</v>
      </c>
      <c r="J6" s="16" t="s">
        <v>52</v>
      </c>
      <c r="K6" s="36" t="s">
        <v>30</v>
      </c>
      <c r="L6" s="36" t="s">
        <v>62</v>
      </c>
      <c r="M6" s="55">
        <v>3</v>
      </c>
      <c r="N6" s="2">
        <v>5</v>
      </c>
      <c r="O6" s="3">
        <v>3.4</v>
      </c>
      <c r="P6" s="35">
        <f>Q6/0.99</f>
        <v>6.6464646464646462E-2</v>
      </c>
      <c r="Q6" s="4">
        <v>6.5799999999999997E-2</v>
      </c>
      <c r="R6" s="5">
        <f t="shared" si="0"/>
        <v>6.6464646464646504E-4</v>
      </c>
      <c r="S6" s="6">
        <f>(N6*P6-O6*R6)*M6</f>
        <v>0.99019030303030298</v>
      </c>
      <c r="T6" s="32" t="s">
        <v>73</v>
      </c>
      <c r="U6" s="8" t="s">
        <v>81</v>
      </c>
      <c r="V6" s="8">
        <v>3</v>
      </c>
      <c r="W6" s="3">
        <v>0.04</v>
      </c>
      <c r="X6" s="39">
        <v>1</v>
      </c>
      <c r="Y6" s="3">
        <f t="shared" si="1"/>
        <v>0.12</v>
      </c>
      <c r="Z6" s="116"/>
      <c r="AA6" s="144"/>
      <c r="AB6" s="116"/>
    </row>
    <row r="7" spans="1:28" s="10" customFormat="1" ht="52.8" customHeight="1" x14ac:dyDescent="0.25">
      <c r="A7" s="104"/>
      <c r="B7" s="107"/>
      <c r="C7" s="107"/>
      <c r="D7" s="107"/>
      <c r="E7" s="107"/>
      <c r="F7" s="107"/>
      <c r="G7" s="107"/>
      <c r="H7" s="30"/>
      <c r="I7" s="36"/>
      <c r="J7" s="16"/>
      <c r="K7" s="36"/>
      <c r="L7" s="36"/>
      <c r="M7" s="36"/>
      <c r="N7" s="2"/>
      <c r="O7" s="3"/>
      <c r="P7" s="35"/>
      <c r="Q7" s="4"/>
      <c r="R7" s="5"/>
      <c r="S7" s="6"/>
      <c r="T7" s="32" t="s">
        <v>85</v>
      </c>
      <c r="U7" s="8" t="s">
        <v>33</v>
      </c>
      <c r="V7" s="8">
        <v>3</v>
      </c>
      <c r="W7" s="3">
        <v>0.05</v>
      </c>
      <c r="X7" s="66">
        <v>1</v>
      </c>
      <c r="Y7" s="3">
        <f t="shared" si="1"/>
        <v>0.15000000000000002</v>
      </c>
      <c r="Z7" s="116"/>
      <c r="AA7" s="144"/>
      <c r="AB7" s="116"/>
    </row>
    <row r="8" spans="1:28" s="10" customFormat="1" ht="34.200000000000003" customHeight="1" x14ac:dyDescent="0.25">
      <c r="A8" s="104"/>
      <c r="B8" s="107"/>
      <c r="C8" s="107"/>
      <c r="D8" s="107"/>
      <c r="E8" s="107"/>
      <c r="F8" s="107"/>
      <c r="G8" s="107"/>
      <c r="H8" s="45">
        <v>6</v>
      </c>
      <c r="I8" s="36" t="s">
        <v>53</v>
      </c>
      <c r="J8" s="36" t="s">
        <v>54</v>
      </c>
      <c r="K8" s="36" t="s">
        <v>30</v>
      </c>
      <c r="L8" s="30" t="s">
        <v>44</v>
      </c>
      <c r="M8" s="55">
        <v>1</v>
      </c>
      <c r="N8" s="2">
        <v>5.8</v>
      </c>
      <c r="O8" s="3">
        <v>3.4</v>
      </c>
      <c r="P8" s="35">
        <f>Q8/0.99</f>
        <v>0.40737373737373739</v>
      </c>
      <c r="Q8" s="4">
        <v>0.40329999999999999</v>
      </c>
      <c r="R8" s="5">
        <f t="shared" si="0"/>
        <v>4.0737373737373961E-3</v>
      </c>
      <c r="S8" s="6">
        <f>(N8*P8-O8*R8)*M8</f>
        <v>2.3489169696969698</v>
      </c>
      <c r="T8" s="32" t="s">
        <v>74</v>
      </c>
      <c r="U8" s="8" t="s">
        <v>77</v>
      </c>
      <c r="V8" s="8">
        <v>1</v>
      </c>
      <c r="W8" s="3">
        <v>0.04</v>
      </c>
      <c r="X8" s="39">
        <v>1</v>
      </c>
      <c r="Y8" s="3">
        <f t="shared" si="1"/>
        <v>0.04</v>
      </c>
      <c r="Z8" s="116"/>
      <c r="AA8" s="144"/>
      <c r="AB8" s="116"/>
    </row>
    <row r="9" spans="1:28" s="10" customFormat="1" ht="34.200000000000003" customHeight="1" x14ac:dyDescent="0.25">
      <c r="A9" s="104"/>
      <c r="B9" s="107"/>
      <c r="C9" s="107"/>
      <c r="D9" s="107"/>
      <c r="E9" s="107"/>
      <c r="F9" s="107"/>
      <c r="G9" s="107"/>
      <c r="H9" s="30"/>
      <c r="I9" s="36"/>
      <c r="J9" s="36"/>
      <c r="K9" s="36"/>
      <c r="L9" s="30"/>
      <c r="M9" s="36"/>
      <c r="N9" s="2"/>
      <c r="O9" s="3">
        <v>3.4</v>
      </c>
      <c r="P9" s="35"/>
      <c r="Q9" s="4"/>
      <c r="R9" s="5"/>
      <c r="S9" s="6"/>
      <c r="T9" s="32" t="s">
        <v>83</v>
      </c>
      <c r="U9" s="8" t="s">
        <v>33</v>
      </c>
      <c r="V9" s="8">
        <v>2</v>
      </c>
      <c r="W9" s="3">
        <v>0.05</v>
      </c>
      <c r="X9" s="39">
        <v>1</v>
      </c>
      <c r="Y9" s="3">
        <f t="shared" si="1"/>
        <v>0.1</v>
      </c>
      <c r="Z9" s="116"/>
      <c r="AA9" s="144"/>
      <c r="AB9" s="116"/>
    </row>
    <row r="10" spans="1:28" s="10" customFormat="1" ht="31.2" customHeight="1" x14ac:dyDescent="0.25">
      <c r="A10" s="104"/>
      <c r="B10" s="107"/>
      <c r="C10" s="107"/>
      <c r="D10" s="107"/>
      <c r="E10" s="107"/>
      <c r="F10" s="107"/>
      <c r="G10" s="107"/>
      <c r="H10" s="45">
        <v>8</v>
      </c>
      <c r="I10" s="36" t="s">
        <v>57</v>
      </c>
      <c r="J10" s="36" t="s">
        <v>58</v>
      </c>
      <c r="K10" s="36" t="s">
        <v>30</v>
      </c>
      <c r="L10" s="30" t="s">
        <v>59</v>
      </c>
      <c r="M10" s="55">
        <v>1</v>
      </c>
      <c r="N10" s="2">
        <v>5.8</v>
      </c>
      <c r="O10" s="3">
        <v>3.4</v>
      </c>
      <c r="P10" s="35">
        <f>Q10/0.99</f>
        <v>0.37353535353535355</v>
      </c>
      <c r="Q10" s="4">
        <v>0.36980000000000002</v>
      </c>
      <c r="R10" s="5">
        <f>P10-Q10</f>
        <v>3.7353535353535361E-3</v>
      </c>
      <c r="S10" s="6">
        <f>(N10*P10-O10*R10)*M10</f>
        <v>2.1538048484848487</v>
      </c>
      <c r="T10" s="32" t="s">
        <v>74</v>
      </c>
      <c r="U10" s="8" t="s">
        <v>81</v>
      </c>
      <c r="V10" s="8">
        <v>1</v>
      </c>
      <c r="W10" s="3">
        <v>0.04</v>
      </c>
      <c r="X10" s="39">
        <v>1</v>
      </c>
      <c r="Y10" s="3">
        <f t="shared" si="1"/>
        <v>0.04</v>
      </c>
      <c r="Z10" s="116"/>
      <c r="AA10" s="144"/>
      <c r="AB10" s="116"/>
    </row>
    <row r="11" spans="1:28" s="10" customFormat="1" ht="31.2" customHeight="1" x14ac:dyDescent="0.25">
      <c r="A11" s="104"/>
      <c r="B11" s="107"/>
      <c r="C11" s="107"/>
      <c r="D11" s="107"/>
      <c r="E11" s="107"/>
      <c r="F11" s="107"/>
      <c r="G11" s="107"/>
      <c r="H11" s="30"/>
      <c r="I11" s="36"/>
      <c r="J11" s="36"/>
      <c r="K11" s="36"/>
      <c r="L11" s="30"/>
      <c r="M11" s="36"/>
      <c r="N11" s="2"/>
      <c r="O11" s="3"/>
      <c r="P11" s="35"/>
      <c r="Q11" s="4"/>
      <c r="R11" s="5"/>
      <c r="S11" s="6"/>
      <c r="T11" s="32" t="s">
        <v>75</v>
      </c>
      <c r="U11" s="8" t="s">
        <v>76</v>
      </c>
      <c r="V11" s="8">
        <v>2</v>
      </c>
      <c r="W11" s="3">
        <v>0.08</v>
      </c>
      <c r="X11" s="39">
        <v>1</v>
      </c>
      <c r="Y11" s="3">
        <f t="shared" si="1"/>
        <v>0.16</v>
      </c>
      <c r="Z11" s="116"/>
      <c r="AA11" s="144"/>
      <c r="AB11" s="116"/>
    </row>
    <row r="12" spans="1:28" s="10" customFormat="1" ht="31.2" customHeight="1" x14ac:dyDescent="0.25">
      <c r="A12" s="104"/>
      <c r="B12" s="107"/>
      <c r="C12" s="107"/>
      <c r="D12" s="107"/>
      <c r="E12" s="107"/>
      <c r="F12" s="107"/>
      <c r="G12" s="107"/>
      <c r="H12" s="30"/>
      <c r="I12" s="36"/>
      <c r="J12" s="36"/>
      <c r="K12" s="36"/>
      <c r="L12" s="30"/>
      <c r="M12" s="36"/>
      <c r="N12" s="2"/>
      <c r="O12" s="3"/>
      <c r="P12" s="35"/>
      <c r="Q12" s="4"/>
      <c r="R12" s="5"/>
      <c r="S12" s="6"/>
      <c r="T12" s="32" t="s">
        <v>84</v>
      </c>
      <c r="U12" s="8"/>
      <c r="V12" s="8">
        <v>2</v>
      </c>
      <c r="W12" s="3">
        <v>0.08</v>
      </c>
      <c r="X12" s="39">
        <v>1</v>
      </c>
      <c r="Y12" s="3">
        <f t="shared" si="1"/>
        <v>0.16</v>
      </c>
      <c r="Z12" s="116"/>
      <c r="AA12" s="144"/>
      <c r="AB12" s="116"/>
    </row>
    <row r="13" spans="1:28" s="10" customFormat="1" ht="33" customHeight="1" x14ac:dyDescent="0.25">
      <c r="A13" s="104"/>
      <c r="B13" s="107"/>
      <c r="C13" s="107"/>
      <c r="D13" s="107"/>
      <c r="E13" s="107"/>
      <c r="F13" s="107"/>
      <c r="G13" s="107"/>
      <c r="H13" s="45">
        <v>9</v>
      </c>
      <c r="I13" s="36" t="s">
        <v>60</v>
      </c>
      <c r="J13" s="36" t="s">
        <v>61</v>
      </c>
      <c r="K13" s="36" t="s">
        <v>30</v>
      </c>
      <c r="L13" s="36" t="s">
        <v>62</v>
      </c>
      <c r="M13" s="55">
        <v>2</v>
      </c>
      <c r="N13" s="2">
        <v>5</v>
      </c>
      <c r="O13" s="3">
        <v>3.4</v>
      </c>
      <c r="P13" s="35">
        <f>Q13/0.99</f>
        <v>4.7070707070707075E-2</v>
      </c>
      <c r="Q13" s="4">
        <v>4.6600000000000003E-2</v>
      </c>
      <c r="R13" s="5">
        <f>P13-Q13</f>
        <v>4.7070707070707291E-4</v>
      </c>
      <c r="S13" s="6">
        <f>(N13*P13-O13*R13)*M13</f>
        <v>0.46750626262626266</v>
      </c>
      <c r="T13" s="32" t="s">
        <v>74</v>
      </c>
      <c r="U13" s="8" t="s">
        <v>81</v>
      </c>
      <c r="V13" s="8">
        <v>2</v>
      </c>
      <c r="W13" s="3">
        <v>0.04</v>
      </c>
      <c r="X13" s="39">
        <v>1</v>
      </c>
      <c r="Y13" s="3">
        <f t="shared" si="1"/>
        <v>0.08</v>
      </c>
      <c r="Z13" s="116"/>
      <c r="AA13" s="144"/>
      <c r="AB13" s="116"/>
    </row>
    <row r="14" spans="1:28" s="10" customFormat="1" ht="36" customHeight="1" x14ac:dyDescent="0.25">
      <c r="A14" s="104"/>
      <c r="B14" s="107"/>
      <c r="C14" s="107"/>
      <c r="D14" s="107"/>
      <c r="E14" s="107"/>
      <c r="F14" s="107"/>
      <c r="G14" s="107"/>
      <c r="H14" s="45">
        <v>10</v>
      </c>
      <c r="I14" s="36" t="s">
        <v>63</v>
      </c>
      <c r="J14" s="36" t="s">
        <v>64</v>
      </c>
      <c r="K14" s="36" t="s">
        <v>30</v>
      </c>
      <c r="L14" s="36" t="s">
        <v>62</v>
      </c>
      <c r="M14" s="55">
        <v>1</v>
      </c>
      <c r="N14" s="2">
        <v>5</v>
      </c>
      <c r="O14" s="3">
        <v>3.4</v>
      </c>
      <c r="P14" s="35">
        <f>Q14/0.99</f>
        <v>6.4646464646464646E-2</v>
      </c>
      <c r="Q14" s="4">
        <v>6.4000000000000001E-2</v>
      </c>
      <c r="R14" s="5">
        <f>P14-Q14</f>
        <v>6.4646464646464508E-4</v>
      </c>
      <c r="S14" s="6">
        <f>(N14*P14-O14*R14)*M14</f>
        <v>0.32103434343434339</v>
      </c>
      <c r="T14" s="32" t="s">
        <v>74</v>
      </c>
      <c r="U14" s="8" t="s">
        <v>81</v>
      </c>
      <c r="V14" s="8">
        <v>1</v>
      </c>
      <c r="W14" s="3">
        <v>0.04</v>
      </c>
      <c r="X14" s="39">
        <v>1</v>
      </c>
      <c r="Y14" s="3">
        <f t="shared" si="1"/>
        <v>0.04</v>
      </c>
      <c r="Z14" s="116"/>
      <c r="AA14" s="144"/>
      <c r="AB14" s="116"/>
    </row>
    <row r="15" spans="1:28" s="10" customFormat="1" ht="36" customHeight="1" x14ac:dyDescent="0.25">
      <c r="A15" s="104"/>
      <c r="B15" s="107"/>
      <c r="C15" s="107"/>
      <c r="D15" s="107"/>
      <c r="E15" s="107"/>
      <c r="F15" s="107"/>
      <c r="G15" s="107"/>
      <c r="H15" s="45">
        <v>11</v>
      </c>
      <c r="I15" s="36" t="s">
        <v>67</v>
      </c>
      <c r="J15" s="36" t="s">
        <v>66</v>
      </c>
      <c r="K15" s="36" t="s">
        <v>30</v>
      </c>
      <c r="L15" s="36" t="s">
        <v>62</v>
      </c>
      <c r="M15" s="55">
        <v>2</v>
      </c>
      <c r="N15" s="2">
        <v>5</v>
      </c>
      <c r="O15" s="3">
        <v>3.4</v>
      </c>
      <c r="P15" s="35">
        <f>Q15/0.99</f>
        <v>7.1717171717171707E-2</v>
      </c>
      <c r="Q15" s="4">
        <v>7.0999999999999994E-2</v>
      </c>
      <c r="R15" s="5">
        <f>P15-Q15</f>
        <v>7.1717171717171346E-4</v>
      </c>
      <c r="S15" s="6">
        <f>(N15*P15-O15*R15)*M15</f>
        <v>0.71229494949494943</v>
      </c>
      <c r="T15" s="32" t="s">
        <v>74</v>
      </c>
      <c r="U15" s="8" t="s">
        <v>81</v>
      </c>
      <c r="V15" s="8">
        <v>1</v>
      </c>
      <c r="W15" s="3">
        <v>0.04</v>
      </c>
      <c r="X15" s="39">
        <v>1</v>
      </c>
      <c r="Y15" s="3">
        <f t="shared" si="1"/>
        <v>0.04</v>
      </c>
      <c r="Z15" s="116"/>
      <c r="AA15" s="144"/>
      <c r="AB15" s="116"/>
    </row>
    <row r="16" spans="1:28" s="10" customFormat="1" ht="36" customHeight="1" x14ac:dyDescent="0.25">
      <c r="A16" s="104"/>
      <c r="B16" s="107"/>
      <c r="C16" s="107"/>
      <c r="D16" s="107"/>
      <c r="E16" s="107"/>
      <c r="F16" s="107"/>
      <c r="G16" s="107"/>
      <c r="H16" s="30"/>
      <c r="I16" s="36"/>
      <c r="J16" s="36"/>
      <c r="K16" s="36"/>
      <c r="L16" s="36"/>
      <c r="M16" s="36"/>
      <c r="N16" s="2"/>
      <c r="O16" s="3"/>
      <c r="P16" s="35"/>
      <c r="Q16" s="4"/>
      <c r="R16" s="5"/>
      <c r="S16" s="6"/>
      <c r="T16" s="31" t="s">
        <v>85</v>
      </c>
      <c r="U16" s="8" t="s">
        <v>33</v>
      </c>
      <c r="V16" s="8">
        <v>2</v>
      </c>
      <c r="W16" s="11">
        <v>0.05</v>
      </c>
      <c r="X16" s="39">
        <v>1</v>
      </c>
      <c r="Y16" s="3">
        <f t="shared" si="1"/>
        <v>0.1</v>
      </c>
      <c r="Z16" s="116"/>
      <c r="AA16" s="144"/>
      <c r="AB16" s="116"/>
    </row>
    <row r="17" spans="1:31" s="10" customFormat="1" ht="36" customHeight="1" x14ac:dyDescent="0.25">
      <c r="A17" s="104"/>
      <c r="B17" s="107"/>
      <c r="C17" s="107"/>
      <c r="D17" s="107"/>
      <c r="E17" s="107"/>
      <c r="F17" s="107"/>
      <c r="G17" s="107"/>
      <c r="H17" s="70">
        <v>16</v>
      </c>
      <c r="I17" s="36" t="s">
        <v>78</v>
      </c>
      <c r="J17" s="36" t="s">
        <v>79</v>
      </c>
      <c r="K17" s="36" t="s">
        <v>32</v>
      </c>
      <c r="L17" s="30" t="s">
        <v>80</v>
      </c>
      <c r="M17" s="55">
        <v>2</v>
      </c>
      <c r="N17" s="2">
        <v>0.34</v>
      </c>
      <c r="O17" s="3"/>
      <c r="P17" s="35"/>
      <c r="Q17" s="4"/>
      <c r="R17" s="5"/>
      <c r="S17" s="69">
        <f>M17*N17</f>
        <v>0.68</v>
      </c>
      <c r="T17" s="32"/>
      <c r="U17" s="8"/>
      <c r="V17" s="8"/>
      <c r="W17" s="3"/>
      <c r="X17" s="39"/>
      <c r="Y17" s="3"/>
      <c r="Z17" s="116"/>
      <c r="AA17" s="144"/>
      <c r="AB17" s="116"/>
    </row>
    <row r="18" spans="1:31" s="10" customFormat="1" ht="36" customHeight="1" x14ac:dyDescent="0.25">
      <c r="A18" s="104"/>
      <c r="B18" s="107"/>
      <c r="C18" s="107"/>
      <c r="D18" s="107"/>
      <c r="E18" s="107"/>
      <c r="F18" s="107"/>
      <c r="G18" s="107"/>
      <c r="H18" s="45">
        <v>17</v>
      </c>
      <c r="I18" s="36" t="s">
        <v>71</v>
      </c>
      <c r="J18" s="36" t="s">
        <v>72</v>
      </c>
      <c r="K18" s="36" t="s">
        <v>30</v>
      </c>
      <c r="L18" s="30" t="s">
        <v>44</v>
      </c>
      <c r="M18" s="55">
        <v>1</v>
      </c>
      <c r="N18" s="2">
        <v>5.8</v>
      </c>
      <c r="O18" s="3">
        <v>3.4</v>
      </c>
      <c r="P18" s="35">
        <f>Q18/0.99</f>
        <v>0.41757575757575754</v>
      </c>
      <c r="Q18" s="4">
        <v>0.41339999999999999</v>
      </c>
      <c r="R18" s="5">
        <f t="shared" ref="R18:R22" si="2">P18-Q18</f>
        <v>4.1757575757575549E-3</v>
      </c>
      <c r="S18" s="6">
        <f>(N18*P18-O18*R18)*M18</f>
        <v>2.407741818181818</v>
      </c>
      <c r="T18" s="32" t="s">
        <v>74</v>
      </c>
      <c r="U18" s="8" t="s">
        <v>86</v>
      </c>
      <c r="V18" s="8">
        <v>1</v>
      </c>
      <c r="W18" s="3">
        <v>0.04</v>
      </c>
      <c r="X18" s="39">
        <v>1</v>
      </c>
      <c r="Y18" s="3">
        <f t="shared" si="1"/>
        <v>0.04</v>
      </c>
      <c r="Z18" s="116"/>
      <c r="AA18" s="144"/>
      <c r="AB18" s="116"/>
    </row>
    <row r="19" spans="1:31" s="10" customFormat="1" ht="36" customHeight="1" x14ac:dyDescent="0.25">
      <c r="A19" s="104"/>
      <c r="B19" s="107"/>
      <c r="C19" s="107"/>
      <c r="D19" s="107"/>
      <c r="E19" s="107"/>
      <c r="F19" s="107"/>
      <c r="G19" s="107"/>
      <c r="H19" s="54"/>
      <c r="I19" s="44"/>
      <c r="J19" s="44"/>
      <c r="K19" s="44"/>
      <c r="L19" s="44"/>
      <c r="M19" s="44"/>
      <c r="N19" s="44"/>
      <c r="O19" s="3"/>
      <c r="P19" s="44"/>
      <c r="Q19" s="44"/>
      <c r="R19" s="5"/>
      <c r="S19" s="44"/>
      <c r="T19" s="32" t="s">
        <v>84</v>
      </c>
      <c r="U19" s="8"/>
      <c r="V19" s="8">
        <v>2</v>
      </c>
      <c r="W19" s="3">
        <v>0.08</v>
      </c>
      <c r="X19" s="39">
        <v>1</v>
      </c>
      <c r="Y19" s="3">
        <f t="shared" si="1"/>
        <v>0.16</v>
      </c>
      <c r="Z19" s="116"/>
      <c r="AA19" s="144"/>
      <c r="AB19" s="116"/>
    </row>
    <row r="20" spans="1:31" s="10" customFormat="1" ht="36" customHeight="1" x14ac:dyDescent="0.25">
      <c r="A20" s="104"/>
      <c r="B20" s="107"/>
      <c r="C20" s="107"/>
      <c r="D20" s="107"/>
      <c r="E20" s="107"/>
      <c r="F20" s="107"/>
      <c r="G20" s="107"/>
      <c r="H20" s="30"/>
      <c r="I20" s="36"/>
      <c r="J20" s="36"/>
      <c r="K20" s="36"/>
      <c r="L20" s="30"/>
      <c r="M20" s="36"/>
      <c r="N20" s="2"/>
      <c r="O20" s="3"/>
      <c r="P20" s="35"/>
      <c r="Q20" s="4"/>
      <c r="R20" s="5"/>
      <c r="S20" s="6"/>
      <c r="T20" s="31" t="s">
        <v>82</v>
      </c>
      <c r="U20" s="8"/>
      <c r="V20" s="8">
        <v>4</v>
      </c>
      <c r="W20" s="11">
        <v>0.1</v>
      </c>
      <c r="X20" s="39">
        <v>1</v>
      </c>
      <c r="Y20" s="3">
        <f t="shared" si="1"/>
        <v>0.4</v>
      </c>
      <c r="Z20" s="116"/>
      <c r="AA20" s="144"/>
      <c r="AB20" s="116"/>
    </row>
    <row r="21" spans="1:31" s="10" customFormat="1" ht="36" customHeight="1" x14ac:dyDescent="0.25">
      <c r="A21" s="104"/>
      <c r="B21" s="107"/>
      <c r="C21" s="107"/>
      <c r="D21" s="107"/>
      <c r="E21" s="107"/>
      <c r="F21" s="107"/>
      <c r="G21" s="107"/>
      <c r="H21" s="45">
        <v>19</v>
      </c>
      <c r="I21" s="36" t="s">
        <v>96</v>
      </c>
      <c r="J21" s="36" t="s">
        <v>97</v>
      </c>
      <c r="K21" s="36" t="s">
        <v>32</v>
      </c>
      <c r="L21" s="30"/>
      <c r="M21" s="55">
        <v>1</v>
      </c>
      <c r="N21" s="2">
        <v>4.9557000000000002</v>
      </c>
      <c r="O21" s="3"/>
      <c r="P21" s="35"/>
      <c r="Q21" s="4"/>
      <c r="R21" s="5">
        <f t="shared" si="2"/>
        <v>0</v>
      </c>
      <c r="S21" s="40">
        <f>M21*N21</f>
        <v>4.9557000000000002</v>
      </c>
      <c r="T21" s="31"/>
      <c r="U21" s="8"/>
      <c r="V21" s="8"/>
      <c r="W21" s="11"/>
      <c r="X21" s="39"/>
      <c r="Y21" s="3"/>
      <c r="Z21" s="116"/>
      <c r="AA21" s="144"/>
      <c r="AB21" s="116"/>
    </row>
    <row r="22" spans="1:31" s="10" customFormat="1" ht="36" customHeight="1" x14ac:dyDescent="0.25">
      <c r="A22" s="104"/>
      <c r="B22" s="107"/>
      <c r="C22" s="107"/>
      <c r="D22" s="107"/>
      <c r="E22" s="107"/>
      <c r="F22" s="107"/>
      <c r="G22" s="107"/>
      <c r="H22" s="45">
        <v>20</v>
      </c>
      <c r="I22" s="36" t="s">
        <v>98</v>
      </c>
      <c r="J22" s="36" t="s">
        <v>99</v>
      </c>
      <c r="K22" s="36" t="s">
        <v>30</v>
      </c>
      <c r="L22" s="30" t="s">
        <v>44</v>
      </c>
      <c r="M22" s="55">
        <v>1</v>
      </c>
      <c r="N22" s="2">
        <v>5.8</v>
      </c>
      <c r="O22" s="3">
        <v>3.4</v>
      </c>
      <c r="P22" s="4">
        <f>1.892/0.99</f>
        <v>1.911111111111111</v>
      </c>
      <c r="Q22" s="4">
        <v>1.8919999999999999</v>
      </c>
      <c r="R22" s="5">
        <f t="shared" si="2"/>
        <v>1.9111111111111079E-2</v>
      </c>
      <c r="S22" s="6">
        <f>(N22*P22-O22*R22)*M22</f>
        <v>11.019466666666666</v>
      </c>
      <c r="T22" s="32" t="s">
        <v>74</v>
      </c>
      <c r="U22" s="8" t="s">
        <v>77</v>
      </c>
      <c r="V22" s="8">
        <v>1</v>
      </c>
      <c r="W22" s="3">
        <v>0.04</v>
      </c>
      <c r="X22" s="39">
        <v>1</v>
      </c>
      <c r="Y22" s="3">
        <f t="shared" ref="Y22:Y23" si="3">W22*V22/X22</f>
        <v>0.04</v>
      </c>
      <c r="Z22" s="116"/>
      <c r="AA22" s="144"/>
      <c r="AB22" s="116"/>
    </row>
    <row r="23" spans="1:31" s="10" customFormat="1" ht="36" customHeight="1" x14ac:dyDescent="0.25">
      <c r="A23" s="104"/>
      <c r="B23" s="107"/>
      <c r="C23" s="107"/>
      <c r="D23" s="107"/>
      <c r="E23" s="107"/>
      <c r="F23" s="107"/>
      <c r="G23" s="107"/>
      <c r="H23" s="30"/>
      <c r="I23" s="36"/>
      <c r="J23" s="36"/>
      <c r="K23" s="36"/>
      <c r="L23" s="30"/>
      <c r="M23" s="36"/>
      <c r="N23" s="2"/>
      <c r="O23" s="3"/>
      <c r="P23" s="4"/>
      <c r="Q23" s="4"/>
      <c r="R23" s="5"/>
      <c r="S23" s="6"/>
      <c r="T23" s="32" t="s">
        <v>75</v>
      </c>
      <c r="U23" s="8" t="s">
        <v>76</v>
      </c>
      <c r="V23" s="8">
        <v>4</v>
      </c>
      <c r="W23" s="3">
        <v>0.08</v>
      </c>
      <c r="X23" s="39">
        <v>1</v>
      </c>
      <c r="Y23" s="3">
        <f t="shared" si="3"/>
        <v>0.32</v>
      </c>
      <c r="Z23" s="116"/>
      <c r="AA23" s="144"/>
      <c r="AB23" s="116"/>
    </row>
    <row r="24" spans="1:31" s="10" customFormat="1" ht="36" customHeight="1" x14ac:dyDescent="0.25">
      <c r="A24" s="104"/>
      <c r="B24" s="107"/>
      <c r="C24" s="107"/>
      <c r="D24" s="107"/>
      <c r="E24" s="107"/>
      <c r="F24" s="107"/>
      <c r="G24" s="107"/>
      <c r="H24" s="45">
        <v>21</v>
      </c>
      <c r="I24" s="36" t="s">
        <v>110</v>
      </c>
      <c r="J24" s="36" t="s">
        <v>111</v>
      </c>
      <c r="K24" s="36" t="s">
        <v>32</v>
      </c>
      <c r="L24" s="30"/>
      <c r="M24" s="55">
        <v>1</v>
      </c>
      <c r="N24" s="2">
        <v>6.5</v>
      </c>
      <c r="O24" s="3"/>
      <c r="P24" s="4"/>
      <c r="Q24" s="4"/>
      <c r="R24" s="5"/>
      <c r="S24" s="40">
        <f>M24*N24</f>
        <v>6.5</v>
      </c>
      <c r="T24" s="32"/>
      <c r="U24" s="8"/>
      <c r="V24" s="8"/>
      <c r="W24" s="3"/>
      <c r="X24" s="39"/>
      <c r="Y24" s="3"/>
      <c r="Z24" s="116"/>
      <c r="AA24" s="144"/>
      <c r="AB24" s="116"/>
    </row>
    <row r="25" spans="1:31" s="10" customFormat="1" ht="36" customHeight="1" x14ac:dyDescent="0.25">
      <c r="A25" s="104"/>
      <c r="B25" s="107"/>
      <c r="C25" s="107"/>
      <c r="D25" s="107"/>
      <c r="E25" s="107"/>
      <c r="F25" s="107"/>
      <c r="G25" s="107"/>
      <c r="H25" s="45">
        <v>22</v>
      </c>
      <c r="I25" s="36" t="s">
        <v>112</v>
      </c>
      <c r="J25" s="36" t="s">
        <v>113</v>
      </c>
      <c r="K25" s="36" t="s">
        <v>32</v>
      </c>
      <c r="L25" s="30"/>
      <c r="M25" s="55">
        <v>1</v>
      </c>
      <c r="N25" s="2">
        <v>6.5</v>
      </c>
      <c r="O25" s="3"/>
      <c r="P25" s="4"/>
      <c r="Q25" s="4"/>
      <c r="R25" s="5"/>
      <c r="S25" s="40">
        <f>M25*N25</f>
        <v>6.5</v>
      </c>
      <c r="T25" s="32"/>
      <c r="U25" s="8"/>
      <c r="V25" s="8"/>
      <c r="W25" s="3"/>
      <c r="X25" s="39"/>
      <c r="Y25" s="3"/>
      <c r="Z25" s="116"/>
      <c r="AA25" s="144"/>
      <c r="AB25" s="116"/>
    </row>
    <row r="26" spans="1:31" s="10" customFormat="1" ht="36" customHeight="1" x14ac:dyDescent="0.25">
      <c r="A26" s="104"/>
      <c r="B26" s="107"/>
      <c r="C26" s="107"/>
      <c r="D26" s="107"/>
      <c r="E26" s="107"/>
      <c r="F26" s="107"/>
      <c r="G26" s="107"/>
      <c r="H26" s="70">
        <v>26</v>
      </c>
      <c r="I26" s="36" t="s">
        <v>100</v>
      </c>
      <c r="J26" s="36" t="s">
        <v>101</v>
      </c>
      <c r="K26" s="36" t="s">
        <v>32</v>
      </c>
      <c r="L26" s="30" t="s">
        <v>50</v>
      </c>
      <c r="M26" s="55">
        <v>1</v>
      </c>
      <c r="N26" s="2">
        <v>1.48</v>
      </c>
      <c r="O26" s="3"/>
      <c r="P26" s="4"/>
      <c r="Q26" s="4"/>
      <c r="R26" s="5"/>
      <c r="S26" s="69">
        <f>M26*N26</f>
        <v>1.48</v>
      </c>
      <c r="T26" s="32"/>
      <c r="U26" s="8"/>
      <c r="V26" s="8"/>
      <c r="W26" s="3"/>
      <c r="X26" s="39"/>
      <c r="Y26" s="3"/>
      <c r="Z26" s="116"/>
      <c r="AA26" s="144"/>
      <c r="AB26" s="116"/>
    </row>
    <row r="27" spans="1:31" s="10" customFormat="1" ht="36" customHeight="1" x14ac:dyDescent="0.25">
      <c r="A27" s="104"/>
      <c r="B27" s="107"/>
      <c r="C27" s="107"/>
      <c r="D27" s="107"/>
      <c r="E27" s="107"/>
      <c r="F27" s="107"/>
      <c r="G27" s="107"/>
      <c r="H27" s="70">
        <v>27</v>
      </c>
      <c r="I27" s="36" t="s">
        <v>102</v>
      </c>
      <c r="J27" s="36" t="s">
        <v>103</v>
      </c>
      <c r="K27" s="36" t="s">
        <v>32</v>
      </c>
      <c r="L27" s="30" t="s">
        <v>50</v>
      </c>
      <c r="M27" s="55">
        <v>1</v>
      </c>
      <c r="N27" s="2">
        <v>0.96</v>
      </c>
      <c r="O27" s="3"/>
      <c r="P27" s="4"/>
      <c r="Q27" s="4"/>
      <c r="R27" s="5"/>
      <c r="S27" s="69">
        <f>M27*N27</f>
        <v>0.96</v>
      </c>
      <c r="T27" s="32"/>
      <c r="U27" s="8"/>
      <c r="V27" s="8"/>
      <c r="W27" s="3"/>
      <c r="X27" s="39"/>
      <c r="Y27" s="3"/>
      <c r="Z27" s="116"/>
      <c r="AA27" s="144"/>
      <c r="AB27" s="116"/>
    </row>
    <row r="28" spans="1:31" s="10" customFormat="1" ht="36" customHeight="1" x14ac:dyDescent="0.25">
      <c r="A28" s="104"/>
      <c r="B28" s="107"/>
      <c r="C28" s="107"/>
      <c r="D28" s="107"/>
      <c r="E28" s="107"/>
      <c r="F28" s="107"/>
      <c r="G28" s="107"/>
      <c r="H28" s="70">
        <v>28</v>
      </c>
      <c r="I28" s="36" t="s">
        <v>104</v>
      </c>
      <c r="J28" s="36" t="s">
        <v>105</v>
      </c>
      <c r="K28" s="36" t="s">
        <v>32</v>
      </c>
      <c r="L28" s="30" t="s">
        <v>91</v>
      </c>
      <c r="M28" s="55">
        <v>1</v>
      </c>
      <c r="N28" s="2">
        <v>2.39</v>
      </c>
      <c r="O28" s="3"/>
      <c r="P28" s="4"/>
      <c r="Q28" s="4"/>
      <c r="R28" s="5"/>
      <c r="S28" s="69">
        <f>M28*N28</f>
        <v>2.39</v>
      </c>
      <c r="T28" s="32"/>
      <c r="U28" s="8"/>
      <c r="V28" s="8"/>
      <c r="W28" s="3"/>
      <c r="X28" s="39"/>
      <c r="Y28" s="3"/>
      <c r="Z28" s="116"/>
      <c r="AA28" s="144"/>
      <c r="AB28" s="116"/>
    </row>
    <row r="29" spans="1:31" s="53" customFormat="1" ht="36" customHeight="1" x14ac:dyDescent="0.25">
      <c r="A29" s="104"/>
      <c r="B29" s="107"/>
      <c r="C29" s="107"/>
      <c r="D29" s="107"/>
      <c r="E29" s="107"/>
      <c r="F29" s="107"/>
      <c r="G29" s="107"/>
      <c r="H29" s="30"/>
      <c r="I29" s="46"/>
      <c r="J29" s="46"/>
      <c r="K29" s="46"/>
      <c r="L29" s="46"/>
      <c r="M29" s="46"/>
      <c r="N29" s="47"/>
      <c r="O29" s="47"/>
      <c r="P29" s="48"/>
      <c r="Q29" s="48"/>
      <c r="R29" s="48"/>
      <c r="S29" s="48"/>
      <c r="T29" s="49" t="s">
        <v>31</v>
      </c>
      <c r="U29" s="50"/>
      <c r="V29" s="50"/>
      <c r="W29" s="51"/>
      <c r="X29" s="52">
        <v>1</v>
      </c>
      <c r="Y29" s="47">
        <v>2.85</v>
      </c>
      <c r="Z29" s="116"/>
      <c r="AA29" s="144"/>
      <c r="AB29" s="116"/>
    </row>
    <row r="30" spans="1:31" s="10" customFormat="1" ht="36" customHeight="1" x14ac:dyDescent="0.25">
      <c r="A30" s="104"/>
      <c r="B30" s="107"/>
      <c r="C30" s="107"/>
      <c r="D30" s="107"/>
      <c r="E30" s="107"/>
      <c r="F30" s="107"/>
      <c r="G30" s="107"/>
      <c r="H30" s="30"/>
      <c r="I30" s="36"/>
      <c r="J30" s="36"/>
      <c r="K30" s="36"/>
      <c r="L30" s="30"/>
      <c r="M30" s="36"/>
      <c r="N30" s="2"/>
      <c r="O30" s="3"/>
      <c r="P30" s="35"/>
      <c r="Q30" s="4"/>
      <c r="R30" s="5"/>
      <c r="S30" s="6"/>
      <c r="T30" s="31" t="s">
        <v>34</v>
      </c>
      <c r="U30" s="8"/>
      <c r="V30" s="8"/>
      <c r="W30" s="43"/>
      <c r="X30" s="39">
        <v>1</v>
      </c>
      <c r="Y30" s="34">
        <v>0.5</v>
      </c>
      <c r="Z30" s="116"/>
      <c r="AA30" s="144"/>
      <c r="AB30" s="116"/>
    </row>
    <row r="31" spans="1:31" s="10" customFormat="1" ht="36" customHeight="1" x14ac:dyDescent="0.25">
      <c r="A31" s="104"/>
      <c r="B31" s="107"/>
      <c r="C31" s="107"/>
      <c r="D31" s="107"/>
      <c r="E31" s="107"/>
      <c r="F31" s="107"/>
      <c r="G31" s="107"/>
      <c r="H31" s="30"/>
      <c r="I31" s="36"/>
      <c r="J31" s="36"/>
      <c r="K31" s="36"/>
      <c r="L31" s="30"/>
      <c r="M31" s="36"/>
      <c r="N31" s="2"/>
      <c r="O31" s="3"/>
      <c r="P31" s="35"/>
      <c r="Q31" s="4"/>
      <c r="R31" s="5"/>
      <c r="S31" s="6"/>
      <c r="T31" s="31" t="s">
        <v>87</v>
      </c>
      <c r="U31" s="8"/>
      <c r="V31" s="8"/>
      <c r="W31" s="11"/>
      <c r="X31" s="39">
        <v>1</v>
      </c>
      <c r="Y31" s="3">
        <v>3</v>
      </c>
      <c r="Z31" s="116"/>
      <c r="AA31" s="144"/>
      <c r="AB31" s="116"/>
    </row>
    <row r="32" spans="1:31" s="10" customFormat="1" ht="24.6" customHeight="1" x14ac:dyDescent="0.25">
      <c r="A32" s="105"/>
      <c r="B32" s="108"/>
      <c r="C32" s="108"/>
      <c r="D32" s="108"/>
      <c r="E32" s="108"/>
      <c r="F32" s="108"/>
      <c r="G32" s="108"/>
      <c r="H32" s="30"/>
      <c r="I32" s="36"/>
      <c r="J32" s="121" t="s">
        <v>1</v>
      </c>
      <c r="K32" s="122"/>
      <c r="L32" s="122"/>
      <c r="M32" s="122"/>
      <c r="N32" s="122"/>
      <c r="O32" s="122"/>
      <c r="P32" s="122"/>
      <c r="Q32" s="122"/>
      <c r="R32" s="123"/>
      <c r="S32" s="12">
        <f>SUM(S4:S31)</f>
        <v>46.448065252525254</v>
      </c>
      <c r="T32" s="124" t="s">
        <v>2</v>
      </c>
      <c r="U32" s="125"/>
      <c r="V32" s="125"/>
      <c r="W32" s="125"/>
      <c r="X32" s="126"/>
      <c r="Y32" s="13">
        <f>SUM(Y4:Y31)</f>
        <v>8.379999999999999</v>
      </c>
      <c r="Z32" s="117"/>
      <c r="AA32" s="145"/>
      <c r="AB32" s="117"/>
      <c r="AC32" s="14"/>
      <c r="AD32" s="9"/>
      <c r="AE32" s="15"/>
    </row>
  </sheetData>
  <mergeCells count="32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S2:S3"/>
    <mergeCell ref="T2:Y2"/>
    <mergeCell ref="A4:A32"/>
    <mergeCell ref="B4:B32"/>
    <mergeCell ref="C4:C32"/>
    <mergeCell ref="D4:D32"/>
    <mergeCell ref="E4:E32"/>
    <mergeCell ref="Z2:Z3"/>
    <mergeCell ref="AA2:AA3"/>
    <mergeCell ref="AB2:AB3"/>
    <mergeCell ref="F4:F32"/>
    <mergeCell ref="G4:G32"/>
    <mergeCell ref="Z4:Z32"/>
    <mergeCell ref="AA4:AA32"/>
    <mergeCell ref="AB4:AB32"/>
    <mergeCell ref="J32:R32"/>
    <mergeCell ref="T32:X32"/>
    <mergeCell ref="P2:R2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62C4-03E4-40DA-9D0E-0441DF1E684B}">
  <dimension ref="A1:J12"/>
  <sheetViews>
    <sheetView zoomScale="60" zoomScaleNormal="60" workbookViewId="0">
      <selection activeCell="A2" sqref="A2:A12"/>
    </sheetView>
  </sheetViews>
  <sheetFormatPr defaultRowHeight="13.8" x14ac:dyDescent="0.25"/>
  <cols>
    <col min="1" max="1" width="13.88671875" customWidth="1"/>
    <col min="2" max="2" width="19" customWidth="1"/>
    <col min="3" max="3" width="26.77734375" style="64" customWidth="1"/>
    <col min="4" max="4" width="16.33203125" style="64" customWidth="1"/>
    <col min="5" max="5" width="15" style="64" customWidth="1"/>
    <col min="6" max="6" width="23.6640625" customWidth="1"/>
    <col min="7" max="7" width="13.5546875" customWidth="1"/>
    <col min="8" max="9" width="0" hidden="1" customWidth="1"/>
    <col min="10" max="10" width="14.5546875" customWidth="1"/>
  </cols>
  <sheetData>
    <row r="1" spans="1:10" ht="18.600000000000001" customHeight="1" x14ac:dyDescent="0.25">
      <c r="A1" s="11" t="s">
        <v>47</v>
      </c>
      <c r="B1" s="11" t="s">
        <v>138</v>
      </c>
      <c r="C1" s="11" t="s">
        <v>120</v>
      </c>
      <c r="D1" s="11" t="s">
        <v>8</v>
      </c>
      <c r="E1" s="11" t="s">
        <v>140</v>
      </c>
      <c r="F1" s="68" t="s">
        <v>141</v>
      </c>
      <c r="G1" s="43" t="s">
        <v>144</v>
      </c>
      <c r="H1" s="68" t="s">
        <v>147</v>
      </c>
      <c r="I1" s="11" t="s">
        <v>6</v>
      </c>
      <c r="J1" s="72" t="s">
        <v>155</v>
      </c>
    </row>
    <row r="2" spans="1:10" ht="52.2" customHeight="1" x14ac:dyDescent="0.25">
      <c r="A2" s="74">
        <v>1</v>
      </c>
      <c r="B2" s="75" t="s">
        <v>41</v>
      </c>
      <c r="C2" s="75" t="s">
        <v>43</v>
      </c>
      <c r="D2" s="74" t="s">
        <v>148</v>
      </c>
      <c r="E2" s="74" t="s">
        <v>152</v>
      </c>
      <c r="F2" s="76"/>
      <c r="G2" s="77">
        <v>0.24</v>
      </c>
      <c r="H2" s="77">
        <v>2.532</v>
      </c>
      <c r="I2" s="77" t="s">
        <v>149</v>
      </c>
      <c r="J2" s="81"/>
    </row>
    <row r="3" spans="1:10" ht="52.2" customHeight="1" x14ac:dyDescent="0.25">
      <c r="A3" s="74">
        <v>4</v>
      </c>
      <c r="B3" s="75" t="s">
        <v>48</v>
      </c>
      <c r="C3" s="78" t="s">
        <v>146</v>
      </c>
      <c r="D3" s="77"/>
      <c r="E3" s="77"/>
      <c r="F3" s="76"/>
      <c r="G3" s="77"/>
      <c r="H3" s="77" t="s">
        <v>30</v>
      </c>
      <c r="I3" s="77" t="s">
        <v>37</v>
      </c>
      <c r="J3" s="82"/>
    </row>
    <row r="4" spans="1:10" ht="52.2" customHeight="1" x14ac:dyDescent="0.25">
      <c r="A4" s="74" t="s">
        <v>89</v>
      </c>
      <c r="B4" s="74"/>
      <c r="C4" s="75" t="s">
        <v>150</v>
      </c>
      <c r="D4" s="74" t="s">
        <v>142</v>
      </c>
      <c r="E4" s="74" t="s">
        <v>143</v>
      </c>
      <c r="F4" s="79"/>
      <c r="G4" s="77">
        <v>0.1013</v>
      </c>
      <c r="H4" s="77">
        <v>0.97499999999999998</v>
      </c>
      <c r="I4" s="77" t="s">
        <v>149</v>
      </c>
      <c r="J4" s="81"/>
    </row>
    <row r="5" spans="1:10" ht="52.2" customHeight="1" x14ac:dyDescent="0.25">
      <c r="A5" s="74">
        <v>16</v>
      </c>
      <c r="B5" s="75" t="s">
        <v>78</v>
      </c>
      <c r="C5" s="75" t="s">
        <v>79</v>
      </c>
      <c r="D5" s="74" t="s">
        <v>145</v>
      </c>
      <c r="E5" s="74" t="s">
        <v>139</v>
      </c>
      <c r="F5" s="76"/>
      <c r="G5" s="77">
        <v>3.2899999999999999E-2</v>
      </c>
      <c r="H5" s="77">
        <v>0.34499999999999997</v>
      </c>
      <c r="I5" s="77" t="s">
        <v>149</v>
      </c>
      <c r="J5" s="81"/>
    </row>
    <row r="6" spans="1:10" ht="52.2" customHeight="1" x14ac:dyDescent="0.25">
      <c r="A6" s="56">
        <v>26</v>
      </c>
      <c r="B6" s="67" t="s">
        <v>100</v>
      </c>
      <c r="C6" s="67" t="s">
        <v>101</v>
      </c>
      <c r="D6" s="73" t="s">
        <v>100</v>
      </c>
      <c r="E6" s="62"/>
      <c r="F6" s="68"/>
      <c r="G6" s="11">
        <v>0.14099999999999999</v>
      </c>
      <c r="H6" s="11">
        <f>VLOOKUP(D6,[1]中盛8!$B$9:$G$24,6,0)</f>
        <v>1.1037153014144163</v>
      </c>
      <c r="I6" s="11" t="s">
        <v>149</v>
      </c>
      <c r="J6" s="11">
        <v>1.48</v>
      </c>
    </row>
    <row r="7" spans="1:10" ht="52.2" customHeight="1" x14ac:dyDescent="0.25">
      <c r="A7" s="56">
        <v>27</v>
      </c>
      <c r="B7" s="67" t="s">
        <v>102</v>
      </c>
      <c r="C7" s="67" t="s">
        <v>103</v>
      </c>
      <c r="D7" s="73" t="s">
        <v>102</v>
      </c>
      <c r="E7" s="62"/>
      <c r="F7" s="68"/>
      <c r="G7" s="11">
        <v>9.0999999999999998E-2</v>
      </c>
      <c r="H7" s="11">
        <f>VLOOKUP(D7,[1]中盛8!$B$9:$G$24,6,0)</f>
        <v>0.76920202707813312</v>
      </c>
      <c r="I7" s="11" t="s">
        <v>149</v>
      </c>
      <c r="J7" s="11">
        <v>0.96</v>
      </c>
    </row>
    <row r="8" spans="1:10" ht="52.2" customHeight="1" x14ac:dyDescent="0.25">
      <c r="A8" s="56">
        <v>28</v>
      </c>
      <c r="B8" s="67" t="s">
        <v>104</v>
      </c>
      <c r="C8" s="67" t="s">
        <v>105</v>
      </c>
      <c r="D8" s="73" t="s">
        <v>104</v>
      </c>
      <c r="E8" s="62"/>
      <c r="F8" s="68"/>
      <c r="G8" s="11">
        <v>0.22800000000000001</v>
      </c>
      <c r="H8" s="11">
        <f>VLOOKUP(D8,[1]中盛8!$B$9:$G$24,6,0)</f>
        <v>1.6118568943347704</v>
      </c>
      <c r="I8" s="11" t="s">
        <v>149</v>
      </c>
      <c r="J8" s="11">
        <v>2.39</v>
      </c>
    </row>
    <row r="9" spans="1:10" ht="51.6" customHeight="1" x14ac:dyDescent="0.25">
      <c r="A9" s="80"/>
      <c r="B9" s="78"/>
      <c r="C9" s="78" t="s">
        <v>157</v>
      </c>
      <c r="D9" s="78" t="s">
        <v>156</v>
      </c>
      <c r="E9" s="78"/>
      <c r="F9" s="78"/>
      <c r="G9" s="77"/>
      <c r="H9" s="77"/>
      <c r="I9" s="77" t="s">
        <v>149</v>
      </c>
      <c r="J9" s="77">
        <v>0.34</v>
      </c>
    </row>
    <row r="10" spans="1:10" ht="51.6" customHeight="1" x14ac:dyDescent="0.25">
      <c r="A10" s="80"/>
      <c r="B10" s="78"/>
      <c r="C10" s="78" t="s">
        <v>159</v>
      </c>
      <c r="D10" s="78" t="s">
        <v>158</v>
      </c>
      <c r="E10" s="78"/>
      <c r="F10" s="78"/>
      <c r="G10" s="77"/>
      <c r="H10" s="78"/>
      <c r="I10" s="77" t="s">
        <v>149</v>
      </c>
      <c r="J10" s="77">
        <v>1.49</v>
      </c>
    </row>
    <row r="11" spans="1:10" ht="51.6" customHeight="1" x14ac:dyDescent="0.25">
      <c r="A11" s="80"/>
      <c r="B11" s="78"/>
      <c r="C11" s="78" t="s">
        <v>161</v>
      </c>
      <c r="D11" s="78" t="s">
        <v>160</v>
      </c>
      <c r="E11" s="78"/>
      <c r="F11" s="78"/>
      <c r="G11" s="78"/>
      <c r="H11" s="78"/>
      <c r="I11" s="77" t="s">
        <v>149</v>
      </c>
      <c r="J11" s="77">
        <v>1.54</v>
      </c>
    </row>
    <row r="12" spans="1:10" ht="51.6" customHeight="1" x14ac:dyDescent="0.25">
      <c r="A12" s="80"/>
      <c r="B12" s="78"/>
      <c r="C12" s="78" t="s">
        <v>163</v>
      </c>
      <c r="D12" s="78" t="s">
        <v>162</v>
      </c>
      <c r="E12" s="78"/>
      <c r="F12" s="78"/>
      <c r="G12" s="78"/>
      <c r="H12" s="78"/>
      <c r="I12" s="77" t="s">
        <v>149</v>
      </c>
      <c r="J12" s="77">
        <v>1.54</v>
      </c>
    </row>
  </sheetData>
  <phoneticPr fontId="3" type="noConversion"/>
  <conditionalFormatting sqref="A1 A3 A5:A1048576">
    <cfRule type="duplicateValues" dxfId="6" priority="4"/>
  </conditionalFormatting>
  <conditionalFormatting sqref="A2">
    <cfRule type="duplicateValues" dxfId="5" priority="3"/>
  </conditionalFormatting>
  <conditionalFormatting sqref="A4">
    <cfRule type="duplicateValues" dxfId="4" priority="2"/>
  </conditionalFormatting>
  <conditionalFormatting sqref="B2:B12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E6D6-DE0A-4346-882C-24447CC31956}">
  <dimension ref="A1:R10"/>
  <sheetViews>
    <sheetView tabSelected="1" zoomScale="60" zoomScaleNormal="60" workbookViewId="0">
      <selection activeCell="J6" sqref="J6"/>
    </sheetView>
  </sheetViews>
  <sheetFormatPr defaultRowHeight="13.8" x14ac:dyDescent="0.25"/>
  <cols>
    <col min="1" max="7" width="19.6640625" customWidth="1"/>
    <col min="8" max="8" width="8.77734375" customWidth="1"/>
    <col min="9" max="9" width="14.5546875" customWidth="1"/>
    <col min="10" max="10" width="19" customWidth="1"/>
    <col min="11" max="11" width="26.77734375" customWidth="1"/>
    <col min="12" max="12" width="16.33203125" customWidth="1"/>
    <col min="13" max="13" width="15" customWidth="1"/>
    <col min="14" max="14" width="23.6640625" customWidth="1"/>
    <col min="15" max="15" width="13.44140625" customWidth="1"/>
    <col min="16" max="16" width="7.5546875" customWidth="1"/>
    <col min="17" max="17" width="10.88671875" customWidth="1"/>
    <col min="18" max="18" width="14.44140625" customWidth="1"/>
  </cols>
  <sheetData>
    <row r="1" spans="1:18" ht="44.25" customHeight="1" x14ac:dyDescent="0.25">
      <c r="A1" s="85" t="s">
        <v>164</v>
      </c>
      <c r="B1" s="85" t="s">
        <v>165</v>
      </c>
      <c r="C1" s="85" t="s">
        <v>166</v>
      </c>
      <c r="D1" s="85" t="s">
        <v>167</v>
      </c>
      <c r="E1" s="85" t="s">
        <v>168</v>
      </c>
      <c r="F1" s="85" t="s">
        <v>169</v>
      </c>
      <c r="G1" s="85" t="s">
        <v>170</v>
      </c>
      <c r="H1" s="90"/>
      <c r="I1" s="11" t="s">
        <v>47</v>
      </c>
      <c r="J1" s="11" t="s">
        <v>138</v>
      </c>
      <c r="K1" s="11" t="s">
        <v>120</v>
      </c>
      <c r="L1" s="11" t="s">
        <v>8</v>
      </c>
      <c r="M1" s="11" t="s">
        <v>140</v>
      </c>
      <c r="N1" s="11" t="s">
        <v>141</v>
      </c>
      <c r="O1" s="11" t="s">
        <v>144</v>
      </c>
      <c r="P1" s="96" t="s">
        <v>182</v>
      </c>
      <c r="Q1" s="97"/>
      <c r="R1" s="58" t="s">
        <v>181</v>
      </c>
    </row>
    <row r="2" spans="1:18" ht="52.2" customHeight="1" x14ac:dyDescent="0.25">
      <c r="A2" s="86"/>
      <c r="B2" s="86"/>
      <c r="C2" s="86"/>
      <c r="D2" s="86"/>
      <c r="E2" s="86"/>
      <c r="F2" s="86"/>
      <c r="G2" s="86">
        <v>1</v>
      </c>
      <c r="H2" s="91"/>
      <c r="I2" s="83">
        <v>1</v>
      </c>
      <c r="J2" s="75" t="s">
        <v>41</v>
      </c>
      <c r="K2" s="75" t="s">
        <v>43</v>
      </c>
      <c r="L2" s="74" t="s">
        <v>148</v>
      </c>
      <c r="M2" s="74" t="s">
        <v>152</v>
      </c>
      <c r="N2" s="76"/>
      <c r="O2" s="77">
        <v>0.24</v>
      </c>
      <c r="P2" s="98"/>
      <c r="Q2" s="99"/>
      <c r="R2" s="87">
        <v>2.52</v>
      </c>
    </row>
    <row r="3" spans="1:18" ht="61.2" x14ac:dyDescent="0.25">
      <c r="A3" s="86" t="s">
        <v>171</v>
      </c>
      <c r="B3" s="86" t="s">
        <v>171</v>
      </c>
      <c r="C3" s="86" t="s">
        <v>171</v>
      </c>
      <c r="D3" s="86" t="s">
        <v>171</v>
      </c>
      <c r="E3" s="86" t="s">
        <v>171</v>
      </c>
      <c r="F3" s="86" t="s">
        <v>171</v>
      </c>
      <c r="G3" s="86"/>
      <c r="H3" s="91"/>
      <c r="I3" s="83" t="s">
        <v>177</v>
      </c>
      <c r="J3" s="75" t="s">
        <v>110</v>
      </c>
      <c r="K3" s="78" t="s">
        <v>111</v>
      </c>
      <c r="L3" s="77"/>
      <c r="M3" s="77"/>
      <c r="N3" s="76"/>
      <c r="O3" s="77"/>
      <c r="P3" s="102" t="s">
        <v>183</v>
      </c>
      <c r="Q3" s="99"/>
      <c r="R3" s="87">
        <v>6.5</v>
      </c>
    </row>
    <row r="4" spans="1:18" ht="52.2" customHeight="1" x14ac:dyDescent="0.25">
      <c r="A4" s="88" t="s">
        <v>172</v>
      </c>
      <c r="B4" s="88" t="s">
        <v>172</v>
      </c>
      <c r="C4" s="88" t="s">
        <v>172</v>
      </c>
      <c r="D4" s="88" t="s">
        <v>172</v>
      </c>
      <c r="E4" s="88" t="s">
        <v>172</v>
      </c>
      <c r="F4" s="88" t="s">
        <v>172</v>
      </c>
      <c r="G4" s="88" t="s">
        <v>172</v>
      </c>
      <c r="H4" s="92"/>
      <c r="I4" s="83" t="s">
        <v>186</v>
      </c>
      <c r="J4" s="75" t="s">
        <v>78</v>
      </c>
      <c r="K4" s="75" t="s">
        <v>79</v>
      </c>
      <c r="L4" s="74" t="s">
        <v>145</v>
      </c>
      <c r="M4" s="74" t="s">
        <v>139</v>
      </c>
      <c r="N4" s="76"/>
      <c r="O4" s="77">
        <v>3.2899999999999999E-2</v>
      </c>
      <c r="P4" s="98"/>
      <c r="Q4" s="99"/>
      <c r="R4" s="87">
        <v>0.34</v>
      </c>
    </row>
    <row r="5" spans="1:18" ht="52.2" customHeight="1" x14ac:dyDescent="0.25">
      <c r="A5" s="86">
        <v>26</v>
      </c>
      <c r="B5" s="86">
        <v>26</v>
      </c>
      <c r="C5" s="86">
        <v>26</v>
      </c>
      <c r="D5" s="86">
        <v>26</v>
      </c>
      <c r="E5" s="86">
        <v>26</v>
      </c>
      <c r="F5" s="86">
        <v>26</v>
      </c>
      <c r="G5" s="86"/>
      <c r="H5" s="91"/>
      <c r="I5" s="83">
        <v>26</v>
      </c>
      <c r="J5" s="67" t="s">
        <v>100</v>
      </c>
      <c r="K5" s="67" t="s">
        <v>101</v>
      </c>
      <c r="L5" s="73" t="s">
        <v>100</v>
      </c>
      <c r="M5" s="83"/>
      <c r="N5" s="68"/>
      <c r="O5" s="11">
        <v>0.14099999999999999</v>
      </c>
      <c r="P5" s="100"/>
      <c r="Q5" s="101"/>
      <c r="R5" s="11">
        <v>1.48</v>
      </c>
    </row>
    <row r="6" spans="1:18" ht="52.2" customHeight="1" x14ac:dyDescent="0.25">
      <c r="A6" s="86">
        <v>27</v>
      </c>
      <c r="B6" s="86">
        <v>27</v>
      </c>
      <c r="C6" s="86">
        <v>27</v>
      </c>
      <c r="D6" s="86">
        <v>27</v>
      </c>
      <c r="E6" s="86">
        <v>27</v>
      </c>
      <c r="F6" s="86">
        <v>27</v>
      </c>
      <c r="G6" s="86"/>
      <c r="H6" s="91"/>
      <c r="I6" s="83">
        <v>27</v>
      </c>
      <c r="J6" s="67" t="s">
        <v>102</v>
      </c>
      <c r="K6" s="67" t="s">
        <v>103</v>
      </c>
      <c r="L6" s="73" t="s">
        <v>102</v>
      </c>
      <c r="M6" s="83"/>
      <c r="N6" s="68"/>
      <c r="O6" s="11">
        <v>9.0999999999999998E-2</v>
      </c>
      <c r="P6" s="100"/>
      <c r="Q6" s="101"/>
      <c r="R6" s="11">
        <v>0.96</v>
      </c>
    </row>
    <row r="7" spans="1:18" ht="52.2" customHeight="1" x14ac:dyDescent="0.25">
      <c r="A7" s="86">
        <v>28</v>
      </c>
      <c r="B7" s="86">
        <v>28</v>
      </c>
      <c r="C7" s="86">
        <v>28</v>
      </c>
      <c r="D7" s="86">
        <v>28</v>
      </c>
      <c r="E7" s="86">
        <v>28</v>
      </c>
      <c r="F7" s="86">
        <v>28</v>
      </c>
      <c r="G7" s="86"/>
      <c r="H7" s="91"/>
      <c r="I7" s="83">
        <v>28</v>
      </c>
      <c r="J7" s="67" t="s">
        <v>104</v>
      </c>
      <c r="K7" s="67" t="s">
        <v>105</v>
      </c>
      <c r="L7" s="73" t="s">
        <v>104</v>
      </c>
      <c r="M7" s="83"/>
      <c r="N7" s="68"/>
      <c r="O7" s="11">
        <v>0.22800000000000001</v>
      </c>
      <c r="P7" s="100"/>
      <c r="Q7" s="101"/>
      <c r="R7" s="11">
        <v>2.39</v>
      </c>
    </row>
    <row r="8" spans="1:18" ht="51.6" customHeight="1" x14ac:dyDescent="0.25">
      <c r="A8" s="89" t="s">
        <v>173</v>
      </c>
      <c r="B8" s="89" t="s">
        <v>173</v>
      </c>
      <c r="C8" s="89" t="s">
        <v>173</v>
      </c>
      <c r="D8" s="88"/>
      <c r="E8" s="88"/>
      <c r="F8" s="88"/>
      <c r="G8" s="89" t="s">
        <v>173</v>
      </c>
      <c r="H8" s="93"/>
      <c r="I8" s="57" t="s">
        <v>180</v>
      </c>
      <c r="J8" s="78"/>
      <c r="K8" s="78" t="s">
        <v>174</v>
      </c>
      <c r="L8" s="78"/>
      <c r="M8" s="78"/>
      <c r="N8" s="78"/>
      <c r="O8" s="77">
        <v>0.14000000000000001</v>
      </c>
      <c r="P8" s="98"/>
      <c r="Q8" s="99"/>
      <c r="R8" s="77">
        <v>1.49</v>
      </c>
    </row>
    <row r="9" spans="1:18" ht="51.6" customHeight="1" x14ac:dyDescent="0.25">
      <c r="A9" s="88">
        <v>19</v>
      </c>
      <c r="B9" s="88">
        <v>19</v>
      </c>
      <c r="C9" s="88">
        <v>19</v>
      </c>
      <c r="D9" s="88">
        <v>19</v>
      </c>
      <c r="E9" s="88">
        <v>19</v>
      </c>
      <c r="F9" s="88">
        <v>19</v>
      </c>
      <c r="G9" s="88"/>
      <c r="H9" s="92"/>
      <c r="I9" s="57">
        <v>19</v>
      </c>
      <c r="J9" s="78"/>
      <c r="K9" s="78" t="s">
        <v>97</v>
      </c>
      <c r="L9" s="78" t="s">
        <v>96</v>
      </c>
      <c r="M9" s="78"/>
      <c r="N9" s="78"/>
      <c r="O9" s="78"/>
      <c r="P9" s="98"/>
      <c r="Q9" s="99"/>
      <c r="R9" s="77">
        <v>5</v>
      </c>
    </row>
    <row r="10" spans="1:18" ht="51.6" customHeight="1" x14ac:dyDescent="0.25">
      <c r="A10" s="88" t="s">
        <v>175</v>
      </c>
      <c r="B10" s="88" t="s">
        <v>176</v>
      </c>
      <c r="C10" s="88"/>
      <c r="D10" s="88" t="s">
        <v>175</v>
      </c>
      <c r="E10" s="88" t="s">
        <v>176</v>
      </c>
      <c r="F10" s="88"/>
      <c r="G10" s="88"/>
      <c r="H10" s="92"/>
      <c r="I10" s="57">
        <v>3</v>
      </c>
      <c r="J10" s="78"/>
      <c r="K10" s="78" t="s">
        <v>94</v>
      </c>
      <c r="L10" s="78" t="s">
        <v>93</v>
      </c>
      <c r="M10" s="78"/>
      <c r="N10" s="78"/>
      <c r="O10" s="78"/>
      <c r="P10" s="98"/>
      <c r="Q10" s="99"/>
      <c r="R10" s="77">
        <v>2</v>
      </c>
    </row>
  </sheetData>
  <mergeCells count="10">
    <mergeCell ref="P7:Q7"/>
    <mergeCell ref="P8:Q8"/>
    <mergeCell ref="P9:Q9"/>
    <mergeCell ref="P10:Q10"/>
    <mergeCell ref="P3:Q3"/>
    <mergeCell ref="P1:Q1"/>
    <mergeCell ref="P2:Q2"/>
    <mergeCell ref="P4:Q4"/>
    <mergeCell ref="P5:Q5"/>
    <mergeCell ref="P6:Q6"/>
  </mergeCells>
  <phoneticPr fontId="3" type="noConversion"/>
  <conditionalFormatting sqref="A3:I1048576 A1:I1">
    <cfRule type="duplicateValues" dxfId="2" priority="2"/>
  </conditionalFormatting>
  <conditionalFormatting sqref="A2:I2">
    <cfRule type="duplicateValues" dxfId="1" priority="1"/>
  </conditionalFormatting>
  <conditionalFormatting sqref="J2:J10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2BF6-E76C-45B0-B0E9-CAC66CB3A776}">
  <sheetPr>
    <tabColor rgb="FF92D050"/>
  </sheetPr>
  <dimension ref="A1:AE32"/>
  <sheetViews>
    <sheetView zoomScale="60" zoomScaleNormal="60" workbookViewId="0">
      <pane xSplit="10" ySplit="3" topLeftCell="K13" activePane="bottomRight" state="frozen"/>
      <selection pane="topRight" activeCell="I1" sqref="I1"/>
      <selection pane="bottomLeft" activeCell="A4" sqref="A4"/>
      <selection pane="bottomRight" activeCell="AA4" sqref="AA4:AA32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77734375" customWidth="1"/>
    <col min="8" max="8" width="5.5546875" customWidth="1"/>
    <col min="9" max="9" width="15.6640625" customWidth="1"/>
    <col min="10" max="10" width="17" customWidth="1"/>
    <col min="12" max="12" width="11.77734375" customWidth="1"/>
    <col min="13" max="13" width="4.109375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9" s="10" customFormat="1" ht="17.399999999999999" x14ac:dyDescent="0.25">
      <c r="A1" s="127" t="s">
        <v>118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9" s="10" customFormat="1" ht="13.5" customHeight="1" x14ac:dyDescent="0.25">
      <c r="A2" s="1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0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30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9" s="10" customFormat="1" ht="25.5" customHeight="1" x14ac:dyDescent="0.25">
      <c r="A3" s="18" t="s">
        <v>17</v>
      </c>
      <c r="B3" s="105"/>
      <c r="C3" s="105"/>
      <c r="D3" s="105"/>
      <c r="E3" s="105"/>
      <c r="F3" s="129"/>
      <c r="G3" s="107"/>
      <c r="H3" s="108"/>
      <c r="I3" s="108"/>
      <c r="J3" s="131"/>
      <c r="K3" s="132"/>
      <c r="L3" s="131"/>
      <c r="M3" s="132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9" s="10" customFormat="1" ht="40.200000000000003" customHeight="1" x14ac:dyDescent="0.25">
      <c r="A4" s="103">
        <v>2</v>
      </c>
      <c r="B4" s="106" t="s">
        <v>0</v>
      </c>
      <c r="C4" s="103" t="s">
        <v>37</v>
      </c>
      <c r="D4" s="109">
        <v>44565</v>
      </c>
      <c r="E4" s="112" t="s">
        <v>38</v>
      </c>
      <c r="F4" s="106"/>
      <c r="G4" s="106" t="s">
        <v>39</v>
      </c>
      <c r="H4" s="70">
        <v>1</v>
      </c>
      <c r="I4" s="28" t="s">
        <v>41</v>
      </c>
      <c r="J4" s="30" t="s">
        <v>43</v>
      </c>
      <c r="K4" s="30" t="s">
        <v>32</v>
      </c>
      <c r="L4" s="30" t="s">
        <v>88</v>
      </c>
      <c r="M4" s="55">
        <v>1</v>
      </c>
      <c r="N4" s="2">
        <v>2.52</v>
      </c>
      <c r="O4" s="3"/>
      <c r="P4" s="35"/>
      <c r="Q4" s="4"/>
      <c r="R4" s="5"/>
      <c r="S4" s="69">
        <f>M4*N4</f>
        <v>2.52</v>
      </c>
      <c r="T4" s="31"/>
      <c r="U4" s="8"/>
      <c r="V4" s="8"/>
      <c r="W4" s="3"/>
      <c r="X4" s="19"/>
      <c r="Y4" s="3"/>
      <c r="Z4" s="115">
        <v>1.2</v>
      </c>
      <c r="AA4" s="118">
        <f>(S32+Y32)*Z4</f>
        <v>58.498215272727265</v>
      </c>
      <c r="AB4" s="103"/>
      <c r="AC4" s="9"/>
    </row>
    <row r="5" spans="1:29" s="10" customFormat="1" ht="31.8" customHeight="1" x14ac:dyDescent="0.25">
      <c r="A5" s="104"/>
      <c r="B5" s="107"/>
      <c r="C5" s="104"/>
      <c r="D5" s="110"/>
      <c r="E5" s="113"/>
      <c r="F5" s="107"/>
      <c r="G5" s="107"/>
      <c r="H5" s="45">
        <v>2</v>
      </c>
      <c r="I5" s="83" t="s">
        <v>45</v>
      </c>
      <c r="J5" s="83" t="s">
        <v>46</v>
      </c>
      <c r="K5" s="83" t="s">
        <v>32</v>
      </c>
      <c r="L5" s="83"/>
      <c r="M5" s="55">
        <v>1</v>
      </c>
      <c r="N5" s="2"/>
      <c r="O5" s="3"/>
      <c r="P5" s="35"/>
      <c r="Q5" s="4"/>
      <c r="R5" s="5"/>
      <c r="S5" s="40"/>
      <c r="T5" s="33"/>
      <c r="U5" s="8"/>
      <c r="V5" s="8">
        <v>1</v>
      </c>
      <c r="W5" s="3"/>
      <c r="X5" s="84">
        <v>1</v>
      </c>
      <c r="Y5" s="3">
        <f t="shared" ref="Y5" si="0">W5*V5/X5</f>
        <v>0</v>
      </c>
      <c r="Z5" s="116"/>
      <c r="AA5" s="119"/>
      <c r="AB5" s="104"/>
    </row>
    <row r="6" spans="1:29" s="10" customFormat="1" ht="52.8" customHeight="1" x14ac:dyDescent="0.25">
      <c r="A6" s="104"/>
      <c r="B6" s="107"/>
      <c r="C6" s="104"/>
      <c r="D6" s="110"/>
      <c r="E6" s="113"/>
      <c r="F6" s="107"/>
      <c r="G6" s="107"/>
      <c r="H6" s="70">
        <v>4</v>
      </c>
      <c r="I6" s="65" t="s">
        <v>48</v>
      </c>
      <c r="J6" s="16" t="s">
        <v>49</v>
      </c>
      <c r="K6" s="65" t="s">
        <v>30</v>
      </c>
      <c r="L6" s="65" t="s">
        <v>50</v>
      </c>
      <c r="M6" s="55">
        <v>2</v>
      </c>
      <c r="N6" s="2">
        <v>4.867</v>
      </c>
      <c r="O6" s="3">
        <v>3.4</v>
      </c>
      <c r="P6" s="5">
        <f>Q6/0.99</f>
        <v>5.8080808080808087E-2</v>
      </c>
      <c r="Q6" s="4">
        <v>5.7500000000000002E-2</v>
      </c>
      <c r="R6" s="5">
        <f t="shared" ref="R6:R9" si="1">P6-Q6</f>
        <v>5.8080808080808455E-4</v>
      </c>
      <c r="S6" s="69">
        <f>(N6*P6-O6*R6)*M6</f>
        <v>0.56140909090909097</v>
      </c>
      <c r="T6" s="32" t="s">
        <v>74</v>
      </c>
      <c r="U6" s="8" t="s">
        <v>77</v>
      </c>
      <c r="V6" s="8">
        <v>1</v>
      </c>
      <c r="W6" s="3">
        <v>0.04</v>
      </c>
      <c r="X6" s="66">
        <v>1</v>
      </c>
      <c r="Y6" s="3">
        <f t="shared" ref="Y6:Y8" si="2">W6*V6/X6</f>
        <v>0.04</v>
      </c>
      <c r="Z6" s="116"/>
      <c r="AA6" s="119"/>
      <c r="AB6" s="104"/>
    </row>
    <row r="7" spans="1:29" s="10" customFormat="1" ht="46.2" customHeight="1" x14ac:dyDescent="0.25">
      <c r="A7" s="104"/>
      <c r="B7" s="107"/>
      <c r="C7" s="104"/>
      <c r="D7" s="110"/>
      <c r="E7" s="113"/>
      <c r="F7" s="107"/>
      <c r="G7" s="107"/>
      <c r="H7" s="45">
        <v>5</v>
      </c>
      <c r="I7" s="28" t="s">
        <v>51</v>
      </c>
      <c r="J7" s="16" t="s">
        <v>52</v>
      </c>
      <c r="K7" s="1" t="s">
        <v>30</v>
      </c>
      <c r="L7" s="1" t="s">
        <v>62</v>
      </c>
      <c r="M7" s="55">
        <v>3</v>
      </c>
      <c r="N7" s="2">
        <v>5</v>
      </c>
      <c r="O7" s="3">
        <v>3.4</v>
      </c>
      <c r="P7" s="35">
        <f>Q7/0.99</f>
        <v>6.6464646464646462E-2</v>
      </c>
      <c r="Q7" s="4">
        <v>6.5799999999999997E-2</v>
      </c>
      <c r="R7" s="5">
        <f t="shared" si="1"/>
        <v>6.6464646464646504E-4</v>
      </c>
      <c r="S7" s="6">
        <f>(N7*P7-O7*R7)*M7</f>
        <v>0.99019030303030298</v>
      </c>
      <c r="T7" s="32" t="s">
        <v>73</v>
      </c>
      <c r="U7" s="8" t="s">
        <v>81</v>
      </c>
      <c r="V7" s="8">
        <v>3</v>
      </c>
      <c r="W7" s="3">
        <v>0.04</v>
      </c>
      <c r="X7" s="19">
        <v>1</v>
      </c>
      <c r="Y7" s="3">
        <f t="shared" si="2"/>
        <v>0.12</v>
      </c>
      <c r="Z7" s="116"/>
      <c r="AA7" s="119"/>
      <c r="AB7" s="104"/>
    </row>
    <row r="8" spans="1:29" s="10" customFormat="1" ht="37.799999999999997" customHeight="1" x14ac:dyDescent="0.25">
      <c r="A8" s="104"/>
      <c r="B8" s="107"/>
      <c r="C8" s="104"/>
      <c r="D8" s="110"/>
      <c r="E8" s="113"/>
      <c r="F8" s="107"/>
      <c r="G8" s="107"/>
      <c r="H8" s="28"/>
      <c r="I8" s="28"/>
      <c r="J8" s="16"/>
      <c r="K8" s="28"/>
      <c r="L8" s="28"/>
      <c r="M8" s="28"/>
      <c r="N8" s="2"/>
      <c r="O8" s="3"/>
      <c r="P8" s="35"/>
      <c r="Q8" s="4"/>
      <c r="R8" s="5"/>
      <c r="S8" s="6"/>
      <c r="T8" s="32" t="s">
        <v>85</v>
      </c>
      <c r="U8" s="8" t="s">
        <v>33</v>
      </c>
      <c r="V8" s="8">
        <v>3</v>
      </c>
      <c r="W8" s="3">
        <v>0.05</v>
      </c>
      <c r="X8" s="29">
        <v>1</v>
      </c>
      <c r="Y8" s="3">
        <f t="shared" si="2"/>
        <v>0.15000000000000002</v>
      </c>
      <c r="Z8" s="116"/>
      <c r="AA8" s="119"/>
      <c r="AB8" s="104"/>
    </row>
    <row r="9" spans="1:29" s="10" customFormat="1" ht="34.200000000000003" customHeight="1" x14ac:dyDescent="0.25">
      <c r="A9" s="104"/>
      <c r="B9" s="107"/>
      <c r="C9" s="104"/>
      <c r="D9" s="110"/>
      <c r="E9" s="113"/>
      <c r="F9" s="107"/>
      <c r="G9" s="107"/>
      <c r="H9" s="45">
        <v>6</v>
      </c>
      <c r="I9" s="28" t="s">
        <v>53</v>
      </c>
      <c r="J9" s="1" t="s">
        <v>54</v>
      </c>
      <c r="K9" s="1" t="s">
        <v>30</v>
      </c>
      <c r="L9" s="30" t="s">
        <v>44</v>
      </c>
      <c r="M9" s="55">
        <v>1</v>
      </c>
      <c r="N9" s="2">
        <v>5.8</v>
      </c>
      <c r="O9" s="3">
        <v>3.4</v>
      </c>
      <c r="P9" s="35">
        <f>Q9/0.99</f>
        <v>0.40737373737373739</v>
      </c>
      <c r="Q9" s="4">
        <v>0.40329999999999999</v>
      </c>
      <c r="R9" s="5">
        <f t="shared" si="1"/>
        <v>4.0737373737373961E-3</v>
      </c>
      <c r="S9" s="6">
        <f>(N9*P9-O9*R9)*M9</f>
        <v>2.3489169696969698</v>
      </c>
      <c r="T9" s="32" t="s">
        <v>74</v>
      </c>
      <c r="U9" s="8" t="s">
        <v>77</v>
      </c>
      <c r="V9" s="8">
        <v>1</v>
      </c>
      <c r="W9" s="3">
        <v>0.04</v>
      </c>
      <c r="X9" s="29">
        <v>1</v>
      </c>
      <c r="Y9" s="3">
        <f t="shared" ref="Y9:Y25" si="3">W9*V9/X9</f>
        <v>0.04</v>
      </c>
      <c r="Z9" s="116"/>
      <c r="AA9" s="119"/>
      <c r="AB9" s="104"/>
    </row>
    <row r="10" spans="1:29" s="10" customFormat="1" ht="34.200000000000003" customHeight="1" x14ac:dyDescent="0.25">
      <c r="A10" s="104"/>
      <c r="B10" s="107"/>
      <c r="C10" s="104"/>
      <c r="D10" s="110"/>
      <c r="E10" s="113"/>
      <c r="F10" s="107"/>
      <c r="G10" s="107"/>
      <c r="H10" s="28"/>
      <c r="I10" s="28"/>
      <c r="J10" s="28"/>
      <c r="K10" s="28"/>
      <c r="L10" s="30"/>
      <c r="M10" s="28"/>
      <c r="N10" s="2"/>
      <c r="O10" s="3">
        <v>3.4</v>
      </c>
      <c r="P10" s="35"/>
      <c r="Q10" s="4"/>
      <c r="R10" s="5"/>
      <c r="S10" s="6"/>
      <c r="T10" s="32" t="s">
        <v>83</v>
      </c>
      <c r="U10" s="8" t="s">
        <v>33</v>
      </c>
      <c r="V10" s="8">
        <v>2</v>
      </c>
      <c r="W10" s="3">
        <v>0.05</v>
      </c>
      <c r="X10" s="29">
        <v>1</v>
      </c>
      <c r="Y10" s="3">
        <f t="shared" si="3"/>
        <v>0.1</v>
      </c>
      <c r="Z10" s="116"/>
      <c r="AA10" s="119"/>
      <c r="AB10" s="104"/>
    </row>
    <row r="11" spans="1:29" s="10" customFormat="1" ht="27" customHeight="1" x14ac:dyDescent="0.25">
      <c r="A11" s="104"/>
      <c r="B11" s="107"/>
      <c r="C11" s="104"/>
      <c r="D11" s="110"/>
      <c r="E11" s="113"/>
      <c r="F11" s="107"/>
      <c r="G11" s="107"/>
      <c r="H11" s="45">
        <v>7</v>
      </c>
      <c r="I11" s="28" t="s">
        <v>55</v>
      </c>
      <c r="J11" s="1" t="s">
        <v>56</v>
      </c>
      <c r="K11" s="28" t="s">
        <v>30</v>
      </c>
      <c r="L11" s="30" t="s">
        <v>44</v>
      </c>
      <c r="M11" s="55">
        <v>1</v>
      </c>
      <c r="N11" s="2">
        <v>5.8</v>
      </c>
      <c r="O11" s="3">
        <v>3.4</v>
      </c>
      <c r="P11" s="35">
        <f>Q11/0.99</f>
        <v>1.911111111111111</v>
      </c>
      <c r="Q11" s="4">
        <v>1.8919999999999999</v>
      </c>
      <c r="R11" s="5">
        <f>P11-Q11</f>
        <v>1.9111111111111079E-2</v>
      </c>
      <c r="S11" s="6">
        <f>(N11*P11-O11*R11)*M11</f>
        <v>11.019466666666666</v>
      </c>
      <c r="T11" s="32" t="s">
        <v>74</v>
      </c>
      <c r="U11" s="8" t="s">
        <v>77</v>
      </c>
      <c r="V11" s="8">
        <v>1</v>
      </c>
      <c r="W11" s="3">
        <v>0.04</v>
      </c>
      <c r="X11" s="29">
        <v>1</v>
      </c>
      <c r="Y11" s="3">
        <f t="shared" ref="Y11" si="4">W11*V11/X11</f>
        <v>0.04</v>
      </c>
      <c r="Z11" s="116"/>
      <c r="AA11" s="119"/>
      <c r="AB11" s="104"/>
    </row>
    <row r="12" spans="1:29" s="10" customFormat="1" ht="27" customHeight="1" x14ac:dyDescent="0.25">
      <c r="A12" s="104"/>
      <c r="B12" s="107"/>
      <c r="C12" s="104"/>
      <c r="D12" s="110"/>
      <c r="E12" s="113"/>
      <c r="F12" s="107"/>
      <c r="G12" s="107"/>
      <c r="H12" s="28"/>
      <c r="I12" s="28"/>
      <c r="J12" s="28"/>
      <c r="K12" s="28"/>
      <c r="L12" s="30"/>
      <c r="M12" s="28"/>
      <c r="N12" s="2"/>
      <c r="O12" s="3">
        <v>3.4</v>
      </c>
      <c r="P12" s="35"/>
      <c r="Q12" s="4"/>
      <c r="R12" s="5"/>
      <c r="S12" s="6"/>
      <c r="T12" s="32" t="s">
        <v>75</v>
      </c>
      <c r="U12" s="8" t="s">
        <v>76</v>
      </c>
      <c r="V12" s="8">
        <v>4</v>
      </c>
      <c r="W12" s="3">
        <v>0.08</v>
      </c>
      <c r="X12" s="29">
        <v>1</v>
      </c>
      <c r="Y12" s="3">
        <f t="shared" ref="Y12:Y13" si="5">W12*V12/X12</f>
        <v>0.32</v>
      </c>
      <c r="Z12" s="116"/>
      <c r="AA12" s="119"/>
      <c r="AB12" s="104"/>
    </row>
    <row r="13" spans="1:29" s="10" customFormat="1" ht="31.2" customHeight="1" x14ac:dyDescent="0.25">
      <c r="A13" s="104"/>
      <c r="B13" s="107"/>
      <c r="C13" s="104"/>
      <c r="D13" s="110"/>
      <c r="E13" s="113"/>
      <c r="F13" s="107"/>
      <c r="G13" s="107"/>
      <c r="H13" s="45">
        <v>8</v>
      </c>
      <c r="I13" s="28" t="s">
        <v>57</v>
      </c>
      <c r="J13" s="28" t="s">
        <v>58</v>
      </c>
      <c r="K13" s="28" t="s">
        <v>30</v>
      </c>
      <c r="L13" s="30" t="s">
        <v>59</v>
      </c>
      <c r="M13" s="55">
        <v>1</v>
      </c>
      <c r="N13" s="2">
        <v>5.8</v>
      </c>
      <c r="O13" s="3">
        <v>3.4</v>
      </c>
      <c r="P13" s="35">
        <f>Q13/0.99</f>
        <v>0.37353535353535355</v>
      </c>
      <c r="Q13" s="4">
        <v>0.36980000000000002</v>
      </c>
      <c r="R13" s="5">
        <f>P13-Q13</f>
        <v>3.7353535353535361E-3</v>
      </c>
      <c r="S13" s="6">
        <f>(N13*P13-O13*R13)*M13</f>
        <v>2.1538048484848487</v>
      </c>
      <c r="T13" s="32" t="s">
        <v>74</v>
      </c>
      <c r="U13" s="8" t="s">
        <v>81</v>
      </c>
      <c r="V13" s="8">
        <v>1</v>
      </c>
      <c r="W13" s="3">
        <v>0.04</v>
      </c>
      <c r="X13" s="29">
        <v>1</v>
      </c>
      <c r="Y13" s="3">
        <f t="shared" si="5"/>
        <v>0.04</v>
      </c>
      <c r="Z13" s="116"/>
      <c r="AA13" s="119"/>
      <c r="AB13" s="104"/>
    </row>
    <row r="14" spans="1:29" s="10" customFormat="1" ht="31.2" customHeight="1" x14ac:dyDescent="0.25">
      <c r="A14" s="104"/>
      <c r="B14" s="107"/>
      <c r="C14" s="104"/>
      <c r="D14" s="110"/>
      <c r="E14" s="113"/>
      <c r="F14" s="107"/>
      <c r="G14" s="107"/>
      <c r="H14" s="28"/>
      <c r="I14" s="28"/>
      <c r="J14" s="28"/>
      <c r="K14" s="28"/>
      <c r="L14" s="30"/>
      <c r="M14" s="28"/>
      <c r="N14" s="2"/>
      <c r="O14" s="3"/>
      <c r="P14" s="35"/>
      <c r="Q14" s="4"/>
      <c r="R14" s="5"/>
      <c r="S14" s="6"/>
      <c r="T14" s="32" t="s">
        <v>75</v>
      </c>
      <c r="U14" s="8" t="s">
        <v>76</v>
      </c>
      <c r="V14" s="8">
        <v>2</v>
      </c>
      <c r="W14" s="3">
        <v>0.08</v>
      </c>
      <c r="X14" s="29">
        <v>1</v>
      </c>
      <c r="Y14" s="3">
        <f t="shared" ref="Y14:Y16" si="6">W14*V14/X14</f>
        <v>0.16</v>
      </c>
      <c r="Z14" s="116"/>
      <c r="AA14" s="119"/>
      <c r="AB14" s="104"/>
    </row>
    <row r="15" spans="1:29" s="10" customFormat="1" ht="31.2" customHeight="1" x14ac:dyDescent="0.25">
      <c r="A15" s="104"/>
      <c r="B15" s="107"/>
      <c r="C15" s="104"/>
      <c r="D15" s="110"/>
      <c r="E15" s="113"/>
      <c r="F15" s="107"/>
      <c r="G15" s="107"/>
      <c r="H15" s="28"/>
      <c r="I15" s="28"/>
      <c r="J15" s="28"/>
      <c r="K15" s="28"/>
      <c r="L15" s="30"/>
      <c r="M15" s="28"/>
      <c r="N15" s="2"/>
      <c r="O15" s="3"/>
      <c r="P15" s="35"/>
      <c r="Q15" s="4"/>
      <c r="R15" s="5"/>
      <c r="S15" s="6"/>
      <c r="T15" s="32" t="s">
        <v>84</v>
      </c>
      <c r="U15" s="8" t="s">
        <v>116</v>
      </c>
      <c r="V15" s="8">
        <v>2</v>
      </c>
      <c r="W15" s="3">
        <v>7.0000000000000007E-2</v>
      </c>
      <c r="X15" s="29">
        <v>1</v>
      </c>
      <c r="Y15" s="3">
        <f t="shared" si="6"/>
        <v>0.14000000000000001</v>
      </c>
      <c r="Z15" s="116"/>
      <c r="AA15" s="119"/>
      <c r="AB15" s="104"/>
    </row>
    <row r="16" spans="1:29" s="10" customFormat="1" ht="33" customHeight="1" x14ac:dyDescent="0.25">
      <c r="A16" s="104"/>
      <c r="B16" s="107"/>
      <c r="C16" s="104"/>
      <c r="D16" s="110"/>
      <c r="E16" s="113"/>
      <c r="F16" s="107"/>
      <c r="G16" s="107"/>
      <c r="H16" s="45">
        <v>9</v>
      </c>
      <c r="I16" s="28" t="s">
        <v>60</v>
      </c>
      <c r="J16" s="28" t="s">
        <v>61</v>
      </c>
      <c r="K16" s="28" t="s">
        <v>30</v>
      </c>
      <c r="L16" s="28" t="s">
        <v>62</v>
      </c>
      <c r="M16" s="55">
        <v>2</v>
      </c>
      <c r="N16" s="2">
        <v>5</v>
      </c>
      <c r="O16" s="3">
        <v>3.4</v>
      </c>
      <c r="P16" s="35">
        <f>Q16/0.99</f>
        <v>4.7070707070707075E-2</v>
      </c>
      <c r="Q16" s="4">
        <v>4.6600000000000003E-2</v>
      </c>
      <c r="R16" s="5">
        <f>P16-Q16</f>
        <v>4.7070707070707291E-4</v>
      </c>
      <c r="S16" s="6">
        <f>(N16*P16-O16*R16)*M16</f>
        <v>0.46750626262626266</v>
      </c>
      <c r="T16" s="32" t="s">
        <v>74</v>
      </c>
      <c r="U16" s="8" t="s">
        <v>81</v>
      </c>
      <c r="V16" s="8">
        <v>2</v>
      </c>
      <c r="W16" s="3">
        <v>0.04</v>
      </c>
      <c r="X16" s="29">
        <v>1</v>
      </c>
      <c r="Y16" s="3">
        <f t="shared" si="6"/>
        <v>0.08</v>
      </c>
      <c r="Z16" s="116"/>
      <c r="AA16" s="119"/>
      <c r="AB16" s="104"/>
    </row>
    <row r="17" spans="1:31" s="10" customFormat="1" ht="36" customHeight="1" x14ac:dyDescent="0.25">
      <c r="A17" s="104"/>
      <c r="B17" s="107"/>
      <c r="C17" s="104"/>
      <c r="D17" s="110"/>
      <c r="E17" s="113"/>
      <c r="F17" s="107"/>
      <c r="G17" s="107"/>
      <c r="H17" s="45">
        <v>10</v>
      </c>
      <c r="I17" s="28" t="s">
        <v>63</v>
      </c>
      <c r="J17" s="28" t="s">
        <v>64</v>
      </c>
      <c r="K17" s="28" t="s">
        <v>30</v>
      </c>
      <c r="L17" s="28" t="s">
        <v>62</v>
      </c>
      <c r="M17" s="55">
        <v>1</v>
      </c>
      <c r="N17" s="2">
        <v>5</v>
      </c>
      <c r="O17" s="3">
        <v>3.4</v>
      </c>
      <c r="P17" s="35">
        <f>Q17/0.99</f>
        <v>6.4646464646464646E-2</v>
      </c>
      <c r="Q17" s="4">
        <v>6.4000000000000001E-2</v>
      </c>
      <c r="R17" s="5">
        <f>P17-Q17</f>
        <v>6.4646464646464508E-4</v>
      </c>
      <c r="S17" s="6">
        <f>(N17*P17-O17*R17)*M17</f>
        <v>0.32103434343434339</v>
      </c>
      <c r="T17" s="32" t="s">
        <v>74</v>
      </c>
      <c r="U17" s="8" t="s">
        <v>81</v>
      </c>
      <c r="V17" s="8">
        <v>1</v>
      </c>
      <c r="W17" s="3">
        <v>0.04</v>
      </c>
      <c r="X17" s="29">
        <v>1</v>
      </c>
      <c r="Y17" s="3">
        <f t="shared" ref="Y17:Y19" si="7">W17*V17/X17</f>
        <v>0.04</v>
      </c>
      <c r="Z17" s="116"/>
      <c r="AA17" s="119"/>
      <c r="AB17" s="104"/>
    </row>
    <row r="18" spans="1:31" s="10" customFormat="1" ht="36" customHeight="1" x14ac:dyDescent="0.25">
      <c r="A18" s="104"/>
      <c r="B18" s="107"/>
      <c r="C18" s="104"/>
      <c r="D18" s="110"/>
      <c r="E18" s="113"/>
      <c r="F18" s="107"/>
      <c r="G18" s="107"/>
      <c r="H18" s="45">
        <v>11</v>
      </c>
      <c r="I18" s="28" t="s">
        <v>67</v>
      </c>
      <c r="J18" s="28" t="s">
        <v>66</v>
      </c>
      <c r="K18" s="28" t="s">
        <v>30</v>
      </c>
      <c r="L18" s="28" t="s">
        <v>62</v>
      </c>
      <c r="M18" s="55">
        <v>2</v>
      </c>
      <c r="N18" s="2">
        <v>5</v>
      </c>
      <c r="O18" s="3">
        <v>3.4</v>
      </c>
      <c r="P18" s="35">
        <f>Q18/0.99</f>
        <v>7.1717171717171707E-2</v>
      </c>
      <c r="Q18" s="4">
        <v>7.0999999999999994E-2</v>
      </c>
      <c r="R18" s="5">
        <f t="shared" ref="R18:R23" si="8">P18-Q18</f>
        <v>7.1717171717171346E-4</v>
      </c>
      <c r="S18" s="6">
        <f>(N18*P18-O18*R18)*M18</f>
        <v>0.71229494949494943</v>
      </c>
      <c r="T18" s="32" t="s">
        <v>74</v>
      </c>
      <c r="U18" s="8" t="s">
        <v>81</v>
      </c>
      <c r="V18" s="8">
        <v>1</v>
      </c>
      <c r="W18" s="3">
        <v>0.04</v>
      </c>
      <c r="X18" s="29">
        <v>1</v>
      </c>
      <c r="Y18" s="3">
        <f t="shared" si="7"/>
        <v>0.04</v>
      </c>
      <c r="Z18" s="116"/>
      <c r="AA18" s="119"/>
      <c r="AB18" s="104"/>
    </row>
    <row r="19" spans="1:31" s="10" customFormat="1" ht="36" customHeight="1" x14ac:dyDescent="0.25">
      <c r="A19" s="104"/>
      <c r="B19" s="107"/>
      <c r="C19" s="104"/>
      <c r="D19" s="110"/>
      <c r="E19" s="113"/>
      <c r="F19" s="107"/>
      <c r="G19" s="107"/>
      <c r="H19" s="28"/>
      <c r="I19" s="28"/>
      <c r="J19" s="28"/>
      <c r="K19" s="28"/>
      <c r="L19" s="28"/>
      <c r="M19" s="28"/>
      <c r="N19" s="2"/>
      <c r="O19" s="3"/>
      <c r="P19" s="35"/>
      <c r="Q19" s="4"/>
      <c r="R19" s="5"/>
      <c r="S19" s="6"/>
      <c r="T19" s="31" t="s">
        <v>85</v>
      </c>
      <c r="U19" s="8" t="s">
        <v>33</v>
      </c>
      <c r="V19" s="8">
        <v>2</v>
      </c>
      <c r="W19" s="11">
        <v>0.05</v>
      </c>
      <c r="X19" s="29">
        <v>1</v>
      </c>
      <c r="Y19" s="3">
        <f t="shared" si="7"/>
        <v>0.1</v>
      </c>
      <c r="Z19" s="116"/>
      <c r="AA19" s="119"/>
      <c r="AB19" s="104"/>
    </row>
    <row r="20" spans="1:31" s="10" customFormat="1" ht="36" customHeight="1" x14ac:dyDescent="0.25">
      <c r="A20" s="104"/>
      <c r="B20" s="107"/>
      <c r="C20" s="104"/>
      <c r="D20" s="110"/>
      <c r="E20" s="113"/>
      <c r="F20" s="107"/>
      <c r="G20" s="107"/>
      <c r="H20" s="45">
        <v>12</v>
      </c>
      <c r="I20" s="28" t="s">
        <v>65</v>
      </c>
      <c r="J20" s="28" t="s">
        <v>68</v>
      </c>
      <c r="K20" s="28" t="s">
        <v>30</v>
      </c>
      <c r="L20" s="28" t="s">
        <v>62</v>
      </c>
      <c r="M20" s="55">
        <v>1</v>
      </c>
      <c r="N20" s="2">
        <v>5</v>
      </c>
      <c r="O20" s="3">
        <v>3.4</v>
      </c>
      <c r="P20" s="35">
        <f>Q20/0.99</f>
        <v>7.1717171717171707E-2</v>
      </c>
      <c r="Q20" s="4">
        <v>7.0999999999999994E-2</v>
      </c>
      <c r="R20" s="5">
        <f t="shared" si="8"/>
        <v>7.1717171717171346E-4</v>
      </c>
      <c r="S20" s="6">
        <f>(N20*P20-O20*R20)*M20</f>
        <v>0.35614747474747471</v>
      </c>
      <c r="T20" s="32" t="s">
        <v>74</v>
      </c>
      <c r="U20" s="8" t="s">
        <v>81</v>
      </c>
      <c r="V20" s="8">
        <v>1</v>
      </c>
      <c r="W20" s="3">
        <v>0.04</v>
      </c>
      <c r="X20" s="29">
        <v>1</v>
      </c>
      <c r="Y20" s="3">
        <f t="shared" ref="Y20" si="9">W20*V20/X20</f>
        <v>0.04</v>
      </c>
      <c r="Z20" s="116"/>
      <c r="AA20" s="119"/>
      <c r="AB20" s="104"/>
    </row>
    <row r="21" spans="1:31" s="10" customFormat="1" ht="36" customHeight="1" x14ac:dyDescent="0.25">
      <c r="A21" s="104"/>
      <c r="B21" s="107"/>
      <c r="C21" s="104"/>
      <c r="D21" s="110"/>
      <c r="E21" s="113"/>
      <c r="F21" s="107"/>
      <c r="G21" s="107"/>
      <c r="H21" s="45">
        <v>15</v>
      </c>
      <c r="I21" s="28" t="s">
        <v>69</v>
      </c>
      <c r="J21" s="28" t="s">
        <v>70</v>
      </c>
      <c r="K21" s="28" t="s">
        <v>32</v>
      </c>
      <c r="L21" s="30"/>
      <c r="M21" s="55">
        <v>1</v>
      </c>
      <c r="N21" s="2"/>
      <c r="O21" s="3"/>
      <c r="P21" s="35"/>
      <c r="Q21" s="4"/>
      <c r="R21" s="5"/>
      <c r="S21" s="40"/>
      <c r="T21" s="7"/>
      <c r="U21" s="8"/>
      <c r="V21" s="8"/>
      <c r="W21" s="11"/>
      <c r="X21" s="29"/>
      <c r="Y21" s="3"/>
      <c r="Z21" s="116"/>
      <c r="AA21" s="119"/>
      <c r="AB21" s="104"/>
    </row>
    <row r="22" spans="1:31" s="10" customFormat="1" ht="36" customHeight="1" x14ac:dyDescent="0.25">
      <c r="A22" s="104"/>
      <c r="B22" s="107"/>
      <c r="C22" s="104"/>
      <c r="D22" s="110"/>
      <c r="E22" s="113"/>
      <c r="F22" s="107"/>
      <c r="G22" s="107"/>
      <c r="H22" s="70">
        <v>16</v>
      </c>
      <c r="I22" s="28" t="s">
        <v>78</v>
      </c>
      <c r="J22" s="28" t="s">
        <v>79</v>
      </c>
      <c r="K22" s="28" t="s">
        <v>32</v>
      </c>
      <c r="L22" s="30" t="s">
        <v>80</v>
      </c>
      <c r="M22" s="55">
        <v>2</v>
      </c>
      <c r="N22" s="2">
        <v>0.34</v>
      </c>
      <c r="O22" s="3"/>
      <c r="P22" s="35"/>
      <c r="Q22" s="4"/>
      <c r="R22" s="5"/>
      <c r="S22" s="69">
        <f>M22*N22</f>
        <v>0.68</v>
      </c>
      <c r="T22" s="32"/>
      <c r="U22" s="8"/>
      <c r="V22" s="8"/>
      <c r="W22" s="3"/>
      <c r="X22" s="29"/>
      <c r="Y22" s="3"/>
      <c r="Z22" s="116"/>
      <c r="AA22" s="119"/>
      <c r="AB22" s="104"/>
    </row>
    <row r="23" spans="1:31" s="10" customFormat="1" ht="36" customHeight="1" x14ac:dyDescent="0.25">
      <c r="A23" s="104"/>
      <c r="B23" s="107"/>
      <c r="C23" s="104"/>
      <c r="D23" s="110"/>
      <c r="E23" s="113"/>
      <c r="F23" s="107"/>
      <c r="G23" s="107"/>
      <c r="H23" s="45">
        <v>17</v>
      </c>
      <c r="I23" s="28" t="s">
        <v>71</v>
      </c>
      <c r="J23" s="28" t="s">
        <v>72</v>
      </c>
      <c r="K23" s="28" t="s">
        <v>30</v>
      </c>
      <c r="L23" s="30" t="s">
        <v>44</v>
      </c>
      <c r="M23" s="55">
        <v>1</v>
      </c>
      <c r="N23" s="2">
        <v>5.8</v>
      </c>
      <c r="O23" s="3">
        <v>3.4</v>
      </c>
      <c r="P23" s="35">
        <f>Q23/0.99</f>
        <v>0.41757575757575754</v>
      </c>
      <c r="Q23" s="4">
        <v>0.41339999999999999</v>
      </c>
      <c r="R23" s="5">
        <f t="shared" si="8"/>
        <v>4.1757575757575549E-3</v>
      </c>
      <c r="S23" s="6">
        <f>(N23*P23-O23*R23)*M23</f>
        <v>2.407741818181818</v>
      </c>
      <c r="T23" s="32" t="s">
        <v>74</v>
      </c>
      <c r="U23" s="8" t="s">
        <v>86</v>
      </c>
      <c r="V23" s="8">
        <v>1</v>
      </c>
      <c r="W23" s="3">
        <v>0.04</v>
      </c>
      <c r="X23" s="29">
        <v>1</v>
      </c>
      <c r="Y23" s="3">
        <f t="shared" ref="Y23:Y24" si="10">W23*V23/X23</f>
        <v>0.04</v>
      </c>
      <c r="Z23" s="116"/>
      <c r="AA23" s="119"/>
      <c r="AB23" s="104"/>
    </row>
    <row r="24" spans="1:31" s="10" customFormat="1" ht="36" customHeight="1" x14ac:dyDescent="0.25">
      <c r="A24" s="104"/>
      <c r="B24" s="107"/>
      <c r="C24" s="104"/>
      <c r="D24" s="110"/>
      <c r="E24" s="113"/>
      <c r="F24" s="107"/>
      <c r="G24" s="107"/>
      <c r="H24" s="44"/>
      <c r="I24" s="44"/>
      <c r="J24" s="44"/>
      <c r="K24" s="44"/>
      <c r="L24" s="44"/>
      <c r="M24" s="44"/>
      <c r="N24" s="44"/>
      <c r="O24" s="3"/>
      <c r="P24" s="44"/>
      <c r="Q24" s="44"/>
      <c r="R24" s="44"/>
      <c r="S24" s="44"/>
      <c r="T24" s="32" t="s">
        <v>84</v>
      </c>
      <c r="U24" s="8" t="s">
        <v>116</v>
      </c>
      <c r="V24" s="8">
        <v>2</v>
      </c>
      <c r="W24" s="3">
        <v>7.0000000000000007E-2</v>
      </c>
      <c r="X24" s="29">
        <v>1</v>
      </c>
      <c r="Y24" s="3">
        <f t="shared" si="10"/>
        <v>0.14000000000000001</v>
      </c>
      <c r="Z24" s="116"/>
      <c r="AA24" s="119"/>
      <c r="AB24" s="104"/>
    </row>
    <row r="25" spans="1:31" s="10" customFormat="1" ht="36" customHeight="1" x14ac:dyDescent="0.25">
      <c r="A25" s="104"/>
      <c r="B25" s="107"/>
      <c r="C25" s="104"/>
      <c r="D25" s="110"/>
      <c r="E25" s="113"/>
      <c r="F25" s="107"/>
      <c r="G25" s="107"/>
      <c r="H25" s="28"/>
      <c r="I25" s="28"/>
      <c r="J25" s="28"/>
      <c r="K25" s="28"/>
      <c r="L25" s="30"/>
      <c r="M25" s="28"/>
      <c r="N25" s="2"/>
      <c r="O25" s="3"/>
      <c r="P25" s="35"/>
      <c r="Q25" s="4"/>
      <c r="R25" s="5"/>
      <c r="S25" s="6"/>
      <c r="T25" s="31" t="s">
        <v>82</v>
      </c>
      <c r="U25" s="8"/>
      <c r="V25" s="8">
        <v>4</v>
      </c>
      <c r="W25" s="11">
        <v>0.1</v>
      </c>
      <c r="X25" s="29">
        <v>1</v>
      </c>
      <c r="Y25" s="3">
        <f t="shared" si="3"/>
        <v>0.4</v>
      </c>
      <c r="Z25" s="116"/>
      <c r="AA25" s="119"/>
      <c r="AB25" s="104"/>
    </row>
    <row r="26" spans="1:31" s="10" customFormat="1" ht="31.8" customHeight="1" x14ac:dyDescent="0.25">
      <c r="A26" s="104"/>
      <c r="B26" s="107"/>
      <c r="C26" s="104"/>
      <c r="D26" s="110"/>
      <c r="E26" s="113"/>
      <c r="F26" s="107"/>
      <c r="G26" s="107"/>
      <c r="H26" s="45">
        <v>21</v>
      </c>
      <c r="I26" s="83" t="s">
        <v>45</v>
      </c>
      <c r="J26" s="83" t="s">
        <v>111</v>
      </c>
      <c r="K26" s="83" t="s">
        <v>32</v>
      </c>
      <c r="L26" s="83"/>
      <c r="M26" s="55">
        <v>1</v>
      </c>
      <c r="N26" s="2">
        <v>6.5</v>
      </c>
      <c r="O26" s="3">
        <v>3.4</v>
      </c>
      <c r="P26" s="35"/>
      <c r="Q26" s="4"/>
      <c r="R26" s="5">
        <f t="shared" ref="R26" si="11">P26-Q26</f>
        <v>0</v>
      </c>
      <c r="S26" s="40">
        <f>M26*N26</f>
        <v>6.5</v>
      </c>
      <c r="T26" s="33"/>
      <c r="U26" s="8"/>
      <c r="V26" s="8"/>
      <c r="W26" s="3"/>
      <c r="X26" s="84"/>
      <c r="Y26" s="3"/>
      <c r="Z26" s="116"/>
      <c r="AA26" s="119"/>
      <c r="AB26" s="104"/>
    </row>
    <row r="27" spans="1:31" s="10" customFormat="1" ht="31.8" customHeight="1" x14ac:dyDescent="0.25">
      <c r="A27" s="104"/>
      <c r="B27" s="107"/>
      <c r="C27" s="104"/>
      <c r="D27" s="110"/>
      <c r="E27" s="113"/>
      <c r="F27" s="107"/>
      <c r="G27" s="107"/>
      <c r="H27" s="45">
        <v>22</v>
      </c>
      <c r="I27" s="83" t="s">
        <v>112</v>
      </c>
      <c r="J27" s="83" t="s">
        <v>184</v>
      </c>
      <c r="K27" s="83" t="s">
        <v>32</v>
      </c>
      <c r="L27" s="83"/>
      <c r="M27" s="55">
        <v>1</v>
      </c>
      <c r="N27" s="2">
        <v>6.5</v>
      </c>
      <c r="O27" s="3"/>
      <c r="P27" s="35"/>
      <c r="Q27" s="4"/>
      <c r="R27" s="5"/>
      <c r="S27" s="40">
        <f>M27*N27</f>
        <v>6.5</v>
      </c>
      <c r="T27" s="33"/>
      <c r="U27" s="8"/>
      <c r="V27" s="8"/>
      <c r="W27" s="3"/>
      <c r="X27" s="84"/>
      <c r="Y27" s="3"/>
      <c r="Z27" s="116"/>
      <c r="AA27" s="119"/>
      <c r="AB27" s="104"/>
    </row>
    <row r="28" spans="1:31" s="10" customFormat="1" ht="36" customHeight="1" x14ac:dyDescent="0.25">
      <c r="A28" s="104"/>
      <c r="B28" s="107"/>
      <c r="C28" s="104"/>
      <c r="D28" s="110"/>
      <c r="E28" s="113"/>
      <c r="F28" s="107"/>
      <c r="G28" s="107"/>
      <c r="H28" s="94" t="s">
        <v>178</v>
      </c>
      <c r="I28" s="28"/>
      <c r="J28" s="28" t="s">
        <v>90</v>
      </c>
      <c r="K28" s="65" t="s">
        <v>32</v>
      </c>
      <c r="L28" s="30" t="s">
        <v>91</v>
      </c>
      <c r="M28" s="55">
        <v>2</v>
      </c>
      <c r="N28" s="2">
        <v>1.49</v>
      </c>
      <c r="O28" s="3"/>
      <c r="P28" s="35"/>
      <c r="Q28" s="4"/>
      <c r="R28" s="5"/>
      <c r="S28" s="69">
        <f>M28*N28</f>
        <v>2.98</v>
      </c>
      <c r="T28" s="32"/>
      <c r="U28" s="8"/>
      <c r="V28" s="8"/>
      <c r="W28" s="3"/>
      <c r="X28" s="29"/>
      <c r="Y28" s="3"/>
      <c r="Z28" s="116"/>
      <c r="AA28" s="119"/>
      <c r="AB28" s="104"/>
    </row>
    <row r="29" spans="1:31" s="10" customFormat="1" ht="36" customHeight="1" x14ac:dyDescent="0.25">
      <c r="A29" s="104"/>
      <c r="B29" s="107"/>
      <c r="C29" s="104"/>
      <c r="D29" s="110"/>
      <c r="E29" s="113"/>
      <c r="F29" s="107"/>
      <c r="G29" s="107"/>
      <c r="H29" s="46"/>
      <c r="I29" s="46"/>
      <c r="J29" s="46"/>
      <c r="K29" s="46"/>
      <c r="L29" s="46"/>
      <c r="M29" s="46"/>
      <c r="N29" s="47"/>
      <c r="O29" s="47"/>
      <c r="P29" s="48"/>
      <c r="Q29" s="48"/>
      <c r="R29" s="48"/>
      <c r="S29" s="48"/>
      <c r="T29" s="49" t="s">
        <v>31</v>
      </c>
      <c r="U29" s="50"/>
      <c r="V29" s="50"/>
      <c r="W29" s="51"/>
      <c r="X29" s="52">
        <v>1</v>
      </c>
      <c r="Y29" s="47">
        <v>2.7</v>
      </c>
      <c r="Z29" s="116"/>
      <c r="AA29" s="119"/>
      <c r="AB29" s="104"/>
    </row>
    <row r="30" spans="1:31" s="10" customFormat="1" ht="36" customHeight="1" x14ac:dyDescent="0.25">
      <c r="A30" s="104"/>
      <c r="B30" s="107"/>
      <c r="C30" s="104"/>
      <c r="D30" s="110"/>
      <c r="E30" s="113"/>
      <c r="F30" s="107"/>
      <c r="G30" s="107"/>
      <c r="H30" s="83"/>
      <c r="I30" s="83"/>
      <c r="J30" s="83"/>
      <c r="K30" s="83"/>
      <c r="L30" s="30"/>
      <c r="M30" s="83"/>
      <c r="N30" s="2"/>
      <c r="O30" s="3"/>
      <c r="P30" s="35"/>
      <c r="Q30" s="4"/>
      <c r="R30" s="5"/>
      <c r="S30" s="6"/>
      <c r="T30" s="31" t="s">
        <v>34</v>
      </c>
      <c r="U30" s="8"/>
      <c r="V30" s="8"/>
      <c r="W30" s="43"/>
      <c r="X30" s="84">
        <v>1</v>
      </c>
      <c r="Y30" s="34">
        <v>0.5</v>
      </c>
      <c r="Z30" s="116"/>
      <c r="AA30" s="119"/>
      <c r="AB30" s="104"/>
    </row>
    <row r="31" spans="1:31" s="10" customFormat="1" ht="36" customHeight="1" x14ac:dyDescent="0.25">
      <c r="A31" s="104"/>
      <c r="B31" s="107"/>
      <c r="C31" s="104"/>
      <c r="D31" s="110"/>
      <c r="E31" s="113"/>
      <c r="F31" s="107"/>
      <c r="G31" s="107"/>
      <c r="H31" s="28"/>
      <c r="I31" s="28"/>
      <c r="J31" s="28"/>
      <c r="K31" s="28"/>
      <c r="L31" s="30"/>
      <c r="M31" s="28"/>
      <c r="N31" s="2"/>
      <c r="O31" s="3"/>
      <c r="P31" s="35"/>
      <c r="Q31" s="4"/>
      <c r="R31" s="5"/>
      <c r="S31" s="6"/>
      <c r="T31" s="31" t="s">
        <v>87</v>
      </c>
      <c r="U31" s="8"/>
      <c r="V31" s="8"/>
      <c r="W31" s="11"/>
      <c r="X31" s="29">
        <v>1</v>
      </c>
      <c r="Y31" s="3">
        <v>3</v>
      </c>
      <c r="Z31" s="116"/>
      <c r="AA31" s="119"/>
      <c r="AB31" s="104"/>
    </row>
    <row r="32" spans="1:31" s="10" customFormat="1" ht="21" customHeight="1" x14ac:dyDescent="0.25">
      <c r="A32" s="105"/>
      <c r="B32" s="108"/>
      <c r="C32" s="105"/>
      <c r="D32" s="111"/>
      <c r="E32" s="114"/>
      <c r="F32" s="108"/>
      <c r="G32" s="108"/>
      <c r="H32" s="28"/>
      <c r="I32" s="28"/>
      <c r="J32" s="121" t="s">
        <v>1</v>
      </c>
      <c r="K32" s="122"/>
      <c r="L32" s="122"/>
      <c r="M32" s="122"/>
      <c r="N32" s="122"/>
      <c r="O32" s="122"/>
      <c r="P32" s="122"/>
      <c r="Q32" s="122"/>
      <c r="R32" s="123"/>
      <c r="S32" s="12">
        <f>SUM(S4:S31)</f>
        <v>40.518512727272729</v>
      </c>
      <c r="T32" s="124" t="s">
        <v>2</v>
      </c>
      <c r="U32" s="125"/>
      <c r="V32" s="125"/>
      <c r="W32" s="125"/>
      <c r="X32" s="126"/>
      <c r="Y32" s="13">
        <f>SUM(Y4:Y31)</f>
        <v>8.23</v>
      </c>
      <c r="Z32" s="117"/>
      <c r="AA32" s="120"/>
      <c r="AB32" s="105"/>
      <c r="AC32" s="14"/>
      <c r="AD32" s="9"/>
      <c r="AE32" s="15"/>
    </row>
  </sheetData>
  <autoFilter ref="A3:AE32" xr:uid="{C25A2BF6-E76C-45B0-B0E9-CAC66CB3A776}"/>
  <mergeCells count="32">
    <mergeCell ref="Z2:Z3"/>
    <mergeCell ref="AB2:AB3"/>
    <mergeCell ref="L2:L3"/>
    <mergeCell ref="M2:M3"/>
    <mergeCell ref="N2:O2"/>
    <mergeCell ref="P2:R2"/>
    <mergeCell ref="S2:S3"/>
    <mergeCell ref="AA2:AA3"/>
    <mergeCell ref="A1:Y1"/>
    <mergeCell ref="B2:B3"/>
    <mergeCell ref="C2:C3"/>
    <mergeCell ref="D2:D3"/>
    <mergeCell ref="E2:E3"/>
    <mergeCell ref="F2:F3"/>
    <mergeCell ref="G2:G3"/>
    <mergeCell ref="J2:J3"/>
    <mergeCell ref="K2:K3"/>
    <mergeCell ref="T2:Y2"/>
    <mergeCell ref="I2:I3"/>
    <mergeCell ref="H2:H3"/>
    <mergeCell ref="AB4:AB32"/>
    <mergeCell ref="Z4:Z32"/>
    <mergeCell ref="AA4:AA32"/>
    <mergeCell ref="F4:F32"/>
    <mergeCell ref="G4:G32"/>
    <mergeCell ref="J32:R32"/>
    <mergeCell ref="T32:X32"/>
    <mergeCell ref="A4:A32"/>
    <mergeCell ref="B4:B32"/>
    <mergeCell ref="C4:C32"/>
    <mergeCell ref="D4:D32"/>
    <mergeCell ref="E4:E32"/>
  </mergeCells>
  <phoneticPr fontId="3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5D20-E312-455A-A9DC-4988C02034C8}">
  <sheetPr>
    <tabColor rgb="FF92D050"/>
  </sheetPr>
  <dimension ref="A1:AE35"/>
  <sheetViews>
    <sheetView zoomScale="60" zoomScaleNormal="60" workbookViewId="0">
      <pane xSplit="10" ySplit="3" topLeftCell="K22" activePane="bottomRight" state="frozen"/>
      <selection pane="topRight" activeCell="I1" sqref="I1"/>
      <selection pane="bottomLeft" activeCell="A4" sqref="A4"/>
      <selection pane="bottomRight" activeCell="AA4" sqref="AA4:AA35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77734375" customWidth="1"/>
    <col min="8" max="8" width="5.5546875" customWidth="1"/>
    <col min="9" max="9" width="15.6640625" customWidth="1"/>
    <col min="10" max="10" width="21.5546875" customWidth="1"/>
    <col min="12" max="12" width="11.77734375" customWidth="1"/>
    <col min="13" max="13" width="4.109375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8" s="10" customFormat="1" ht="17.399999999999999" x14ac:dyDescent="0.25">
      <c r="A1" s="127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8" s="10" customFormat="1" ht="13.5" customHeight="1" x14ac:dyDescent="0.25">
      <c r="A2" s="3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0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30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8" s="10" customFormat="1" ht="25.5" customHeight="1" x14ac:dyDescent="0.25">
      <c r="A3" s="38" t="s">
        <v>17</v>
      </c>
      <c r="B3" s="105"/>
      <c r="C3" s="105"/>
      <c r="D3" s="105"/>
      <c r="E3" s="105"/>
      <c r="F3" s="129"/>
      <c r="G3" s="107"/>
      <c r="H3" s="108"/>
      <c r="I3" s="108"/>
      <c r="J3" s="131"/>
      <c r="K3" s="132"/>
      <c r="L3" s="131"/>
      <c r="M3" s="132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8" s="10" customFormat="1" ht="31.8" customHeight="1" x14ac:dyDescent="0.25">
      <c r="A4" s="104"/>
      <c r="B4" s="106" t="s">
        <v>0</v>
      </c>
      <c r="C4" s="106" t="s">
        <v>106</v>
      </c>
      <c r="D4" s="106">
        <v>44565</v>
      </c>
      <c r="E4" s="106" t="s">
        <v>92</v>
      </c>
      <c r="F4" s="106"/>
      <c r="G4" s="106" t="s">
        <v>39</v>
      </c>
      <c r="H4" s="45">
        <v>2</v>
      </c>
      <c r="I4" s="36" t="s">
        <v>45</v>
      </c>
      <c r="J4" s="36" t="s">
        <v>46</v>
      </c>
      <c r="K4" s="36" t="s">
        <v>32</v>
      </c>
      <c r="L4" s="36"/>
      <c r="M4" s="55">
        <v>1</v>
      </c>
      <c r="N4" s="2"/>
      <c r="O4" s="3"/>
      <c r="P4" s="35"/>
      <c r="Q4" s="4"/>
      <c r="R4" s="5"/>
      <c r="S4" s="40"/>
      <c r="T4" s="33"/>
      <c r="U4" s="8"/>
      <c r="V4" s="8"/>
      <c r="W4" s="3"/>
      <c r="X4" s="39"/>
      <c r="Y4" s="3"/>
      <c r="Z4" s="115">
        <v>1.2</v>
      </c>
      <c r="AA4" s="143">
        <f>(S35+Y35)*Z4</f>
        <v>74.38813284848483</v>
      </c>
      <c r="AB4" s="115"/>
    </row>
    <row r="5" spans="1:28" s="10" customFormat="1" ht="31.8" customHeight="1" x14ac:dyDescent="0.25">
      <c r="A5" s="104"/>
      <c r="B5" s="107"/>
      <c r="C5" s="107"/>
      <c r="D5" s="107"/>
      <c r="E5" s="107"/>
      <c r="F5" s="107"/>
      <c r="G5" s="107"/>
      <c r="H5" s="95">
        <v>3</v>
      </c>
      <c r="I5" s="36" t="s">
        <v>93</v>
      </c>
      <c r="J5" s="36" t="s">
        <v>94</v>
      </c>
      <c r="K5" s="36" t="s">
        <v>32</v>
      </c>
      <c r="L5" s="36"/>
      <c r="M5" s="55">
        <v>2</v>
      </c>
      <c r="N5" s="2">
        <v>2</v>
      </c>
      <c r="O5" s="3"/>
      <c r="P5" s="35"/>
      <c r="Q5" s="4"/>
      <c r="R5" s="5"/>
      <c r="S5" s="40">
        <f>M5*N5</f>
        <v>4</v>
      </c>
      <c r="T5" s="33"/>
      <c r="U5" s="8"/>
      <c r="V5" s="8"/>
      <c r="W5" s="3"/>
      <c r="X5" s="39"/>
      <c r="Y5" s="3"/>
      <c r="Z5" s="116"/>
      <c r="AA5" s="144"/>
      <c r="AB5" s="116"/>
    </row>
    <row r="6" spans="1:28" s="10" customFormat="1" ht="52.8" customHeight="1" x14ac:dyDescent="0.25">
      <c r="A6" s="104"/>
      <c r="B6" s="107"/>
      <c r="C6" s="107"/>
      <c r="D6" s="107"/>
      <c r="E6" s="107"/>
      <c r="F6" s="107"/>
      <c r="G6" s="107"/>
      <c r="H6" s="70">
        <v>4</v>
      </c>
      <c r="I6" s="36" t="s">
        <v>48</v>
      </c>
      <c r="J6" s="16" t="s">
        <v>49</v>
      </c>
      <c r="K6" s="36" t="s">
        <v>153</v>
      </c>
      <c r="L6" s="30" t="s">
        <v>50</v>
      </c>
      <c r="M6" s="55">
        <v>1</v>
      </c>
      <c r="N6" s="2">
        <v>4.867</v>
      </c>
      <c r="O6" s="3">
        <v>3.4</v>
      </c>
      <c r="P6" s="35">
        <f>Q6/0.99</f>
        <v>0.14141414141414144</v>
      </c>
      <c r="Q6" s="63">
        <v>0.14000000000000001</v>
      </c>
      <c r="R6" s="5">
        <f t="shared" ref="R6:R9" si="0">P6-Q6</f>
        <v>1.4141414141414232E-3</v>
      </c>
      <c r="S6" s="69">
        <f>(N6*P6-O6*R6)*M6</f>
        <v>0.68345454545454554</v>
      </c>
      <c r="T6" s="32" t="s">
        <v>74</v>
      </c>
      <c r="U6" s="8" t="s">
        <v>77</v>
      </c>
      <c r="V6" s="8">
        <v>1</v>
      </c>
      <c r="W6" s="3">
        <v>0.04</v>
      </c>
      <c r="X6" s="39">
        <v>1</v>
      </c>
      <c r="Y6" s="3">
        <f t="shared" ref="Y6:Y22" si="1">W6*V6/X6</f>
        <v>0.04</v>
      </c>
      <c r="Z6" s="116"/>
      <c r="AA6" s="144"/>
      <c r="AB6" s="116"/>
    </row>
    <row r="7" spans="1:28" s="10" customFormat="1" ht="52.8" customHeight="1" x14ac:dyDescent="0.25">
      <c r="A7" s="104"/>
      <c r="B7" s="107"/>
      <c r="C7" s="107"/>
      <c r="D7" s="107"/>
      <c r="E7" s="107"/>
      <c r="F7" s="107"/>
      <c r="G7" s="107"/>
      <c r="H7" s="45">
        <v>5</v>
      </c>
      <c r="I7" s="36" t="s">
        <v>51</v>
      </c>
      <c r="J7" s="16" t="s">
        <v>52</v>
      </c>
      <c r="K7" s="36" t="s">
        <v>30</v>
      </c>
      <c r="L7" s="36" t="s">
        <v>62</v>
      </c>
      <c r="M7" s="55">
        <v>3</v>
      </c>
      <c r="N7" s="2">
        <v>5</v>
      </c>
      <c r="O7" s="3">
        <v>3.4</v>
      </c>
      <c r="P7" s="35">
        <f>Q7/0.99</f>
        <v>6.6464646464646462E-2</v>
      </c>
      <c r="Q7" s="4">
        <v>6.5799999999999997E-2</v>
      </c>
      <c r="R7" s="5">
        <f t="shared" si="0"/>
        <v>6.6464646464646504E-4</v>
      </c>
      <c r="S7" s="6">
        <f>(N7*P7-O7*R7)*M7</f>
        <v>0.99019030303030298</v>
      </c>
      <c r="T7" s="32" t="s">
        <v>73</v>
      </c>
      <c r="U7" s="8" t="s">
        <v>81</v>
      </c>
      <c r="V7" s="8">
        <v>3</v>
      </c>
      <c r="W7" s="3">
        <v>0.04</v>
      </c>
      <c r="X7" s="39">
        <v>1</v>
      </c>
      <c r="Y7" s="3">
        <f t="shared" si="1"/>
        <v>0.12</v>
      </c>
      <c r="Z7" s="116"/>
      <c r="AA7" s="144"/>
      <c r="AB7" s="116"/>
    </row>
    <row r="8" spans="1:28" s="10" customFormat="1" ht="45" customHeight="1" x14ac:dyDescent="0.25">
      <c r="A8" s="104"/>
      <c r="B8" s="107"/>
      <c r="C8" s="107"/>
      <c r="D8" s="107"/>
      <c r="E8" s="107"/>
      <c r="F8" s="107"/>
      <c r="G8" s="107"/>
      <c r="H8" s="36"/>
      <c r="I8" s="36"/>
      <c r="J8" s="16"/>
      <c r="K8" s="36"/>
      <c r="L8" s="36"/>
      <c r="M8" s="36"/>
      <c r="N8" s="2"/>
      <c r="O8" s="3"/>
      <c r="P8" s="35"/>
      <c r="Q8" s="4"/>
      <c r="R8" s="5"/>
      <c r="S8" s="6"/>
      <c r="T8" s="32" t="s">
        <v>85</v>
      </c>
      <c r="U8" s="8" t="s">
        <v>33</v>
      </c>
      <c r="V8" s="8">
        <v>3</v>
      </c>
      <c r="W8" s="3">
        <v>0.05</v>
      </c>
      <c r="X8" s="66">
        <v>1</v>
      </c>
      <c r="Y8" s="3">
        <f t="shared" si="1"/>
        <v>0.15000000000000002</v>
      </c>
      <c r="Z8" s="116"/>
      <c r="AA8" s="144"/>
      <c r="AB8" s="116"/>
    </row>
    <row r="9" spans="1:28" s="10" customFormat="1" ht="34.200000000000003" customHeight="1" x14ac:dyDescent="0.25">
      <c r="A9" s="104"/>
      <c r="B9" s="107"/>
      <c r="C9" s="107"/>
      <c r="D9" s="107"/>
      <c r="E9" s="107"/>
      <c r="F9" s="107"/>
      <c r="G9" s="107"/>
      <c r="H9" s="45">
        <v>6</v>
      </c>
      <c r="I9" s="36" t="s">
        <v>53</v>
      </c>
      <c r="J9" s="36" t="s">
        <v>54</v>
      </c>
      <c r="K9" s="36" t="s">
        <v>30</v>
      </c>
      <c r="L9" s="30" t="s">
        <v>44</v>
      </c>
      <c r="M9" s="55">
        <v>1</v>
      </c>
      <c r="N9" s="2">
        <v>5.8</v>
      </c>
      <c r="O9" s="3">
        <v>3.4</v>
      </c>
      <c r="P9" s="35">
        <f>Q9/0.99</f>
        <v>0.40737373737373739</v>
      </c>
      <c r="Q9" s="4">
        <v>0.40329999999999999</v>
      </c>
      <c r="R9" s="5">
        <f t="shared" si="0"/>
        <v>4.0737373737373961E-3</v>
      </c>
      <c r="S9" s="6">
        <f>(N9*P9-O9*R9)*M9</f>
        <v>2.3489169696969698</v>
      </c>
      <c r="T9" s="32" t="s">
        <v>74</v>
      </c>
      <c r="U9" s="8" t="s">
        <v>77</v>
      </c>
      <c r="V9" s="8">
        <v>1</v>
      </c>
      <c r="W9" s="3">
        <v>0.04</v>
      </c>
      <c r="X9" s="39">
        <v>1</v>
      </c>
      <c r="Y9" s="3">
        <f t="shared" si="1"/>
        <v>0.04</v>
      </c>
      <c r="Z9" s="116"/>
      <c r="AA9" s="144"/>
      <c r="AB9" s="116"/>
    </row>
    <row r="10" spans="1:28" s="10" customFormat="1" ht="34.200000000000003" customHeight="1" x14ac:dyDescent="0.25">
      <c r="A10" s="104"/>
      <c r="B10" s="107"/>
      <c r="C10" s="107"/>
      <c r="D10" s="107"/>
      <c r="E10" s="107"/>
      <c r="F10" s="107"/>
      <c r="G10" s="107"/>
      <c r="H10" s="36"/>
      <c r="I10" s="36"/>
      <c r="J10" s="36"/>
      <c r="K10" s="36"/>
      <c r="L10" s="30"/>
      <c r="M10" s="36"/>
      <c r="N10" s="2"/>
      <c r="O10" s="3">
        <v>3.4</v>
      </c>
      <c r="P10" s="35"/>
      <c r="Q10" s="4"/>
      <c r="R10" s="5"/>
      <c r="S10" s="6"/>
      <c r="T10" s="32" t="s">
        <v>83</v>
      </c>
      <c r="U10" s="8" t="s">
        <v>33</v>
      </c>
      <c r="V10" s="8">
        <v>2</v>
      </c>
      <c r="W10" s="3">
        <v>0.05</v>
      </c>
      <c r="X10" s="39">
        <v>1</v>
      </c>
      <c r="Y10" s="3">
        <f t="shared" si="1"/>
        <v>0.1</v>
      </c>
      <c r="Z10" s="116"/>
      <c r="AA10" s="144"/>
      <c r="AB10" s="116"/>
    </row>
    <row r="11" spans="1:28" s="10" customFormat="1" ht="31.2" customHeight="1" x14ac:dyDescent="0.25">
      <c r="A11" s="104"/>
      <c r="B11" s="107"/>
      <c r="C11" s="107"/>
      <c r="D11" s="107"/>
      <c r="E11" s="107"/>
      <c r="F11" s="107"/>
      <c r="G11" s="107"/>
      <c r="H11" s="45">
        <v>8</v>
      </c>
      <c r="I11" s="36" t="s">
        <v>57</v>
      </c>
      <c r="J11" s="36" t="s">
        <v>58</v>
      </c>
      <c r="K11" s="36" t="s">
        <v>30</v>
      </c>
      <c r="L11" s="30" t="s">
        <v>59</v>
      </c>
      <c r="M11" s="55">
        <v>1</v>
      </c>
      <c r="N11" s="2">
        <v>5.8</v>
      </c>
      <c r="O11" s="3">
        <v>3.4</v>
      </c>
      <c r="P11" s="35">
        <f>Q11/0.99</f>
        <v>0.37353535353535355</v>
      </c>
      <c r="Q11" s="4">
        <v>0.36980000000000002</v>
      </c>
      <c r="R11" s="5">
        <f>P11-Q11</f>
        <v>3.7353535353535361E-3</v>
      </c>
      <c r="S11" s="6">
        <f>(N11*P11-O11*R11)*M11</f>
        <v>2.1538048484848487</v>
      </c>
      <c r="T11" s="32" t="s">
        <v>74</v>
      </c>
      <c r="U11" s="8" t="s">
        <v>81</v>
      </c>
      <c r="V11" s="8">
        <v>1</v>
      </c>
      <c r="W11" s="3">
        <v>0.04</v>
      </c>
      <c r="X11" s="39">
        <v>1</v>
      </c>
      <c r="Y11" s="3">
        <f t="shared" si="1"/>
        <v>0.04</v>
      </c>
      <c r="Z11" s="116"/>
      <c r="AA11" s="144"/>
      <c r="AB11" s="116"/>
    </row>
    <row r="12" spans="1:28" s="10" customFormat="1" ht="31.2" customHeight="1" x14ac:dyDescent="0.25">
      <c r="A12" s="104"/>
      <c r="B12" s="107"/>
      <c r="C12" s="107"/>
      <c r="D12" s="107"/>
      <c r="E12" s="107"/>
      <c r="F12" s="107"/>
      <c r="G12" s="107"/>
      <c r="H12" s="36"/>
      <c r="I12" s="36"/>
      <c r="J12" s="36"/>
      <c r="K12" s="36"/>
      <c r="L12" s="30"/>
      <c r="M12" s="36"/>
      <c r="N12" s="2"/>
      <c r="O12" s="3"/>
      <c r="P12" s="35"/>
      <c r="Q12" s="4"/>
      <c r="R12" s="5"/>
      <c r="S12" s="6"/>
      <c r="T12" s="32" t="s">
        <v>75</v>
      </c>
      <c r="U12" s="8" t="s">
        <v>76</v>
      </c>
      <c r="V12" s="8">
        <v>2</v>
      </c>
      <c r="W12" s="3">
        <v>0.08</v>
      </c>
      <c r="X12" s="39">
        <v>1</v>
      </c>
      <c r="Y12" s="3">
        <f t="shared" si="1"/>
        <v>0.16</v>
      </c>
      <c r="Z12" s="116"/>
      <c r="AA12" s="144"/>
      <c r="AB12" s="116"/>
    </row>
    <row r="13" spans="1:28" s="10" customFormat="1" ht="31.2" customHeight="1" x14ac:dyDescent="0.25">
      <c r="A13" s="104"/>
      <c r="B13" s="107"/>
      <c r="C13" s="107"/>
      <c r="D13" s="107"/>
      <c r="E13" s="107"/>
      <c r="F13" s="107"/>
      <c r="G13" s="107"/>
      <c r="H13" s="36"/>
      <c r="I13" s="36"/>
      <c r="J13" s="36"/>
      <c r="K13" s="36"/>
      <c r="L13" s="30"/>
      <c r="M13" s="36"/>
      <c r="N13" s="2"/>
      <c r="O13" s="3"/>
      <c r="P13" s="35"/>
      <c r="Q13" s="4"/>
      <c r="R13" s="5"/>
      <c r="S13" s="6"/>
      <c r="T13" s="32" t="s">
        <v>84</v>
      </c>
      <c r="U13" s="8" t="s">
        <v>117</v>
      </c>
      <c r="V13" s="8">
        <v>2</v>
      </c>
      <c r="W13" s="3">
        <v>7.0000000000000007E-2</v>
      </c>
      <c r="X13" s="39">
        <v>1</v>
      </c>
      <c r="Y13" s="3">
        <f t="shared" si="1"/>
        <v>0.14000000000000001</v>
      </c>
      <c r="Z13" s="116"/>
      <c r="AA13" s="144"/>
      <c r="AB13" s="116"/>
    </row>
    <row r="14" spans="1:28" s="10" customFormat="1" ht="33" customHeight="1" x14ac:dyDescent="0.25">
      <c r="A14" s="104"/>
      <c r="B14" s="107"/>
      <c r="C14" s="107"/>
      <c r="D14" s="107"/>
      <c r="E14" s="107"/>
      <c r="F14" s="107"/>
      <c r="G14" s="107"/>
      <c r="H14" s="45">
        <v>9</v>
      </c>
      <c r="I14" s="36" t="s">
        <v>60</v>
      </c>
      <c r="J14" s="36" t="s">
        <v>61</v>
      </c>
      <c r="K14" s="36" t="s">
        <v>30</v>
      </c>
      <c r="L14" s="36" t="s">
        <v>62</v>
      </c>
      <c r="M14" s="55">
        <v>2</v>
      </c>
      <c r="N14" s="2">
        <v>5</v>
      </c>
      <c r="O14" s="3">
        <v>3.4</v>
      </c>
      <c r="P14" s="35">
        <f>Q14/0.99</f>
        <v>4.7070707070707075E-2</v>
      </c>
      <c r="Q14" s="4">
        <v>4.6600000000000003E-2</v>
      </c>
      <c r="R14" s="5">
        <f>P14-Q14</f>
        <v>4.7070707070707291E-4</v>
      </c>
      <c r="S14" s="6">
        <f>(N14*P14-O14*R14)*M14</f>
        <v>0.46750626262626266</v>
      </c>
      <c r="T14" s="32" t="s">
        <v>74</v>
      </c>
      <c r="U14" s="8" t="s">
        <v>81</v>
      </c>
      <c r="V14" s="8">
        <v>2</v>
      </c>
      <c r="W14" s="3">
        <v>0.04</v>
      </c>
      <c r="X14" s="39">
        <v>1</v>
      </c>
      <c r="Y14" s="3">
        <f t="shared" si="1"/>
        <v>0.08</v>
      </c>
      <c r="Z14" s="116"/>
      <c r="AA14" s="144"/>
      <c r="AB14" s="116"/>
    </row>
    <row r="15" spans="1:28" s="10" customFormat="1" ht="36" customHeight="1" x14ac:dyDescent="0.25">
      <c r="A15" s="104"/>
      <c r="B15" s="107"/>
      <c r="C15" s="107"/>
      <c r="D15" s="107"/>
      <c r="E15" s="107"/>
      <c r="F15" s="107"/>
      <c r="G15" s="107"/>
      <c r="H15" s="45">
        <v>10</v>
      </c>
      <c r="I15" s="36" t="s">
        <v>63</v>
      </c>
      <c r="J15" s="36" t="s">
        <v>64</v>
      </c>
      <c r="K15" s="36" t="s">
        <v>30</v>
      </c>
      <c r="L15" s="36" t="s">
        <v>62</v>
      </c>
      <c r="M15" s="55">
        <v>1</v>
      </c>
      <c r="N15" s="2">
        <v>5</v>
      </c>
      <c r="O15" s="3">
        <v>3.4</v>
      </c>
      <c r="P15" s="35">
        <f>Q15/0.99</f>
        <v>6.4646464646464646E-2</v>
      </c>
      <c r="Q15" s="4">
        <v>6.4000000000000001E-2</v>
      </c>
      <c r="R15" s="5">
        <f>P15-Q15</f>
        <v>6.4646464646464508E-4</v>
      </c>
      <c r="S15" s="6">
        <f>(N15*P15-O15*R15)*M15</f>
        <v>0.32103434343434339</v>
      </c>
      <c r="T15" s="32" t="s">
        <v>74</v>
      </c>
      <c r="U15" s="8" t="s">
        <v>81</v>
      </c>
      <c r="V15" s="8">
        <v>1</v>
      </c>
      <c r="W15" s="3">
        <v>0.04</v>
      </c>
      <c r="X15" s="39">
        <v>1</v>
      </c>
      <c r="Y15" s="3">
        <f t="shared" si="1"/>
        <v>0.04</v>
      </c>
      <c r="Z15" s="116"/>
      <c r="AA15" s="144"/>
      <c r="AB15" s="116"/>
    </row>
    <row r="16" spans="1:28" s="10" customFormat="1" ht="36" customHeight="1" x14ac:dyDescent="0.25">
      <c r="A16" s="104"/>
      <c r="B16" s="107"/>
      <c r="C16" s="107"/>
      <c r="D16" s="107"/>
      <c r="E16" s="107"/>
      <c r="F16" s="107"/>
      <c r="G16" s="107"/>
      <c r="H16" s="45">
        <v>11</v>
      </c>
      <c r="I16" s="36" t="s">
        <v>67</v>
      </c>
      <c r="J16" s="36" t="s">
        <v>66</v>
      </c>
      <c r="K16" s="36" t="s">
        <v>30</v>
      </c>
      <c r="L16" s="36" t="s">
        <v>62</v>
      </c>
      <c r="M16" s="55">
        <v>2</v>
      </c>
      <c r="N16" s="2">
        <v>5</v>
      </c>
      <c r="O16" s="3">
        <v>3.4</v>
      </c>
      <c r="P16" s="35">
        <f>Q16/0.99</f>
        <v>7.1717171717171707E-2</v>
      </c>
      <c r="Q16" s="4">
        <v>7.0999999999999994E-2</v>
      </c>
      <c r="R16" s="5">
        <f>P16-Q16</f>
        <v>7.1717171717171346E-4</v>
      </c>
      <c r="S16" s="6">
        <f>(N16*P16-O16*R16)*M16</f>
        <v>0.71229494949494943</v>
      </c>
      <c r="T16" s="32" t="s">
        <v>74</v>
      </c>
      <c r="U16" s="8" t="s">
        <v>81</v>
      </c>
      <c r="V16" s="8">
        <v>1</v>
      </c>
      <c r="W16" s="3">
        <v>0.04</v>
      </c>
      <c r="X16" s="39">
        <v>1</v>
      </c>
      <c r="Y16" s="3">
        <f t="shared" si="1"/>
        <v>0.04</v>
      </c>
      <c r="Z16" s="116"/>
      <c r="AA16" s="144"/>
      <c r="AB16" s="116"/>
    </row>
    <row r="17" spans="1:28" s="10" customFormat="1" ht="36" customHeight="1" x14ac:dyDescent="0.25">
      <c r="A17" s="104"/>
      <c r="B17" s="107"/>
      <c r="C17" s="107"/>
      <c r="D17" s="107"/>
      <c r="E17" s="107"/>
      <c r="F17" s="107"/>
      <c r="G17" s="107"/>
      <c r="H17" s="36"/>
      <c r="I17" s="36"/>
      <c r="J17" s="36"/>
      <c r="K17" s="36"/>
      <c r="L17" s="36"/>
      <c r="M17" s="36"/>
      <c r="N17" s="2"/>
      <c r="O17" s="3"/>
      <c r="P17" s="35"/>
      <c r="Q17" s="4"/>
      <c r="R17" s="5"/>
      <c r="S17" s="6"/>
      <c r="T17" s="31" t="s">
        <v>85</v>
      </c>
      <c r="U17" s="8" t="s">
        <v>33</v>
      </c>
      <c r="V17" s="8">
        <v>2</v>
      </c>
      <c r="W17" s="11">
        <v>0.05</v>
      </c>
      <c r="X17" s="39">
        <v>1</v>
      </c>
      <c r="Y17" s="3">
        <f t="shared" si="1"/>
        <v>0.1</v>
      </c>
      <c r="Z17" s="116"/>
      <c r="AA17" s="144"/>
      <c r="AB17" s="116"/>
    </row>
    <row r="18" spans="1:28" s="10" customFormat="1" ht="36" customHeight="1" x14ac:dyDescent="0.25">
      <c r="A18" s="104"/>
      <c r="B18" s="107"/>
      <c r="C18" s="107"/>
      <c r="D18" s="107"/>
      <c r="E18" s="107"/>
      <c r="F18" s="107"/>
      <c r="G18" s="107"/>
      <c r="H18" s="45">
        <v>15</v>
      </c>
      <c r="I18" s="36" t="s">
        <v>69</v>
      </c>
      <c r="J18" s="36" t="s">
        <v>70</v>
      </c>
      <c r="K18" s="36" t="s">
        <v>32</v>
      </c>
      <c r="L18" s="30"/>
      <c r="M18" s="55">
        <v>1</v>
      </c>
      <c r="N18" s="2"/>
      <c r="O18" s="3"/>
      <c r="P18" s="35"/>
      <c r="Q18" s="4"/>
      <c r="R18" s="5"/>
      <c r="S18" s="40"/>
      <c r="T18" s="7"/>
      <c r="U18" s="8"/>
      <c r="V18" s="8"/>
      <c r="W18" s="11"/>
      <c r="X18" s="39"/>
      <c r="Y18" s="3"/>
      <c r="Z18" s="116"/>
      <c r="AA18" s="144"/>
      <c r="AB18" s="116"/>
    </row>
    <row r="19" spans="1:28" s="10" customFormat="1" ht="36" customHeight="1" x14ac:dyDescent="0.25">
      <c r="A19" s="104"/>
      <c r="B19" s="107"/>
      <c r="C19" s="107"/>
      <c r="D19" s="107"/>
      <c r="E19" s="107"/>
      <c r="F19" s="107"/>
      <c r="G19" s="107"/>
      <c r="H19" s="70">
        <v>16</v>
      </c>
      <c r="I19" s="36" t="s">
        <v>78</v>
      </c>
      <c r="J19" s="36" t="s">
        <v>79</v>
      </c>
      <c r="K19" s="36" t="s">
        <v>32</v>
      </c>
      <c r="L19" s="30" t="s">
        <v>80</v>
      </c>
      <c r="M19" s="55">
        <v>2</v>
      </c>
      <c r="N19" s="2">
        <v>0.34</v>
      </c>
      <c r="O19" s="3"/>
      <c r="P19" s="35"/>
      <c r="Q19" s="4"/>
      <c r="R19" s="5"/>
      <c r="S19" s="69">
        <f>M19*N19</f>
        <v>0.68</v>
      </c>
      <c r="T19" s="32"/>
      <c r="U19" s="8"/>
      <c r="V19" s="8"/>
      <c r="W19" s="3"/>
      <c r="X19" s="39"/>
      <c r="Y19" s="3"/>
      <c r="Z19" s="116"/>
      <c r="AA19" s="144"/>
      <c r="AB19" s="116"/>
    </row>
    <row r="20" spans="1:28" s="10" customFormat="1" ht="36" customHeight="1" x14ac:dyDescent="0.25">
      <c r="A20" s="104"/>
      <c r="B20" s="107"/>
      <c r="C20" s="107"/>
      <c r="D20" s="107"/>
      <c r="E20" s="107"/>
      <c r="F20" s="107"/>
      <c r="G20" s="107"/>
      <c r="H20" s="45">
        <v>17</v>
      </c>
      <c r="I20" s="36" t="s">
        <v>71</v>
      </c>
      <c r="J20" s="36" t="s">
        <v>72</v>
      </c>
      <c r="K20" s="36" t="s">
        <v>30</v>
      </c>
      <c r="L20" s="30" t="s">
        <v>44</v>
      </c>
      <c r="M20" s="55">
        <v>1</v>
      </c>
      <c r="N20" s="2">
        <v>5.8</v>
      </c>
      <c r="O20" s="3">
        <v>3.4</v>
      </c>
      <c r="P20" s="35">
        <f>Q20/0.99</f>
        <v>0.41757575757575754</v>
      </c>
      <c r="Q20" s="4">
        <v>0.41339999999999999</v>
      </c>
      <c r="R20" s="5">
        <f t="shared" ref="R20:R24" si="2">P20-Q20</f>
        <v>4.1757575757575549E-3</v>
      </c>
      <c r="S20" s="6">
        <f>(N20*P20-O20*R20)*M20</f>
        <v>2.407741818181818</v>
      </c>
      <c r="T20" s="32" t="s">
        <v>74</v>
      </c>
      <c r="U20" s="8" t="s">
        <v>86</v>
      </c>
      <c r="V20" s="8">
        <v>1</v>
      </c>
      <c r="W20" s="3">
        <v>0.04</v>
      </c>
      <c r="X20" s="39">
        <v>1</v>
      </c>
      <c r="Y20" s="3">
        <f t="shared" si="1"/>
        <v>0.04</v>
      </c>
      <c r="Z20" s="116"/>
      <c r="AA20" s="144"/>
      <c r="AB20" s="116"/>
    </row>
    <row r="21" spans="1:28" s="10" customFormat="1" ht="36" customHeight="1" x14ac:dyDescent="0.25">
      <c r="A21" s="104"/>
      <c r="B21" s="107"/>
      <c r="C21" s="107"/>
      <c r="D21" s="107"/>
      <c r="E21" s="107"/>
      <c r="F21" s="107"/>
      <c r="G21" s="107"/>
      <c r="H21" s="44"/>
      <c r="I21" s="44"/>
      <c r="J21" s="44"/>
      <c r="K21" s="44"/>
      <c r="L21" s="44"/>
      <c r="M21" s="44"/>
      <c r="N21" s="44"/>
      <c r="O21" s="3"/>
      <c r="P21" s="44"/>
      <c r="Q21" s="71"/>
      <c r="R21" s="5"/>
      <c r="S21" s="44"/>
      <c r="T21" s="32" t="s">
        <v>84</v>
      </c>
      <c r="U21" s="8" t="s">
        <v>117</v>
      </c>
      <c r="V21" s="8">
        <v>2</v>
      </c>
      <c r="W21" s="3">
        <v>7.0000000000000007E-2</v>
      </c>
      <c r="X21" s="39">
        <v>1</v>
      </c>
      <c r="Y21" s="3">
        <f t="shared" si="1"/>
        <v>0.14000000000000001</v>
      </c>
      <c r="Z21" s="116"/>
      <c r="AA21" s="144"/>
      <c r="AB21" s="116"/>
    </row>
    <row r="22" spans="1:28" s="10" customFormat="1" ht="36" customHeight="1" x14ac:dyDescent="0.25">
      <c r="A22" s="104"/>
      <c r="B22" s="107"/>
      <c r="C22" s="107"/>
      <c r="D22" s="107"/>
      <c r="E22" s="107"/>
      <c r="F22" s="107"/>
      <c r="G22" s="107"/>
      <c r="H22" s="36"/>
      <c r="I22" s="36"/>
      <c r="J22" s="36"/>
      <c r="K22" s="36"/>
      <c r="L22" s="30"/>
      <c r="M22" s="36"/>
      <c r="N22" s="2"/>
      <c r="O22" s="3"/>
      <c r="P22" s="35"/>
      <c r="Q22" s="4"/>
      <c r="R22" s="5"/>
      <c r="S22" s="6"/>
      <c r="T22" s="31" t="s">
        <v>82</v>
      </c>
      <c r="U22" s="8"/>
      <c r="V22" s="8">
        <v>4</v>
      </c>
      <c r="W22" s="11">
        <v>0.1</v>
      </c>
      <c r="X22" s="39">
        <v>1</v>
      </c>
      <c r="Y22" s="3">
        <f t="shared" si="1"/>
        <v>0.4</v>
      </c>
      <c r="Z22" s="116"/>
      <c r="AA22" s="144"/>
      <c r="AB22" s="116"/>
    </row>
    <row r="23" spans="1:28" s="10" customFormat="1" ht="36" customHeight="1" x14ac:dyDescent="0.25">
      <c r="A23" s="104"/>
      <c r="B23" s="107"/>
      <c r="C23" s="107"/>
      <c r="D23" s="107"/>
      <c r="E23" s="107"/>
      <c r="F23" s="107"/>
      <c r="G23" s="107"/>
      <c r="H23" s="70">
        <v>19</v>
      </c>
      <c r="I23" s="36" t="s">
        <v>96</v>
      </c>
      <c r="J23" s="36" t="s">
        <v>97</v>
      </c>
      <c r="K23" s="36" t="s">
        <v>32</v>
      </c>
      <c r="L23" s="30"/>
      <c r="M23" s="55">
        <v>1</v>
      </c>
      <c r="N23" s="2">
        <v>4.9557000000000002</v>
      </c>
      <c r="O23" s="3"/>
      <c r="P23" s="35"/>
      <c r="Q23" s="4"/>
      <c r="R23" s="5">
        <f t="shared" si="2"/>
        <v>0</v>
      </c>
      <c r="S23" s="40">
        <f>M23*N23</f>
        <v>4.9557000000000002</v>
      </c>
      <c r="T23" s="31"/>
      <c r="U23" s="8"/>
      <c r="V23" s="8"/>
      <c r="W23" s="11"/>
      <c r="X23" s="39"/>
      <c r="Y23" s="3"/>
      <c r="Z23" s="116"/>
      <c r="AA23" s="144"/>
      <c r="AB23" s="116"/>
    </row>
    <row r="24" spans="1:28" s="10" customFormat="1" ht="36" customHeight="1" x14ac:dyDescent="0.25">
      <c r="A24" s="104"/>
      <c r="B24" s="107"/>
      <c r="C24" s="107"/>
      <c r="D24" s="107"/>
      <c r="E24" s="107"/>
      <c r="F24" s="107"/>
      <c r="G24" s="107"/>
      <c r="H24" s="36">
        <v>20</v>
      </c>
      <c r="I24" s="36" t="s">
        <v>98</v>
      </c>
      <c r="J24" s="36" t="s">
        <v>99</v>
      </c>
      <c r="K24" s="36" t="s">
        <v>30</v>
      </c>
      <c r="L24" s="30" t="s">
        <v>44</v>
      </c>
      <c r="M24" s="55">
        <v>1</v>
      </c>
      <c r="N24" s="2">
        <v>5.8</v>
      </c>
      <c r="O24" s="3">
        <v>3.4</v>
      </c>
      <c r="P24" s="4">
        <f>1.892/0.99</f>
        <v>1.911111111111111</v>
      </c>
      <c r="Q24" s="4">
        <v>1.8919999999999999</v>
      </c>
      <c r="R24" s="5">
        <f t="shared" si="2"/>
        <v>1.9111111111111079E-2</v>
      </c>
      <c r="S24" s="6">
        <f>(N24*P24-O24*R24)*M24</f>
        <v>11.019466666666666</v>
      </c>
      <c r="T24" s="32" t="s">
        <v>74</v>
      </c>
      <c r="U24" s="8" t="s">
        <v>77</v>
      </c>
      <c r="V24" s="8">
        <v>1</v>
      </c>
      <c r="W24" s="3">
        <v>0.04</v>
      </c>
      <c r="X24" s="39">
        <v>1</v>
      </c>
      <c r="Y24" s="3">
        <f t="shared" ref="Y24:Y25" si="3">W24*V24/X24</f>
        <v>0.04</v>
      </c>
      <c r="Z24" s="116"/>
      <c r="AA24" s="144"/>
      <c r="AB24" s="116"/>
    </row>
    <row r="25" spans="1:28" s="10" customFormat="1" ht="36" customHeight="1" x14ac:dyDescent="0.25">
      <c r="A25" s="104"/>
      <c r="B25" s="107"/>
      <c r="C25" s="107"/>
      <c r="D25" s="107"/>
      <c r="E25" s="107"/>
      <c r="F25" s="107"/>
      <c r="G25" s="107"/>
      <c r="H25" s="36"/>
      <c r="I25" s="36"/>
      <c r="J25" s="36"/>
      <c r="K25" s="36"/>
      <c r="L25" s="30"/>
      <c r="M25" s="36"/>
      <c r="N25" s="2"/>
      <c r="O25" s="3"/>
      <c r="P25" s="4"/>
      <c r="Q25" s="4"/>
      <c r="R25" s="5"/>
      <c r="S25" s="6"/>
      <c r="T25" s="32" t="s">
        <v>75</v>
      </c>
      <c r="U25" s="8" t="s">
        <v>76</v>
      </c>
      <c r="V25" s="8">
        <v>4</v>
      </c>
      <c r="W25" s="3">
        <v>0.08</v>
      </c>
      <c r="X25" s="39">
        <v>1</v>
      </c>
      <c r="Y25" s="3">
        <f t="shared" si="3"/>
        <v>0.32</v>
      </c>
      <c r="Z25" s="116"/>
      <c r="AA25" s="144"/>
      <c r="AB25" s="116"/>
    </row>
    <row r="26" spans="1:28" s="10" customFormat="1" ht="31.8" customHeight="1" x14ac:dyDescent="0.25">
      <c r="A26" s="104"/>
      <c r="B26" s="107"/>
      <c r="C26" s="107"/>
      <c r="D26" s="107"/>
      <c r="E26" s="107"/>
      <c r="F26" s="107"/>
      <c r="G26" s="107"/>
      <c r="H26" s="45">
        <v>21</v>
      </c>
      <c r="I26" s="83" t="s">
        <v>45</v>
      </c>
      <c r="J26" s="83" t="s">
        <v>111</v>
      </c>
      <c r="K26" s="83" t="s">
        <v>32</v>
      </c>
      <c r="L26" s="83"/>
      <c r="M26" s="55">
        <v>1</v>
      </c>
      <c r="N26" s="2">
        <v>6.5</v>
      </c>
      <c r="O26" s="3">
        <v>3.4</v>
      </c>
      <c r="P26" s="35"/>
      <c r="Q26" s="4"/>
      <c r="R26" s="5">
        <f t="shared" ref="R26" si="4">P26-Q26</f>
        <v>0</v>
      </c>
      <c r="S26" s="40">
        <f>M26*N26</f>
        <v>6.5</v>
      </c>
      <c r="T26" s="33"/>
      <c r="U26" s="8"/>
      <c r="V26" s="8"/>
      <c r="W26" s="3"/>
      <c r="X26" s="84"/>
      <c r="Y26" s="3"/>
      <c r="Z26" s="116"/>
      <c r="AA26" s="144"/>
      <c r="AB26" s="116"/>
    </row>
    <row r="27" spans="1:28" s="10" customFormat="1" ht="31.8" customHeight="1" x14ac:dyDescent="0.25">
      <c r="A27" s="104"/>
      <c r="B27" s="107"/>
      <c r="C27" s="107"/>
      <c r="D27" s="107"/>
      <c r="E27" s="107"/>
      <c r="F27" s="107"/>
      <c r="G27" s="107"/>
      <c r="H27" s="45">
        <v>22</v>
      </c>
      <c r="I27" s="83" t="s">
        <v>112</v>
      </c>
      <c r="J27" s="83" t="s">
        <v>184</v>
      </c>
      <c r="K27" s="83" t="s">
        <v>32</v>
      </c>
      <c r="L27" s="83"/>
      <c r="M27" s="55">
        <v>1</v>
      </c>
      <c r="N27" s="2">
        <v>6.5</v>
      </c>
      <c r="O27" s="3"/>
      <c r="P27" s="35"/>
      <c r="Q27" s="4"/>
      <c r="R27" s="5"/>
      <c r="S27" s="40">
        <f>M27*N27</f>
        <v>6.5</v>
      </c>
      <c r="T27" s="33"/>
      <c r="U27" s="8"/>
      <c r="V27" s="8"/>
      <c r="W27" s="3"/>
      <c r="X27" s="84"/>
      <c r="Y27" s="3"/>
      <c r="Z27" s="116"/>
      <c r="AA27" s="144"/>
      <c r="AB27" s="116"/>
    </row>
    <row r="28" spans="1:28" s="10" customFormat="1" ht="36" customHeight="1" x14ac:dyDescent="0.25">
      <c r="A28" s="104"/>
      <c r="B28" s="107"/>
      <c r="C28" s="107"/>
      <c r="D28" s="107"/>
      <c r="E28" s="107"/>
      <c r="F28" s="107"/>
      <c r="G28" s="107"/>
      <c r="H28" s="70" t="s">
        <v>179</v>
      </c>
      <c r="I28" s="83"/>
      <c r="J28" s="83" t="s">
        <v>95</v>
      </c>
      <c r="K28" s="83" t="s">
        <v>32</v>
      </c>
      <c r="L28" s="30" t="s">
        <v>91</v>
      </c>
      <c r="M28" s="55">
        <v>2</v>
      </c>
      <c r="N28" s="2">
        <v>1.49</v>
      </c>
      <c r="O28" s="3"/>
      <c r="P28" s="35"/>
      <c r="Q28" s="4"/>
      <c r="R28" s="5"/>
      <c r="S28" s="69">
        <f>N28*M28</f>
        <v>2.98</v>
      </c>
      <c r="T28" s="32"/>
      <c r="U28" s="8"/>
      <c r="V28" s="8"/>
      <c r="W28" s="3"/>
      <c r="X28" s="84"/>
      <c r="Y28" s="3"/>
      <c r="Z28" s="116"/>
      <c r="AA28" s="144"/>
      <c r="AB28" s="116"/>
    </row>
    <row r="29" spans="1:28" s="10" customFormat="1" ht="36" customHeight="1" x14ac:dyDescent="0.25">
      <c r="A29" s="104"/>
      <c r="B29" s="107"/>
      <c r="C29" s="107"/>
      <c r="D29" s="107"/>
      <c r="E29" s="107"/>
      <c r="F29" s="107"/>
      <c r="G29" s="107"/>
      <c r="H29" s="70">
        <v>26</v>
      </c>
      <c r="I29" s="36" t="s">
        <v>100</v>
      </c>
      <c r="J29" s="36" t="s">
        <v>101</v>
      </c>
      <c r="K29" s="36" t="s">
        <v>32</v>
      </c>
      <c r="L29" s="30" t="s">
        <v>50</v>
      </c>
      <c r="M29" s="55">
        <v>1</v>
      </c>
      <c r="N29" s="2">
        <v>1.48</v>
      </c>
      <c r="O29" s="3"/>
      <c r="P29" s="4"/>
      <c r="Q29" s="63"/>
      <c r="R29" s="5"/>
      <c r="S29" s="69">
        <f>M29*N29</f>
        <v>1.48</v>
      </c>
      <c r="T29" s="32"/>
      <c r="U29" s="8"/>
      <c r="V29" s="8"/>
      <c r="W29" s="3"/>
      <c r="X29" s="39"/>
      <c r="Y29" s="3"/>
      <c r="Z29" s="116"/>
      <c r="AA29" s="144"/>
      <c r="AB29" s="116"/>
    </row>
    <row r="30" spans="1:28" s="10" customFormat="1" ht="36" customHeight="1" x14ac:dyDescent="0.25">
      <c r="A30" s="104"/>
      <c r="B30" s="107"/>
      <c r="C30" s="107"/>
      <c r="D30" s="107"/>
      <c r="E30" s="107"/>
      <c r="F30" s="107"/>
      <c r="G30" s="107"/>
      <c r="H30" s="70">
        <v>27</v>
      </c>
      <c r="I30" s="36" t="s">
        <v>102</v>
      </c>
      <c r="J30" s="36" t="s">
        <v>103</v>
      </c>
      <c r="K30" s="36" t="s">
        <v>32</v>
      </c>
      <c r="L30" s="30" t="s">
        <v>50</v>
      </c>
      <c r="M30" s="55">
        <v>1</v>
      </c>
      <c r="N30" s="2">
        <v>0.96</v>
      </c>
      <c r="O30" s="3"/>
      <c r="P30" s="4"/>
      <c r="Q30" s="63"/>
      <c r="R30" s="5"/>
      <c r="S30" s="69">
        <f>M30*N30</f>
        <v>0.96</v>
      </c>
      <c r="T30" s="32"/>
      <c r="U30" s="8"/>
      <c r="V30" s="8"/>
      <c r="W30" s="3"/>
      <c r="X30" s="39"/>
      <c r="Y30" s="3"/>
      <c r="Z30" s="116"/>
      <c r="AA30" s="144"/>
      <c r="AB30" s="116"/>
    </row>
    <row r="31" spans="1:28" s="10" customFormat="1" ht="36" customHeight="1" x14ac:dyDescent="0.25">
      <c r="A31" s="104"/>
      <c r="B31" s="107"/>
      <c r="C31" s="107"/>
      <c r="D31" s="107"/>
      <c r="E31" s="107"/>
      <c r="F31" s="107"/>
      <c r="G31" s="107"/>
      <c r="H31" s="70">
        <v>28</v>
      </c>
      <c r="I31" s="36" t="s">
        <v>104</v>
      </c>
      <c r="J31" s="36" t="s">
        <v>105</v>
      </c>
      <c r="K31" s="36" t="s">
        <v>32</v>
      </c>
      <c r="L31" s="30" t="s">
        <v>91</v>
      </c>
      <c r="M31" s="55">
        <v>1</v>
      </c>
      <c r="N31" s="2">
        <v>2.39</v>
      </c>
      <c r="O31" s="3"/>
      <c r="P31" s="4"/>
      <c r="Q31" s="63"/>
      <c r="R31" s="5"/>
      <c r="S31" s="69">
        <f>M31*N31</f>
        <v>2.39</v>
      </c>
      <c r="T31" s="32"/>
      <c r="U31" s="8"/>
      <c r="V31" s="8"/>
      <c r="W31" s="3"/>
      <c r="X31" s="39"/>
      <c r="Y31" s="3"/>
      <c r="Z31" s="116"/>
      <c r="AA31" s="144"/>
      <c r="AB31" s="116"/>
    </row>
    <row r="32" spans="1:28" s="53" customFormat="1" ht="36" customHeight="1" x14ac:dyDescent="0.25">
      <c r="A32" s="104"/>
      <c r="B32" s="107"/>
      <c r="C32" s="107"/>
      <c r="D32" s="107"/>
      <c r="E32" s="107"/>
      <c r="F32" s="107"/>
      <c r="G32" s="107"/>
      <c r="H32" s="46"/>
      <c r="I32" s="46"/>
      <c r="J32" s="46"/>
      <c r="K32" s="46"/>
      <c r="L32" s="46"/>
      <c r="M32" s="46"/>
      <c r="N32" s="47"/>
      <c r="O32" s="47"/>
      <c r="P32" s="48"/>
      <c r="Q32" s="48"/>
      <c r="R32" s="48"/>
      <c r="S32" s="48"/>
      <c r="T32" s="49" t="s">
        <v>31</v>
      </c>
      <c r="U32" s="50"/>
      <c r="V32" s="50"/>
      <c r="W32" s="51"/>
      <c r="X32" s="52">
        <v>1</v>
      </c>
      <c r="Y32" s="47">
        <v>4.95</v>
      </c>
      <c r="Z32" s="116"/>
      <c r="AA32" s="144"/>
      <c r="AB32" s="116"/>
    </row>
    <row r="33" spans="1:31" s="10" customFormat="1" ht="36" customHeight="1" x14ac:dyDescent="0.25">
      <c r="A33" s="104"/>
      <c r="B33" s="107"/>
      <c r="C33" s="107"/>
      <c r="D33" s="107"/>
      <c r="E33" s="107"/>
      <c r="F33" s="107"/>
      <c r="G33" s="107"/>
      <c r="H33" s="36"/>
      <c r="I33" s="36"/>
      <c r="J33" s="36"/>
      <c r="K33" s="36"/>
      <c r="L33" s="30"/>
      <c r="M33" s="36"/>
      <c r="N33" s="2"/>
      <c r="O33" s="3"/>
      <c r="P33" s="35"/>
      <c r="Q33" s="4"/>
      <c r="R33" s="5"/>
      <c r="S33" s="6"/>
      <c r="T33" s="31" t="s">
        <v>34</v>
      </c>
      <c r="U33" s="8"/>
      <c r="V33" s="8"/>
      <c r="W33" s="43"/>
      <c r="X33" s="39">
        <v>1</v>
      </c>
      <c r="Y33" s="34">
        <v>0.5</v>
      </c>
      <c r="Z33" s="116"/>
      <c r="AA33" s="144"/>
      <c r="AB33" s="116"/>
    </row>
    <row r="34" spans="1:31" s="10" customFormat="1" ht="36" customHeight="1" x14ac:dyDescent="0.25">
      <c r="A34" s="104"/>
      <c r="B34" s="107"/>
      <c r="C34" s="107"/>
      <c r="D34" s="107"/>
      <c r="E34" s="107"/>
      <c r="F34" s="107"/>
      <c r="G34" s="107"/>
      <c r="H34" s="36"/>
      <c r="I34" s="36"/>
      <c r="J34" s="36"/>
      <c r="K34" s="36"/>
      <c r="L34" s="30"/>
      <c r="M34" s="36"/>
      <c r="N34" s="2"/>
      <c r="O34" s="3"/>
      <c r="P34" s="35"/>
      <c r="Q34" s="4"/>
      <c r="R34" s="5"/>
      <c r="S34" s="6"/>
      <c r="T34" s="31" t="s">
        <v>87</v>
      </c>
      <c r="U34" s="8"/>
      <c r="V34" s="8"/>
      <c r="W34" s="11"/>
      <c r="X34" s="39">
        <v>1</v>
      </c>
      <c r="Y34" s="3">
        <v>3</v>
      </c>
      <c r="Z34" s="116"/>
      <c r="AA34" s="144"/>
      <c r="AB34" s="116"/>
    </row>
    <row r="35" spans="1:31" s="10" customFormat="1" ht="24.6" customHeight="1" x14ac:dyDescent="0.25">
      <c r="A35" s="105"/>
      <c r="B35" s="108"/>
      <c r="C35" s="108"/>
      <c r="D35" s="108"/>
      <c r="E35" s="108"/>
      <c r="F35" s="108"/>
      <c r="G35" s="108"/>
      <c r="H35" s="36"/>
      <c r="I35" s="36"/>
      <c r="J35" s="121" t="s">
        <v>1</v>
      </c>
      <c r="K35" s="122"/>
      <c r="L35" s="122"/>
      <c r="M35" s="122"/>
      <c r="N35" s="122"/>
      <c r="O35" s="122"/>
      <c r="P35" s="122"/>
      <c r="Q35" s="122"/>
      <c r="R35" s="123"/>
      <c r="S35" s="12">
        <f>SUM(S4:S34)</f>
        <v>51.550110707070701</v>
      </c>
      <c r="T35" s="124" t="s">
        <v>2</v>
      </c>
      <c r="U35" s="125"/>
      <c r="V35" s="125"/>
      <c r="W35" s="125"/>
      <c r="X35" s="126"/>
      <c r="Y35" s="13">
        <f>SUM(Y4:Y34)</f>
        <v>10.440000000000001</v>
      </c>
      <c r="Z35" s="117"/>
      <c r="AA35" s="145"/>
      <c r="AB35" s="117"/>
      <c r="AC35" s="14"/>
      <c r="AD35" s="9"/>
      <c r="AE35" s="15"/>
    </row>
  </sheetData>
  <autoFilter ref="A3:AE35" xr:uid="{D6275D20-E312-455A-A9DC-4988C02034C8}"/>
  <mergeCells count="32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4:A35"/>
    <mergeCell ref="K2:K3"/>
    <mergeCell ref="L2:L3"/>
    <mergeCell ref="M2:M3"/>
    <mergeCell ref="G4:G35"/>
    <mergeCell ref="J35:R35"/>
    <mergeCell ref="B4:B35"/>
    <mergeCell ref="C4:C35"/>
    <mergeCell ref="D4:D35"/>
    <mergeCell ref="E4:E35"/>
    <mergeCell ref="F4:F35"/>
    <mergeCell ref="N2:O2"/>
    <mergeCell ref="P2:R2"/>
    <mergeCell ref="AB4:AB35"/>
    <mergeCell ref="S2:S3"/>
    <mergeCell ref="T2:Y2"/>
    <mergeCell ref="Z2:Z3"/>
    <mergeCell ref="AA2:AA3"/>
    <mergeCell ref="AB2:AB3"/>
    <mergeCell ref="T35:X35"/>
    <mergeCell ref="Z4:Z35"/>
    <mergeCell ref="AA4:AA35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96A0-CDBC-4E13-97D7-7EB0A57DD6D9}">
  <sheetPr>
    <tabColor rgb="FF92D050"/>
  </sheetPr>
  <dimension ref="A1:AE35"/>
  <sheetViews>
    <sheetView zoomScale="60" zoomScaleNormal="60" workbookViewId="0">
      <pane xSplit="10" ySplit="3" topLeftCell="K13" activePane="bottomRight" state="frozen"/>
      <selection pane="topRight" activeCell="I1" sqref="I1"/>
      <selection pane="bottomLeft" activeCell="A4" sqref="A4"/>
      <selection pane="bottomRight" activeCell="AA4" sqref="AA4:AA35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88671875" customWidth="1"/>
    <col min="8" max="8" width="5.5546875" style="42" customWidth="1"/>
    <col min="9" max="9" width="15.6640625" customWidth="1"/>
    <col min="10" max="10" width="21.5546875" customWidth="1"/>
    <col min="12" max="12" width="11.77734375" customWidth="1"/>
    <col min="13" max="13" width="4.109375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8" s="10" customFormat="1" ht="17.399999999999999" x14ac:dyDescent="0.25">
      <c r="A1" s="127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8" s="10" customFormat="1" ht="13.5" customHeight="1" x14ac:dyDescent="0.25">
      <c r="A2" s="3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4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30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8" s="10" customFormat="1" ht="25.5" customHeight="1" x14ac:dyDescent="0.25">
      <c r="A3" s="38" t="s">
        <v>17</v>
      </c>
      <c r="B3" s="105"/>
      <c r="C3" s="105"/>
      <c r="D3" s="105"/>
      <c r="E3" s="105"/>
      <c r="F3" s="129"/>
      <c r="G3" s="107"/>
      <c r="H3" s="147"/>
      <c r="I3" s="108"/>
      <c r="J3" s="131"/>
      <c r="K3" s="132"/>
      <c r="L3" s="131"/>
      <c r="M3" s="132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8" s="10" customFormat="1" ht="31.8" customHeight="1" x14ac:dyDescent="0.25">
      <c r="A4" s="104"/>
      <c r="B4" s="106" t="s">
        <v>0</v>
      </c>
      <c r="C4" s="106" t="s">
        <v>106</v>
      </c>
      <c r="D4" s="106">
        <v>44565</v>
      </c>
      <c r="E4" s="106" t="s">
        <v>107</v>
      </c>
      <c r="F4" s="106"/>
      <c r="G4" s="106" t="s">
        <v>39</v>
      </c>
      <c r="H4" s="45">
        <v>2</v>
      </c>
      <c r="I4" s="36" t="s">
        <v>45</v>
      </c>
      <c r="J4" s="36" t="s">
        <v>46</v>
      </c>
      <c r="K4" s="36" t="s">
        <v>32</v>
      </c>
      <c r="L4" s="36"/>
      <c r="M4" s="55">
        <v>1</v>
      </c>
      <c r="N4" s="2"/>
      <c r="O4" s="3"/>
      <c r="P4" s="35"/>
      <c r="Q4" s="4"/>
      <c r="R4" s="5"/>
      <c r="S4" s="40"/>
      <c r="T4" s="33"/>
      <c r="U4" s="8"/>
      <c r="V4" s="8"/>
      <c r="W4" s="3"/>
      <c r="X4" s="39"/>
      <c r="Y4" s="3"/>
      <c r="Z4" s="115">
        <v>1.2</v>
      </c>
      <c r="AA4" s="143">
        <f>(S35+Y35)*Z4</f>
        <v>70.208832848484846</v>
      </c>
      <c r="AB4" s="115"/>
    </row>
    <row r="5" spans="1:28" s="10" customFormat="1" ht="31.8" customHeight="1" x14ac:dyDescent="0.25">
      <c r="A5" s="104"/>
      <c r="B5" s="107"/>
      <c r="C5" s="107"/>
      <c r="D5" s="107"/>
      <c r="E5" s="107"/>
      <c r="F5" s="107"/>
      <c r="G5" s="107"/>
      <c r="H5" s="45">
        <v>3</v>
      </c>
      <c r="I5" s="36" t="s">
        <v>93</v>
      </c>
      <c r="J5" s="36" t="s">
        <v>94</v>
      </c>
      <c r="K5" s="36" t="s">
        <v>32</v>
      </c>
      <c r="L5" s="36"/>
      <c r="M5" s="55">
        <v>1</v>
      </c>
      <c r="N5" s="2">
        <v>2</v>
      </c>
      <c r="O5" s="3"/>
      <c r="P5" s="35"/>
      <c r="Q5" s="4"/>
      <c r="R5" s="5"/>
      <c r="S5" s="40">
        <f>M5*N5</f>
        <v>2</v>
      </c>
      <c r="T5" s="33"/>
      <c r="U5" s="8"/>
      <c r="V5" s="8"/>
      <c r="W5" s="3"/>
      <c r="X5" s="39"/>
      <c r="Y5" s="3"/>
      <c r="Z5" s="116"/>
      <c r="AA5" s="144"/>
      <c r="AB5" s="116"/>
    </row>
    <row r="6" spans="1:28" s="10" customFormat="1" ht="52.8" customHeight="1" x14ac:dyDescent="0.25">
      <c r="A6" s="104"/>
      <c r="B6" s="107"/>
      <c r="C6" s="107"/>
      <c r="D6" s="107"/>
      <c r="E6" s="107"/>
      <c r="F6" s="107"/>
      <c r="G6" s="107"/>
      <c r="H6" s="70">
        <v>4</v>
      </c>
      <c r="I6" s="36" t="s">
        <v>48</v>
      </c>
      <c r="J6" s="16" t="s">
        <v>49</v>
      </c>
      <c r="K6" s="36" t="s">
        <v>30</v>
      </c>
      <c r="L6" s="30" t="s">
        <v>50</v>
      </c>
      <c r="M6" s="55">
        <v>1</v>
      </c>
      <c r="N6" s="2">
        <v>4.867</v>
      </c>
      <c r="O6" s="3">
        <v>3.4</v>
      </c>
      <c r="P6" s="35">
        <f>Q6/0.99</f>
        <v>5.8080808080808087E-2</v>
      </c>
      <c r="Q6" s="4">
        <v>5.7500000000000002E-2</v>
      </c>
      <c r="R6" s="5">
        <f t="shared" ref="R6:R9" si="0">P6-Q6</f>
        <v>5.8080808080808455E-4</v>
      </c>
      <c r="S6" s="69">
        <f>(N6*P6-O6*R6)*M6</f>
        <v>0.28070454545454548</v>
      </c>
      <c r="T6" s="32" t="s">
        <v>74</v>
      </c>
      <c r="U6" s="8" t="s">
        <v>77</v>
      </c>
      <c r="V6" s="8">
        <v>1</v>
      </c>
      <c r="W6" s="3">
        <v>0.04</v>
      </c>
      <c r="X6" s="39">
        <v>1</v>
      </c>
      <c r="Y6" s="3">
        <f t="shared" ref="Y6:Y22" si="1">W6*V6/X6</f>
        <v>0.04</v>
      </c>
      <c r="Z6" s="116"/>
      <c r="AA6" s="144"/>
      <c r="AB6" s="116"/>
    </row>
    <row r="7" spans="1:28" s="10" customFormat="1" ht="52.8" customHeight="1" x14ac:dyDescent="0.25">
      <c r="A7" s="104"/>
      <c r="B7" s="107"/>
      <c r="C7" s="107"/>
      <c r="D7" s="107"/>
      <c r="E7" s="107"/>
      <c r="F7" s="107"/>
      <c r="G7" s="107"/>
      <c r="H7" s="45">
        <v>5</v>
      </c>
      <c r="I7" s="36" t="s">
        <v>51</v>
      </c>
      <c r="J7" s="16" t="s">
        <v>52</v>
      </c>
      <c r="K7" s="36" t="s">
        <v>30</v>
      </c>
      <c r="L7" s="36" t="s">
        <v>62</v>
      </c>
      <c r="M7" s="55">
        <v>3</v>
      </c>
      <c r="N7" s="2">
        <v>5</v>
      </c>
      <c r="O7" s="3">
        <v>3.4</v>
      </c>
      <c r="P7" s="35">
        <f>Q7/0.99</f>
        <v>6.6464646464646462E-2</v>
      </c>
      <c r="Q7" s="4">
        <v>6.5799999999999997E-2</v>
      </c>
      <c r="R7" s="5">
        <f t="shared" si="0"/>
        <v>6.6464646464646504E-4</v>
      </c>
      <c r="S7" s="6">
        <f>(N7*P7-O7*R7)*M7</f>
        <v>0.99019030303030298</v>
      </c>
      <c r="T7" s="32" t="s">
        <v>73</v>
      </c>
      <c r="U7" s="8" t="s">
        <v>81</v>
      </c>
      <c r="V7" s="8">
        <v>3</v>
      </c>
      <c r="W7" s="3">
        <v>0.04</v>
      </c>
      <c r="X7" s="39">
        <v>1</v>
      </c>
      <c r="Y7" s="3">
        <f t="shared" si="1"/>
        <v>0.12</v>
      </c>
      <c r="Z7" s="116"/>
      <c r="AA7" s="144"/>
      <c r="AB7" s="116"/>
    </row>
    <row r="8" spans="1:28" s="10" customFormat="1" ht="52.8" customHeight="1" x14ac:dyDescent="0.25">
      <c r="A8" s="104"/>
      <c r="B8" s="107"/>
      <c r="C8" s="107"/>
      <c r="D8" s="107"/>
      <c r="E8" s="107"/>
      <c r="F8" s="107"/>
      <c r="G8" s="107"/>
      <c r="H8" s="30"/>
      <c r="I8" s="36"/>
      <c r="J8" s="16"/>
      <c r="K8" s="36"/>
      <c r="L8" s="36"/>
      <c r="M8" s="36"/>
      <c r="N8" s="2"/>
      <c r="O8" s="3"/>
      <c r="P8" s="35"/>
      <c r="Q8" s="4"/>
      <c r="R8" s="5"/>
      <c r="S8" s="6"/>
      <c r="T8" s="32" t="s">
        <v>85</v>
      </c>
      <c r="U8" s="8" t="s">
        <v>33</v>
      </c>
      <c r="V8" s="8">
        <v>3</v>
      </c>
      <c r="W8" s="3">
        <v>0.05</v>
      </c>
      <c r="X8" s="66">
        <v>1</v>
      </c>
      <c r="Y8" s="3">
        <f t="shared" si="1"/>
        <v>0.15000000000000002</v>
      </c>
      <c r="Z8" s="116"/>
      <c r="AA8" s="144"/>
      <c r="AB8" s="116"/>
    </row>
    <row r="9" spans="1:28" s="10" customFormat="1" ht="34.200000000000003" customHeight="1" x14ac:dyDescent="0.25">
      <c r="A9" s="104"/>
      <c r="B9" s="107"/>
      <c r="C9" s="107"/>
      <c r="D9" s="107"/>
      <c r="E9" s="107"/>
      <c r="F9" s="107"/>
      <c r="G9" s="107"/>
      <c r="H9" s="45">
        <v>6</v>
      </c>
      <c r="I9" s="36" t="s">
        <v>53</v>
      </c>
      <c r="J9" s="36" t="s">
        <v>54</v>
      </c>
      <c r="K9" s="36" t="s">
        <v>30</v>
      </c>
      <c r="L9" s="30" t="s">
        <v>44</v>
      </c>
      <c r="M9" s="55">
        <v>1</v>
      </c>
      <c r="N9" s="2">
        <v>5.8</v>
      </c>
      <c r="O9" s="3">
        <v>3.4</v>
      </c>
      <c r="P9" s="35">
        <f>Q9/0.99</f>
        <v>0.40737373737373739</v>
      </c>
      <c r="Q9" s="4">
        <v>0.40329999999999999</v>
      </c>
      <c r="R9" s="5">
        <f t="shared" si="0"/>
        <v>4.0737373737373961E-3</v>
      </c>
      <c r="S9" s="6">
        <f>(N9*P9-O9*R9)*M9</f>
        <v>2.3489169696969698</v>
      </c>
      <c r="T9" s="32" t="s">
        <v>74</v>
      </c>
      <c r="U9" s="8" t="s">
        <v>77</v>
      </c>
      <c r="V9" s="8">
        <v>1</v>
      </c>
      <c r="W9" s="3">
        <v>0.04</v>
      </c>
      <c r="X9" s="39">
        <v>1</v>
      </c>
      <c r="Y9" s="3">
        <f t="shared" si="1"/>
        <v>0.04</v>
      </c>
      <c r="Z9" s="116"/>
      <c r="AA9" s="144"/>
      <c r="AB9" s="116"/>
    </row>
    <row r="10" spans="1:28" s="10" customFormat="1" ht="34.200000000000003" customHeight="1" x14ac:dyDescent="0.25">
      <c r="A10" s="104"/>
      <c r="B10" s="107"/>
      <c r="C10" s="107"/>
      <c r="D10" s="107"/>
      <c r="E10" s="107"/>
      <c r="F10" s="107"/>
      <c r="G10" s="107"/>
      <c r="H10" s="30"/>
      <c r="I10" s="36"/>
      <c r="J10" s="36"/>
      <c r="K10" s="36"/>
      <c r="L10" s="30"/>
      <c r="M10" s="36"/>
      <c r="N10" s="2"/>
      <c r="O10" s="3">
        <v>3.4</v>
      </c>
      <c r="P10" s="35"/>
      <c r="Q10" s="4"/>
      <c r="R10" s="5"/>
      <c r="S10" s="6"/>
      <c r="T10" s="32" t="s">
        <v>83</v>
      </c>
      <c r="U10" s="8" t="s">
        <v>33</v>
      </c>
      <c r="V10" s="8">
        <v>2</v>
      </c>
      <c r="W10" s="3">
        <v>0.05</v>
      </c>
      <c r="X10" s="39">
        <v>1</v>
      </c>
      <c r="Y10" s="3">
        <f t="shared" si="1"/>
        <v>0.1</v>
      </c>
      <c r="Z10" s="116"/>
      <c r="AA10" s="144"/>
      <c r="AB10" s="116"/>
    </row>
    <row r="11" spans="1:28" s="10" customFormat="1" ht="31.2" customHeight="1" x14ac:dyDescent="0.25">
      <c r="A11" s="104"/>
      <c r="B11" s="107"/>
      <c r="C11" s="107"/>
      <c r="D11" s="107"/>
      <c r="E11" s="107"/>
      <c r="F11" s="107"/>
      <c r="G11" s="107"/>
      <c r="H11" s="45">
        <v>8</v>
      </c>
      <c r="I11" s="36" t="s">
        <v>57</v>
      </c>
      <c r="J11" s="36" t="s">
        <v>58</v>
      </c>
      <c r="K11" s="36" t="s">
        <v>30</v>
      </c>
      <c r="L11" s="30" t="s">
        <v>59</v>
      </c>
      <c r="M11" s="55">
        <v>1</v>
      </c>
      <c r="N11" s="2">
        <v>5.8</v>
      </c>
      <c r="O11" s="3">
        <v>3.4</v>
      </c>
      <c r="P11" s="35">
        <f>Q11/0.99</f>
        <v>0.37353535353535355</v>
      </c>
      <c r="Q11" s="4">
        <v>0.36980000000000002</v>
      </c>
      <c r="R11" s="5">
        <f>P11-Q11</f>
        <v>3.7353535353535361E-3</v>
      </c>
      <c r="S11" s="6">
        <f>(N11*P11-O11*R11)*M11</f>
        <v>2.1538048484848487</v>
      </c>
      <c r="T11" s="32" t="s">
        <v>74</v>
      </c>
      <c r="U11" s="8" t="s">
        <v>81</v>
      </c>
      <c r="V11" s="8">
        <v>1</v>
      </c>
      <c r="W11" s="3">
        <v>0.04</v>
      </c>
      <c r="X11" s="39">
        <v>1</v>
      </c>
      <c r="Y11" s="3">
        <f t="shared" si="1"/>
        <v>0.04</v>
      </c>
      <c r="Z11" s="116"/>
      <c r="AA11" s="144"/>
      <c r="AB11" s="116"/>
    </row>
    <row r="12" spans="1:28" s="10" customFormat="1" ht="31.2" customHeight="1" x14ac:dyDescent="0.25">
      <c r="A12" s="104"/>
      <c r="B12" s="107"/>
      <c r="C12" s="107"/>
      <c r="D12" s="107"/>
      <c r="E12" s="107"/>
      <c r="F12" s="107"/>
      <c r="G12" s="107"/>
      <c r="H12" s="30"/>
      <c r="I12" s="36"/>
      <c r="J12" s="36"/>
      <c r="K12" s="36"/>
      <c r="L12" s="30"/>
      <c r="M12" s="36"/>
      <c r="N12" s="2"/>
      <c r="O12" s="3"/>
      <c r="P12" s="35"/>
      <c r="Q12" s="4"/>
      <c r="R12" s="5"/>
      <c r="S12" s="6"/>
      <c r="T12" s="32" t="s">
        <v>75</v>
      </c>
      <c r="U12" s="8" t="s">
        <v>76</v>
      </c>
      <c r="V12" s="8">
        <v>2</v>
      </c>
      <c r="W12" s="3">
        <v>0.08</v>
      </c>
      <c r="X12" s="39">
        <v>1</v>
      </c>
      <c r="Y12" s="3">
        <f t="shared" si="1"/>
        <v>0.16</v>
      </c>
      <c r="Z12" s="116"/>
      <c r="AA12" s="144"/>
      <c r="AB12" s="116"/>
    </row>
    <row r="13" spans="1:28" s="10" customFormat="1" ht="31.2" customHeight="1" x14ac:dyDescent="0.25">
      <c r="A13" s="104"/>
      <c r="B13" s="107"/>
      <c r="C13" s="107"/>
      <c r="D13" s="107"/>
      <c r="E13" s="107"/>
      <c r="F13" s="107"/>
      <c r="G13" s="107"/>
      <c r="H13" s="30"/>
      <c r="I13" s="36"/>
      <c r="J13" s="36"/>
      <c r="K13" s="36"/>
      <c r="L13" s="30"/>
      <c r="M13" s="36"/>
      <c r="N13" s="2"/>
      <c r="O13" s="3"/>
      <c r="P13" s="35"/>
      <c r="Q13" s="4"/>
      <c r="R13" s="5"/>
      <c r="S13" s="6"/>
      <c r="T13" s="32" t="s">
        <v>84</v>
      </c>
      <c r="U13" s="8"/>
      <c r="V13" s="8">
        <v>2</v>
      </c>
      <c r="W13" s="3">
        <v>0.08</v>
      </c>
      <c r="X13" s="39">
        <v>1</v>
      </c>
      <c r="Y13" s="3">
        <f t="shared" si="1"/>
        <v>0.16</v>
      </c>
      <c r="Z13" s="116"/>
      <c r="AA13" s="144"/>
      <c r="AB13" s="116"/>
    </row>
    <row r="14" spans="1:28" s="10" customFormat="1" ht="33" customHeight="1" x14ac:dyDescent="0.25">
      <c r="A14" s="104"/>
      <c r="B14" s="107"/>
      <c r="C14" s="107"/>
      <c r="D14" s="107"/>
      <c r="E14" s="107"/>
      <c r="F14" s="107"/>
      <c r="G14" s="107"/>
      <c r="H14" s="45">
        <v>9</v>
      </c>
      <c r="I14" s="36" t="s">
        <v>60</v>
      </c>
      <c r="J14" s="36" t="s">
        <v>61</v>
      </c>
      <c r="K14" s="36" t="s">
        <v>30</v>
      </c>
      <c r="L14" s="36" t="s">
        <v>62</v>
      </c>
      <c r="M14" s="55">
        <v>2</v>
      </c>
      <c r="N14" s="2">
        <v>5</v>
      </c>
      <c r="O14" s="3">
        <v>3.4</v>
      </c>
      <c r="P14" s="35">
        <f>Q14/0.99</f>
        <v>4.7070707070707075E-2</v>
      </c>
      <c r="Q14" s="4">
        <v>4.6600000000000003E-2</v>
      </c>
      <c r="R14" s="5">
        <f>P14-Q14</f>
        <v>4.7070707070707291E-4</v>
      </c>
      <c r="S14" s="6">
        <f>(N14*P14-O14*R14)*M14</f>
        <v>0.46750626262626266</v>
      </c>
      <c r="T14" s="32" t="s">
        <v>74</v>
      </c>
      <c r="U14" s="8" t="s">
        <v>81</v>
      </c>
      <c r="V14" s="8">
        <v>2</v>
      </c>
      <c r="W14" s="3">
        <v>0.04</v>
      </c>
      <c r="X14" s="39">
        <v>1</v>
      </c>
      <c r="Y14" s="3">
        <f t="shared" si="1"/>
        <v>0.08</v>
      </c>
      <c r="Z14" s="116"/>
      <c r="AA14" s="144"/>
      <c r="AB14" s="116"/>
    </row>
    <row r="15" spans="1:28" s="10" customFormat="1" ht="36" customHeight="1" x14ac:dyDescent="0.25">
      <c r="A15" s="104"/>
      <c r="B15" s="107"/>
      <c r="C15" s="107"/>
      <c r="D15" s="107"/>
      <c r="E15" s="107"/>
      <c r="F15" s="107"/>
      <c r="G15" s="107"/>
      <c r="H15" s="45">
        <v>10</v>
      </c>
      <c r="I15" s="36" t="s">
        <v>63</v>
      </c>
      <c r="J15" s="36" t="s">
        <v>64</v>
      </c>
      <c r="K15" s="36" t="s">
        <v>30</v>
      </c>
      <c r="L15" s="36" t="s">
        <v>62</v>
      </c>
      <c r="M15" s="55">
        <v>1</v>
      </c>
      <c r="N15" s="2">
        <v>5</v>
      </c>
      <c r="O15" s="3">
        <v>3.4</v>
      </c>
      <c r="P15" s="35">
        <f>Q15/0.99</f>
        <v>6.4646464646464646E-2</v>
      </c>
      <c r="Q15" s="4">
        <v>6.4000000000000001E-2</v>
      </c>
      <c r="R15" s="5">
        <f>P15-Q15</f>
        <v>6.4646464646464508E-4</v>
      </c>
      <c r="S15" s="6">
        <f>(N15*P15-O15*R15)*M15</f>
        <v>0.32103434343434339</v>
      </c>
      <c r="T15" s="32" t="s">
        <v>74</v>
      </c>
      <c r="U15" s="8" t="s">
        <v>81</v>
      </c>
      <c r="V15" s="8">
        <v>1</v>
      </c>
      <c r="W15" s="3">
        <v>0.04</v>
      </c>
      <c r="X15" s="39">
        <v>1</v>
      </c>
      <c r="Y15" s="3">
        <f t="shared" si="1"/>
        <v>0.04</v>
      </c>
      <c r="Z15" s="116"/>
      <c r="AA15" s="144"/>
      <c r="AB15" s="116"/>
    </row>
    <row r="16" spans="1:28" s="10" customFormat="1" ht="36" customHeight="1" x14ac:dyDescent="0.25">
      <c r="A16" s="104"/>
      <c r="B16" s="107"/>
      <c r="C16" s="107"/>
      <c r="D16" s="107"/>
      <c r="E16" s="107"/>
      <c r="F16" s="107"/>
      <c r="G16" s="107"/>
      <c r="H16" s="45">
        <v>11</v>
      </c>
      <c r="I16" s="36" t="s">
        <v>67</v>
      </c>
      <c r="J16" s="36" t="s">
        <v>66</v>
      </c>
      <c r="K16" s="36" t="s">
        <v>30</v>
      </c>
      <c r="L16" s="36" t="s">
        <v>62</v>
      </c>
      <c r="M16" s="55">
        <v>2</v>
      </c>
      <c r="N16" s="2">
        <v>5</v>
      </c>
      <c r="O16" s="3">
        <v>3.4</v>
      </c>
      <c r="P16" s="35">
        <f>Q16/0.99</f>
        <v>7.1717171717171707E-2</v>
      </c>
      <c r="Q16" s="4">
        <v>7.0999999999999994E-2</v>
      </c>
      <c r="R16" s="5">
        <f>P16-Q16</f>
        <v>7.1717171717171346E-4</v>
      </c>
      <c r="S16" s="6">
        <f>(N16*P16-O16*R16)*M16</f>
        <v>0.71229494949494943</v>
      </c>
      <c r="T16" s="32" t="s">
        <v>74</v>
      </c>
      <c r="U16" s="8" t="s">
        <v>81</v>
      </c>
      <c r="V16" s="8">
        <v>1</v>
      </c>
      <c r="W16" s="3">
        <v>0.04</v>
      </c>
      <c r="X16" s="39">
        <v>1</v>
      </c>
      <c r="Y16" s="3">
        <f t="shared" si="1"/>
        <v>0.04</v>
      </c>
      <c r="Z16" s="116"/>
      <c r="AA16" s="144"/>
      <c r="AB16" s="116"/>
    </row>
    <row r="17" spans="1:28" s="10" customFormat="1" ht="36" customHeight="1" x14ac:dyDescent="0.25">
      <c r="A17" s="104"/>
      <c r="B17" s="107"/>
      <c r="C17" s="107"/>
      <c r="D17" s="107"/>
      <c r="E17" s="107"/>
      <c r="F17" s="107"/>
      <c r="G17" s="107"/>
      <c r="H17" s="30"/>
      <c r="I17" s="36"/>
      <c r="J17" s="36"/>
      <c r="K17" s="36"/>
      <c r="L17" s="36"/>
      <c r="M17" s="36"/>
      <c r="N17" s="2"/>
      <c r="O17" s="3"/>
      <c r="P17" s="35"/>
      <c r="Q17" s="4"/>
      <c r="R17" s="5"/>
      <c r="S17" s="6"/>
      <c r="T17" s="31" t="s">
        <v>85</v>
      </c>
      <c r="U17" s="8" t="s">
        <v>33</v>
      </c>
      <c r="V17" s="8">
        <v>2</v>
      </c>
      <c r="W17" s="11">
        <v>0.05</v>
      </c>
      <c r="X17" s="39">
        <v>1</v>
      </c>
      <c r="Y17" s="3">
        <f t="shared" si="1"/>
        <v>0.1</v>
      </c>
      <c r="Z17" s="116"/>
      <c r="AA17" s="144"/>
      <c r="AB17" s="116"/>
    </row>
    <row r="18" spans="1:28" s="10" customFormat="1" ht="36" customHeight="1" x14ac:dyDescent="0.25">
      <c r="A18" s="104"/>
      <c r="B18" s="107"/>
      <c r="C18" s="107"/>
      <c r="D18" s="107"/>
      <c r="E18" s="107"/>
      <c r="F18" s="107"/>
      <c r="G18" s="107"/>
      <c r="H18" s="45">
        <v>15</v>
      </c>
      <c r="I18" s="36" t="s">
        <v>69</v>
      </c>
      <c r="J18" s="36" t="s">
        <v>70</v>
      </c>
      <c r="K18" s="36" t="s">
        <v>32</v>
      </c>
      <c r="L18" s="30"/>
      <c r="M18" s="55">
        <v>1</v>
      </c>
      <c r="N18" s="2"/>
      <c r="O18" s="3"/>
      <c r="P18" s="35"/>
      <c r="Q18" s="4"/>
      <c r="R18" s="5"/>
      <c r="S18" s="40"/>
      <c r="T18" s="7"/>
      <c r="U18" s="8"/>
      <c r="V18" s="8"/>
      <c r="W18" s="11"/>
      <c r="X18" s="39">
        <v>1</v>
      </c>
      <c r="Y18" s="3">
        <f t="shared" si="1"/>
        <v>0</v>
      </c>
      <c r="Z18" s="116"/>
      <c r="AA18" s="144"/>
      <c r="AB18" s="116"/>
    </row>
    <row r="19" spans="1:28" s="10" customFormat="1" ht="36" customHeight="1" x14ac:dyDescent="0.25">
      <c r="A19" s="104"/>
      <c r="B19" s="107"/>
      <c r="C19" s="107"/>
      <c r="D19" s="107"/>
      <c r="E19" s="107"/>
      <c r="F19" s="107"/>
      <c r="G19" s="107"/>
      <c r="H19" s="70">
        <v>16</v>
      </c>
      <c r="I19" s="36" t="s">
        <v>78</v>
      </c>
      <c r="J19" s="36" t="s">
        <v>79</v>
      </c>
      <c r="K19" s="36" t="s">
        <v>151</v>
      </c>
      <c r="L19" s="30" t="s">
        <v>80</v>
      </c>
      <c r="M19" s="55">
        <v>2</v>
      </c>
      <c r="N19" s="2">
        <v>0.34</v>
      </c>
      <c r="O19" s="3"/>
      <c r="P19" s="35"/>
      <c r="Q19" s="4"/>
      <c r="R19" s="5"/>
      <c r="S19" s="69">
        <f>M19*N19</f>
        <v>0.68</v>
      </c>
      <c r="T19" s="32"/>
      <c r="U19" s="8"/>
      <c r="V19" s="8"/>
      <c r="W19" s="3"/>
      <c r="X19" s="39"/>
      <c r="Y19" s="3"/>
      <c r="Z19" s="116"/>
      <c r="AA19" s="144"/>
      <c r="AB19" s="116"/>
    </row>
    <row r="20" spans="1:28" s="10" customFormat="1" ht="36" customHeight="1" x14ac:dyDescent="0.25">
      <c r="A20" s="104"/>
      <c r="B20" s="107"/>
      <c r="C20" s="107"/>
      <c r="D20" s="107"/>
      <c r="E20" s="107"/>
      <c r="F20" s="107"/>
      <c r="G20" s="107"/>
      <c r="H20" s="45">
        <v>17</v>
      </c>
      <c r="I20" s="36" t="s">
        <v>71</v>
      </c>
      <c r="J20" s="36" t="s">
        <v>72</v>
      </c>
      <c r="K20" s="36" t="s">
        <v>30</v>
      </c>
      <c r="L20" s="30" t="s">
        <v>44</v>
      </c>
      <c r="M20" s="55">
        <v>1</v>
      </c>
      <c r="N20" s="2">
        <v>5.8</v>
      </c>
      <c r="O20" s="3">
        <v>3.4</v>
      </c>
      <c r="P20" s="35">
        <f>Q20/0.99</f>
        <v>0.41757575757575754</v>
      </c>
      <c r="Q20" s="4">
        <v>0.41339999999999999</v>
      </c>
      <c r="R20" s="5">
        <f t="shared" ref="R20:R24" si="2">P20-Q20</f>
        <v>4.1757575757575549E-3</v>
      </c>
      <c r="S20" s="6">
        <f>(N20*P20-O20*R20)*M20</f>
        <v>2.407741818181818</v>
      </c>
      <c r="T20" s="32" t="s">
        <v>74</v>
      </c>
      <c r="U20" s="8" t="s">
        <v>86</v>
      </c>
      <c r="V20" s="8">
        <v>1</v>
      </c>
      <c r="W20" s="3">
        <v>0.04</v>
      </c>
      <c r="X20" s="39">
        <v>1</v>
      </c>
      <c r="Y20" s="3">
        <f t="shared" si="1"/>
        <v>0.04</v>
      </c>
      <c r="Z20" s="116"/>
      <c r="AA20" s="144"/>
      <c r="AB20" s="116"/>
    </row>
    <row r="21" spans="1:28" s="10" customFormat="1" ht="36" customHeight="1" x14ac:dyDescent="0.25">
      <c r="A21" s="104"/>
      <c r="B21" s="107"/>
      <c r="C21" s="107"/>
      <c r="D21" s="107"/>
      <c r="E21" s="107"/>
      <c r="F21" s="107"/>
      <c r="G21" s="107"/>
      <c r="H21" s="54"/>
      <c r="I21" s="44"/>
      <c r="J21" s="44"/>
      <c r="K21" s="44"/>
      <c r="L21" s="44"/>
      <c r="M21" s="44"/>
      <c r="N21" s="44"/>
      <c r="O21" s="3"/>
      <c r="P21" s="44"/>
      <c r="Q21" s="44"/>
      <c r="R21" s="5"/>
      <c r="S21" s="44"/>
      <c r="T21" s="32" t="s">
        <v>84</v>
      </c>
      <c r="U21" s="8"/>
      <c r="V21" s="8">
        <v>2</v>
      </c>
      <c r="W21" s="3">
        <v>0.08</v>
      </c>
      <c r="X21" s="39">
        <v>1</v>
      </c>
      <c r="Y21" s="3">
        <f t="shared" si="1"/>
        <v>0.16</v>
      </c>
      <c r="Z21" s="116"/>
      <c r="AA21" s="144"/>
      <c r="AB21" s="116"/>
    </row>
    <row r="22" spans="1:28" s="10" customFormat="1" ht="36" customHeight="1" x14ac:dyDescent="0.25">
      <c r="A22" s="104"/>
      <c r="B22" s="107"/>
      <c r="C22" s="107"/>
      <c r="D22" s="107"/>
      <c r="E22" s="107"/>
      <c r="F22" s="107"/>
      <c r="G22" s="107"/>
      <c r="H22" s="30"/>
      <c r="I22" s="36"/>
      <c r="J22" s="36"/>
      <c r="K22" s="36"/>
      <c r="L22" s="30"/>
      <c r="M22" s="36"/>
      <c r="N22" s="2"/>
      <c r="O22" s="3"/>
      <c r="P22" s="35"/>
      <c r="Q22" s="4"/>
      <c r="R22" s="5"/>
      <c r="S22" s="6"/>
      <c r="T22" s="31" t="s">
        <v>82</v>
      </c>
      <c r="U22" s="8"/>
      <c r="V22" s="8">
        <v>4</v>
      </c>
      <c r="W22" s="11">
        <v>0.1</v>
      </c>
      <c r="X22" s="39">
        <v>1</v>
      </c>
      <c r="Y22" s="3">
        <f t="shared" si="1"/>
        <v>0.4</v>
      </c>
      <c r="Z22" s="116"/>
      <c r="AA22" s="144"/>
      <c r="AB22" s="116"/>
    </row>
    <row r="23" spans="1:28" s="10" customFormat="1" ht="36" customHeight="1" x14ac:dyDescent="0.25">
      <c r="A23" s="104"/>
      <c r="B23" s="107"/>
      <c r="C23" s="107"/>
      <c r="D23" s="107"/>
      <c r="E23" s="107"/>
      <c r="F23" s="107"/>
      <c r="G23" s="107"/>
      <c r="H23" s="45">
        <v>19</v>
      </c>
      <c r="I23" s="36" t="s">
        <v>96</v>
      </c>
      <c r="J23" s="36" t="s">
        <v>97</v>
      </c>
      <c r="K23" s="36" t="s">
        <v>32</v>
      </c>
      <c r="L23" s="30"/>
      <c r="M23" s="55">
        <v>1</v>
      </c>
      <c r="N23" s="2">
        <v>4.9557000000000002</v>
      </c>
      <c r="O23" s="3"/>
      <c r="P23" s="35"/>
      <c r="Q23" s="4"/>
      <c r="R23" s="5">
        <f t="shared" si="2"/>
        <v>0</v>
      </c>
      <c r="S23" s="40">
        <f>M23*N23</f>
        <v>4.9557000000000002</v>
      </c>
      <c r="T23" s="31"/>
      <c r="U23" s="8"/>
      <c r="V23" s="8"/>
      <c r="W23" s="11"/>
      <c r="X23" s="39"/>
      <c r="Y23" s="3"/>
      <c r="Z23" s="116"/>
      <c r="AA23" s="144"/>
      <c r="AB23" s="116"/>
    </row>
    <row r="24" spans="1:28" s="10" customFormat="1" ht="36" customHeight="1" x14ac:dyDescent="0.25">
      <c r="A24" s="104"/>
      <c r="B24" s="107"/>
      <c r="C24" s="107"/>
      <c r="D24" s="107"/>
      <c r="E24" s="107"/>
      <c r="F24" s="107"/>
      <c r="G24" s="107"/>
      <c r="H24" s="45">
        <v>20</v>
      </c>
      <c r="I24" s="36" t="s">
        <v>98</v>
      </c>
      <c r="J24" s="36" t="s">
        <v>99</v>
      </c>
      <c r="K24" s="36" t="s">
        <v>30</v>
      </c>
      <c r="L24" s="30" t="s">
        <v>44</v>
      </c>
      <c r="M24" s="55">
        <v>1</v>
      </c>
      <c r="N24" s="2">
        <v>5.8</v>
      </c>
      <c r="O24" s="3">
        <v>3.4</v>
      </c>
      <c r="P24" s="4">
        <f>1.892/0.99</f>
        <v>1.911111111111111</v>
      </c>
      <c r="Q24" s="4">
        <v>1.8919999999999999</v>
      </c>
      <c r="R24" s="5">
        <f t="shared" si="2"/>
        <v>1.9111111111111079E-2</v>
      </c>
      <c r="S24" s="6">
        <f>(N24*P24-O24*R24)*M24</f>
        <v>11.019466666666666</v>
      </c>
      <c r="T24" s="32" t="s">
        <v>74</v>
      </c>
      <c r="U24" s="8" t="s">
        <v>77</v>
      </c>
      <c r="V24" s="8">
        <v>1</v>
      </c>
      <c r="W24" s="3">
        <v>0.04</v>
      </c>
      <c r="X24" s="39">
        <v>1</v>
      </c>
      <c r="Y24" s="3">
        <f t="shared" ref="Y24:Y25" si="3">W24*V24/X24</f>
        <v>0.04</v>
      </c>
      <c r="Z24" s="116"/>
      <c r="AA24" s="144"/>
      <c r="AB24" s="116"/>
    </row>
    <row r="25" spans="1:28" s="10" customFormat="1" ht="36" customHeight="1" x14ac:dyDescent="0.25">
      <c r="A25" s="104"/>
      <c r="B25" s="107"/>
      <c r="C25" s="107"/>
      <c r="D25" s="107"/>
      <c r="E25" s="107"/>
      <c r="F25" s="107"/>
      <c r="G25" s="107"/>
      <c r="H25" s="30"/>
      <c r="I25" s="36"/>
      <c r="J25" s="36"/>
      <c r="K25" s="36"/>
      <c r="L25" s="30"/>
      <c r="M25" s="36"/>
      <c r="N25" s="2"/>
      <c r="O25" s="3"/>
      <c r="P25" s="4"/>
      <c r="Q25" s="4"/>
      <c r="R25" s="5"/>
      <c r="S25" s="6"/>
      <c r="T25" s="32" t="s">
        <v>75</v>
      </c>
      <c r="U25" s="8" t="s">
        <v>76</v>
      </c>
      <c r="V25" s="8">
        <v>4</v>
      </c>
      <c r="W25" s="3">
        <v>0.08</v>
      </c>
      <c r="X25" s="39">
        <v>1</v>
      </c>
      <c r="Y25" s="3">
        <f t="shared" si="3"/>
        <v>0.32</v>
      </c>
      <c r="Z25" s="116"/>
      <c r="AA25" s="144"/>
      <c r="AB25" s="116"/>
    </row>
    <row r="26" spans="1:28" s="10" customFormat="1" ht="31.8" customHeight="1" x14ac:dyDescent="0.25">
      <c r="A26" s="104"/>
      <c r="B26" s="107"/>
      <c r="C26" s="107"/>
      <c r="D26" s="107"/>
      <c r="E26" s="107"/>
      <c r="F26" s="107"/>
      <c r="G26" s="107"/>
      <c r="H26" s="45">
        <v>21</v>
      </c>
      <c r="I26" s="83" t="s">
        <v>45</v>
      </c>
      <c r="J26" s="83" t="s">
        <v>111</v>
      </c>
      <c r="K26" s="83" t="s">
        <v>32</v>
      </c>
      <c r="L26" s="83"/>
      <c r="M26" s="55">
        <v>1</v>
      </c>
      <c r="N26" s="2">
        <v>6.5</v>
      </c>
      <c r="O26" s="3">
        <v>3.4</v>
      </c>
      <c r="P26" s="35"/>
      <c r="Q26" s="4"/>
      <c r="R26" s="5">
        <f t="shared" ref="R26" si="4">P26-Q26</f>
        <v>0</v>
      </c>
      <c r="S26" s="40">
        <f>M26*N26</f>
        <v>6.5</v>
      </c>
      <c r="T26" s="33"/>
      <c r="U26" s="8"/>
      <c r="V26" s="8"/>
      <c r="W26" s="3"/>
      <c r="X26" s="84"/>
      <c r="Y26" s="3"/>
      <c r="Z26" s="116"/>
      <c r="AA26" s="144"/>
      <c r="AB26" s="116"/>
    </row>
    <row r="27" spans="1:28" s="10" customFormat="1" ht="31.8" customHeight="1" x14ac:dyDescent="0.25">
      <c r="A27" s="104"/>
      <c r="B27" s="107"/>
      <c r="C27" s="107"/>
      <c r="D27" s="107"/>
      <c r="E27" s="107"/>
      <c r="F27" s="107"/>
      <c r="G27" s="107"/>
      <c r="H27" s="45">
        <v>22</v>
      </c>
      <c r="I27" s="83" t="s">
        <v>112</v>
      </c>
      <c r="J27" s="83" t="s">
        <v>184</v>
      </c>
      <c r="K27" s="83" t="s">
        <v>32</v>
      </c>
      <c r="L27" s="83"/>
      <c r="M27" s="55">
        <v>1</v>
      </c>
      <c r="N27" s="2">
        <v>6.5</v>
      </c>
      <c r="O27" s="3"/>
      <c r="P27" s="35"/>
      <c r="Q27" s="4"/>
      <c r="R27" s="5"/>
      <c r="S27" s="40">
        <f>M27*N27</f>
        <v>6.5</v>
      </c>
      <c r="T27" s="33"/>
      <c r="U27" s="8"/>
      <c r="V27" s="8"/>
      <c r="W27" s="3"/>
      <c r="X27" s="84"/>
      <c r="Y27" s="3"/>
      <c r="Z27" s="116"/>
      <c r="AA27" s="144"/>
      <c r="AB27" s="116"/>
    </row>
    <row r="28" spans="1:28" s="10" customFormat="1" ht="36" customHeight="1" x14ac:dyDescent="0.25">
      <c r="A28" s="104"/>
      <c r="B28" s="107"/>
      <c r="C28" s="107"/>
      <c r="D28" s="107"/>
      <c r="E28" s="107"/>
      <c r="F28" s="107"/>
      <c r="G28" s="107"/>
      <c r="H28" s="70" t="s">
        <v>179</v>
      </c>
      <c r="I28" s="83"/>
      <c r="J28" s="83" t="s">
        <v>95</v>
      </c>
      <c r="K28" s="83" t="s">
        <v>32</v>
      </c>
      <c r="L28" s="30" t="s">
        <v>91</v>
      </c>
      <c r="M28" s="55">
        <v>2</v>
      </c>
      <c r="N28" s="2">
        <v>1.49</v>
      </c>
      <c r="O28" s="3"/>
      <c r="P28" s="35"/>
      <c r="Q28" s="4"/>
      <c r="R28" s="5"/>
      <c r="S28" s="69">
        <f>N28*M28</f>
        <v>2.98</v>
      </c>
      <c r="T28" s="32"/>
      <c r="U28" s="8"/>
      <c r="V28" s="8"/>
      <c r="W28" s="3"/>
      <c r="X28" s="84"/>
      <c r="Y28" s="3"/>
      <c r="Z28" s="116"/>
      <c r="AA28" s="144"/>
      <c r="AB28" s="116"/>
    </row>
    <row r="29" spans="1:28" s="10" customFormat="1" ht="36" customHeight="1" x14ac:dyDescent="0.25">
      <c r="A29" s="104"/>
      <c r="B29" s="107"/>
      <c r="C29" s="107"/>
      <c r="D29" s="107"/>
      <c r="E29" s="107"/>
      <c r="F29" s="107"/>
      <c r="G29" s="107"/>
      <c r="H29" s="70">
        <v>26</v>
      </c>
      <c r="I29" s="36" t="s">
        <v>100</v>
      </c>
      <c r="J29" s="36" t="s">
        <v>101</v>
      </c>
      <c r="K29" s="36" t="s">
        <v>32</v>
      </c>
      <c r="L29" s="30" t="s">
        <v>50</v>
      </c>
      <c r="M29" s="55">
        <v>1</v>
      </c>
      <c r="N29" s="2">
        <v>1.48</v>
      </c>
      <c r="O29" s="3"/>
      <c r="P29" s="4"/>
      <c r="Q29" s="4"/>
      <c r="R29" s="5"/>
      <c r="S29" s="69">
        <f>M29*N29</f>
        <v>1.48</v>
      </c>
      <c r="T29" s="32"/>
      <c r="U29" s="8"/>
      <c r="V29" s="8"/>
      <c r="W29" s="3"/>
      <c r="X29" s="39"/>
      <c r="Y29" s="3"/>
      <c r="Z29" s="116"/>
      <c r="AA29" s="144"/>
      <c r="AB29" s="116"/>
    </row>
    <row r="30" spans="1:28" s="10" customFormat="1" ht="36" customHeight="1" x14ac:dyDescent="0.25">
      <c r="A30" s="104"/>
      <c r="B30" s="107"/>
      <c r="C30" s="107"/>
      <c r="D30" s="107"/>
      <c r="E30" s="107"/>
      <c r="F30" s="107"/>
      <c r="G30" s="107"/>
      <c r="H30" s="70">
        <v>27</v>
      </c>
      <c r="I30" s="36" t="s">
        <v>102</v>
      </c>
      <c r="J30" s="36" t="s">
        <v>103</v>
      </c>
      <c r="K30" s="36" t="s">
        <v>32</v>
      </c>
      <c r="L30" s="30" t="s">
        <v>50</v>
      </c>
      <c r="M30" s="55">
        <v>1</v>
      </c>
      <c r="N30" s="2">
        <v>0.96</v>
      </c>
      <c r="O30" s="3"/>
      <c r="P30" s="4"/>
      <c r="Q30" s="4"/>
      <c r="R30" s="5"/>
      <c r="S30" s="69">
        <f>M30*N30</f>
        <v>0.96</v>
      </c>
      <c r="T30" s="32"/>
      <c r="U30" s="8"/>
      <c r="V30" s="8"/>
      <c r="W30" s="3"/>
      <c r="X30" s="39"/>
      <c r="Y30" s="3"/>
      <c r="Z30" s="116"/>
      <c r="AA30" s="144"/>
      <c r="AB30" s="116"/>
    </row>
    <row r="31" spans="1:28" s="10" customFormat="1" ht="36" customHeight="1" x14ac:dyDescent="0.25">
      <c r="A31" s="104"/>
      <c r="B31" s="107"/>
      <c r="C31" s="107"/>
      <c r="D31" s="107"/>
      <c r="E31" s="107"/>
      <c r="F31" s="107"/>
      <c r="G31" s="107"/>
      <c r="H31" s="70">
        <v>28</v>
      </c>
      <c r="I31" s="36" t="s">
        <v>104</v>
      </c>
      <c r="J31" s="36" t="s">
        <v>105</v>
      </c>
      <c r="K31" s="36" t="s">
        <v>32</v>
      </c>
      <c r="L31" s="30" t="s">
        <v>91</v>
      </c>
      <c r="M31" s="55">
        <v>1</v>
      </c>
      <c r="N31" s="2">
        <v>2.39</v>
      </c>
      <c r="O31" s="3"/>
      <c r="P31" s="4"/>
      <c r="Q31" s="4"/>
      <c r="R31" s="5"/>
      <c r="S31" s="69">
        <f>M31*N31</f>
        <v>2.39</v>
      </c>
      <c r="T31" s="32"/>
      <c r="U31" s="8"/>
      <c r="V31" s="8"/>
      <c r="W31" s="3"/>
      <c r="X31" s="39"/>
      <c r="Y31" s="3"/>
      <c r="Z31" s="116"/>
      <c r="AA31" s="144"/>
      <c r="AB31" s="116"/>
    </row>
    <row r="32" spans="1:28" s="53" customFormat="1" ht="36" customHeight="1" x14ac:dyDescent="0.25">
      <c r="A32" s="104"/>
      <c r="B32" s="107"/>
      <c r="C32" s="107"/>
      <c r="D32" s="107"/>
      <c r="E32" s="107"/>
      <c r="F32" s="107"/>
      <c r="G32" s="107"/>
      <c r="H32" s="30"/>
      <c r="I32" s="46"/>
      <c r="J32" s="46"/>
      <c r="K32" s="46"/>
      <c r="L32" s="46"/>
      <c r="M32" s="46"/>
      <c r="N32" s="47"/>
      <c r="O32" s="47"/>
      <c r="P32" s="48"/>
      <c r="Q32" s="48"/>
      <c r="R32" s="48"/>
      <c r="S32" s="48"/>
      <c r="T32" s="49" t="s">
        <v>31</v>
      </c>
      <c r="U32" s="50"/>
      <c r="V32" s="50"/>
      <c r="W32" s="51"/>
      <c r="X32" s="52">
        <v>1</v>
      </c>
      <c r="Y32" s="47">
        <v>3.83</v>
      </c>
      <c r="Z32" s="116"/>
      <c r="AA32" s="144"/>
      <c r="AB32" s="116"/>
    </row>
    <row r="33" spans="1:31" s="10" customFormat="1" ht="36" customHeight="1" x14ac:dyDescent="0.25">
      <c r="A33" s="104"/>
      <c r="B33" s="107"/>
      <c r="C33" s="107"/>
      <c r="D33" s="107"/>
      <c r="E33" s="107"/>
      <c r="F33" s="107"/>
      <c r="G33" s="107"/>
      <c r="H33" s="30"/>
      <c r="I33" s="36"/>
      <c r="J33" s="36"/>
      <c r="K33" s="36"/>
      <c r="L33" s="30"/>
      <c r="M33" s="36"/>
      <c r="N33" s="2"/>
      <c r="O33" s="3"/>
      <c r="P33" s="35"/>
      <c r="Q33" s="4"/>
      <c r="R33" s="5"/>
      <c r="S33" s="6"/>
      <c r="T33" s="31" t="s">
        <v>34</v>
      </c>
      <c r="U33" s="8"/>
      <c r="V33" s="8"/>
      <c r="W33" s="43"/>
      <c r="X33" s="39">
        <v>1</v>
      </c>
      <c r="Y33" s="34">
        <v>0.5</v>
      </c>
      <c r="Z33" s="116"/>
      <c r="AA33" s="144"/>
      <c r="AB33" s="116"/>
    </row>
    <row r="34" spans="1:31" s="10" customFormat="1" ht="36" customHeight="1" x14ac:dyDescent="0.25">
      <c r="A34" s="104"/>
      <c r="B34" s="107"/>
      <c r="C34" s="107"/>
      <c r="D34" s="107"/>
      <c r="E34" s="107"/>
      <c r="F34" s="107"/>
      <c r="G34" s="107"/>
      <c r="H34" s="30"/>
      <c r="I34" s="36"/>
      <c r="J34" s="36"/>
      <c r="K34" s="36"/>
      <c r="L34" s="30"/>
      <c r="M34" s="36"/>
      <c r="N34" s="2"/>
      <c r="O34" s="3"/>
      <c r="P34" s="35"/>
      <c r="Q34" s="4"/>
      <c r="R34" s="5"/>
      <c r="S34" s="6"/>
      <c r="T34" s="31" t="s">
        <v>87</v>
      </c>
      <c r="U34" s="8"/>
      <c r="V34" s="8"/>
      <c r="W34" s="11"/>
      <c r="X34" s="39">
        <v>1</v>
      </c>
      <c r="Y34" s="3">
        <v>3</v>
      </c>
      <c r="Z34" s="116"/>
      <c r="AA34" s="144"/>
      <c r="AB34" s="116"/>
    </row>
    <row r="35" spans="1:31" s="10" customFormat="1" ht="21.6" customHeight="1" x14ac:dyDescent="0.25">
      <c r="A35" s="105"/>
      <c r="B35" s="108"/>
      <c r="C35" s="108"/>
      <c r="D35" s="108"/>
      <c r="E35" s="108"/>
      <c r="F35" s="108"/>
      <c r="G35" s="108"/>
      <c r="H35" s="30"/>
      <c r="I35" s="36"/>
      <c r="J35" s="121" t="s">
        <v>1</v>
      </c>
      <c r="K35" s="122"/>
      <c r="L35" s="122"/>
      <c r="M35" s="122"/>
      <c r="N35" s="122"/>
      <c r="O35" s="122"/>
      <c r="P35" s="122"/>
      <c r="Q35" s="122"/>
      <c r="R35" s="123"/>
      <c r="S35" s="12">
        <f>SUM(S4:S34)</f>
        <v>49.147360707070703</v>
      </c>
      <c r="T35" s="124" t="s">
        <v>2</v>
      </c>
      <c r="U35" s="125"/>
      <c r="V35" s="125"/>
      <c r="W35" s="125"/>
      <c r="X35" s="126"/>
      <c r="Y35" s="13">
        <f>SUM(Y4:Y34)</f>
        <v>9.36</v>
      </c>
      <c r="Z35" s="117"/>
      <c r="AA35" s="145"/>
      <c r="AB35" s="117"/>
      <c r="AC35" s="14"/>
      <c r="AD35" s="9"/>
      <c r="AE35" s="15"/>
    </row>
  </sheetData>
  <mergeCells count="32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S2:S3"/>
    <mergeCell ref="T2:Y2"/>
    <mergeCell ref="A4:A35"/>
    <mergeCell ref="B4:B35"/>
    <mergeCell ref="C4:C35"/>
    <mergeCell ref="D4:D35"/>
    <mergeCell ref="E4:E35"/>
    <mergeCell ref="Z2:Z3"/>
    <mergeCell ref="AA2:AA3"/>
    <mergeCell ref="AB2:AB3"/>
    <mergeCell ref="F4:F35"/>
    <mergeCell ref="G4:G35"/>
    <mergeCell ref="Z4:Z35"/>
    <mergeCell ref="AA4:AA35"/>
    <mergeCell ref="AB4:AB35"/>
    <mergeCell ref="J35:R35"/>
    <mergeCell ref="T35:X35"/>
    <mergeCell ref="P2:R2"/>
  </mergeCells>
  <phoneticPr fontId="3" type="noConversion"/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E942-9F94-4670-88E1-8B0634524AB7}">
  <sheetPr>
    <tabColor rgb="FF92D050"/>
  </sheetPr>
  <dimension ref="A1:AE34"/>
  <sheetViews>
    <sheetView zoomScale="70" zoomScaleNormal="70" workbookViewId="0">
      <pane xSplit="10" ySplit="3" topLeftCell="K16" activePane="bottomRight" state="frozen"/>
      <selection pane="topRight" activeCell="I1" sqref="I1"/>
      <selection pane="bottomLeft" activeCell="A4" sqref="A4"/>
      <selection pane="bottomRight" activeCell="AA4" sqref="AA4:AA34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88671875" customWidth="1"/>
    <col min="8" max="8" width="5.5546875" style="42" customWidth="1"/>
    <col min="9" max="9" width="15.6640625" customWidth="1"/>
    <col min="10" max="10" width="21.5546875" customWidth="1"/>
    <col min="12" max="12" width="11.77734375" customWidth="1"/>
    <col min="13" max="13" width="4.109375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8" s="10" customFormat="1" ht="17.399999999999999" x14ac:dyDescent="0.25">
      <c r="A1" s="127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8" s="10" customFormat="1" ht="13.5" customHeight="1" x14ac:dyDescent="0.25">
      <c r="A2" s="3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4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30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8" s="10" customFormat="1" ht="25.5" customHeight="1" x14ac:dyDescent="0.25">
      <c r="A3" s="38" t="s">
        <v>17</v>
      </c>
      <c r="B3" s="105"/>
      <c r="C3" s="105"/>
      <c r="D3" s="105"/>
      <c r="E3" s="105"/>
      <c r="F3" s="129"/>
      <c r="G3" s="107"/>
      <c r="H3" s="147"/>
      <c r="I3" s="108"/>
      <c r="J3" s="131"/>
      <c r="K3" s="132"/>
      <c r="L3" s="131"/>
      <c r="M3" s="132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8" s="10" customFormat="1" ht="31.8" customHeight="1" x14ac:dyDescent="0.25">
      <c r="A4" s="104"/>
      <c r="B4" s="106" t="s">
        <v>0</v>
      </c>
      <c r="C4" s="106" t="s">
        <v>106</v>
      </c>
      <c r="D4" s="106">
        <v>44565</v>
      </c>
      <c r="E4" s="106" t="s">
        <v>108</v>
      </c>
      <c r="F4" s="106"/>
      <c r="G4" s="106" t="s">
        <v>39</v>
      </c>
      <c r="H4" s="45">
        <v>2</v>
      </c>
      <c r="I4" s="36" t="s">
        <v>45</v>
      </c>
      <c r="J4" s="36" t="s">
        <v>46</v>
      </c>
      <c r="K4" s="36" t="s">
        <v>32</v>
      </c>
      <c r="L4" s="36"/>
      <c r="M4" s="55">
        <v>1</v>
      </c>
      <c r="N4" s="2"/>
      <c r="O4" s="3"/>
      <c r="P4" s="35"/>
      <c r="Q4" s="4"/>
      <c r="R4" s="5"/>
      <c r="S4" s="40"/>
      <c r="T4" s="33"/>
      <c r="U4" s="8"/>
      <c r="V4" s="8"/>
      <c r="W4" s="3"/>
      <c r="X4" s="39"/>
      <c r="Y4" s="3"/>
      <c r="Z4" s="115">
        <v>1.2</v>
      </c>
      <c r="AA4" s="143">
        <f>(S34+Y34)*Z4</f>
        <v>67.80883284848484</v>
      </c>
      <c r="AB4" s="115"/>
    </row>
    <row r="5" spans="1:28" s="10" customFormat="1" ht="52.8" customHeight="1" x14ac:dyDescent="0.25">
      <c r="A5" s="104"/>
      <c r="B5" s="107"/>
      <c r="C5" s="107"/>
      <c r="D5" s="107"/>
      <c r="E5" s="107"/>
      <c r="F5" s="107"/>
      <c r="G5" s="107"/>
      <c r="H5" s="70">
        <v>4</v>
      </c>
      <c r="I5" s="36" t="s">
        <v>48</v>
      </c>
      <c r="J5" s="16" t="s">
        <v>49</v>
      </c>
      <c r="K5" s="36" t="s">
        <v>30</v>
      </c>
      <c r="L5" s="30" t="s">
        <v>50</v>
      </c>
      <c r="M5" s="55">
        <v>1</v>
      </c>
      <c r="N5" s="2">
        <v>4.867</v>
      </c>
      <c r="O5" s="3">
        <v>3.4</v>
      </c>
      <c r="P5" s="35">
        <f>Q5/0.99</f>
        <v>5.8080808080808087E-2</v>
      </c>
      <c r="Q5" s="4">
        <v>5.7500000000000002E-2</v>
      </c>
      <c r="R5" s="5">
        <f t="shared" ref="R5:R8" si="0">P5-Q5</f>
        <v>5.8080808080808455E-4</v>
      </c>
      <c r="S5" s="69">
        <f>(N5*P5-O5*R5)*M5</f>
        <v>0.28070454545454548</v>
      </c>
      <c r="T5" s="32" t="s">
        <v>74</v>
      </c>
      <c r="U5" s="8" t="s">
        <v>77</v>
      </c>
      <c r="V5" s="8">
        <v>1</v>
      </c>
      <c r="W5" s="3">
        <v>0.04</v>
      </c>
      <c r="X5" s="39">
        <v>1</v>
      </c>
      <c r="Y5" s="3">
        <f t="shared" ref="Y5:Y21" si="1">W5*V5/X5</f>
        <v>0.04</v>
      </c>
      <c r="Z5" s="116"/>
      <c r="AA5" s="144"/>
      <c r="AB5" s="116"/>
    </row>
    <row r="6" spans="1:28" s="10" customFormat="1" ht="52.8" customHeight="1" x14ac:dyDescent="0.25">
      <c r="A6" s="104"/>
      <c r="B6" s="107"/>
      <c r="C6" s="107"/>
      <c r="D6" s="107"/>
      <c r="E6" s="107"/>
      <c r="F6" s="107"/>
      <c r="G6" s="107"/>
      <c r="H6" s="45">
        <v>5</v>
      </c>
      <c r="I6" s="36" t="s">
        <v>51</v>
      </c>
      <c r="J6" s="16" t="s">
        <v>52</v>
      </c>
      <c r="K6" s="36" t="s">
        <v>30</v>
      </c>
      <c r="L6" s="36" t="s">
        <v>62</v>
      </c>
      <c r="M6" s="55">
        <v>3</v>
      </c>
      <c r="N6" s="2">
        <v>5</v>
      </c>
      <c r="O6" s="3">
        <v>3.4</v>
      </c>
      <c r="P6" s="35">
        <f>Q6/0.99</f>
        <v>6.6464646464646462E-2</v>
      </c>
      <c r="Q6" s="4">
        <v>6.5799999999999997E-2</v>
      </c>
      <c r="R6" s="5">
        <f t="shared" si="0"/>
        <v>6.6464646464646504E-4</v>
      </c>
      <c r="S6" s="6">
        <f>(N6*P6-O6*R6)*M6</f>
        <v>0.99019030303030298</v>
      </c>
      <c r="T6" s="32" t="s">
        <v>73</v>
      </c>
      <c r="U6" s="8" t="s">
        <v>81</v>
      </c>
      <c r="V6" s="8">
        <v>3</v>
      </c>
      <c r="W6" s="3">
        <v>0.04</v>
      </c>
      <c r="X6" s="39">
        <v>1</v>
      </c>
      <c r="Y6" s="3">
        <f t="shared" si="1"/>
        <v>0.12</v>
      </c>
      <c r="Z6" s="116"/>
      <c r="AA6" s="144"/>
      <c r="AB6" s="116"/>
    </row>
    <row r="7" spans="1:28" s="10" customFormat="1" ht="52.8" customHeight="1" x14ac:dyDescent="0.25">
      <c r="A7" s="104"/>
      <c r="B7" s="107"/>
      <c r="C7" s="107"/>
      <c r="D7" s="107"/>
      <c r="E7" s="107"/>
      <c r="F7" s="107"/>
      <c r="G7" s="107"/>
      <c r="H7" s="30"/>
      <c r="I7" s="36"/>
      <c r="J7" s="16"/>
      <c r="K7" s="36"/>
      <c r="L7" s="36"/>
      <c r="M7" s="36"/>
      <c r="N7" s="2"/>
      <c r="O7" s="3"/>
      <c r="P7" s="35"/>
      <c r="Q7" s="4"/>
      <c r="R7" s="5"/>
      <c r="S7" s="6"/>
      <c r="T7" s="32" t="s">
        <v>85</v>
      </c>
      <c r="U7" s="8" t="s">
        <v>33</v>
      </c>
      <c r="V7" s="8">
        <v>3</v>
      </c>
      <c r="W7" s="3">
        <v>0.05</v>
      </c>
      <c r="X7" s="66">
        <v>1</v>
      </c>
      <c r="Y7" s="3">
        <f t="shared" si="1"/>
        <v>0.15000000000000002</v>
      </c>
      <c r="Z7" s="116"/>
      <c r="AA7" s="144"/>
      <c r="AB7" s="116"/>
    </row>
    <row r="8" spans="1:28" s="10" customFormat="1" ht="34.200000000000003" customHeight="1" x14ac:dyDescent="0.25">
      <c r="A8" s="104"/>
      <c r="B8" s="107"/>
      <c r="C8" s="107"/>
      <c r="D8" s="107"/>
      <c r="E8" s="107"/>
      <c r="F8" s="107"/>
      <c r="G8" s="107"/>
      <c r="H8" s="45">
        <v>6</v>
      </c>
      <c r="I8" s="36" t="s">
        <v>53</v>
      </c>
      <c r="J8" s="36" t="s">
        <v>54</v>
      </c>
      <c r="K8" s="36" t="s">
        <v>30</v>
      </c>
      <c r="L8" s="30" t="s">
        <v>44</v>
      </c>
      <c r="M8" s="55">
        <v>1</v>
      </c>
      <c r="N8" s="2">
        <v>5.8</v>
      </c>
      <c r="O8" s="3">
        <v>3.4</v>
      </c>
      <c r="P8" s="35">
        <f>Q8/0.99</f>
        <v>0.40737373737373739</v>
      </c>
      <c r="Q8" s="4">
        <v>0.40329999999999999</v>
      </c>
      <c r="R8" s="5">
        <f t="shared" si="0"/>
        <v>4.0737373737373961E-3</v>
      </c>
      <c r="S8" s="6">
        <f>(N8*P8-O8*R8)*M8</f>
        <v>2.3489169696969698</v>
      </c>
      <c r="T8" s="32" t="s">
        <v>74</v>
      </c>
      <c r="U8" s="8" t="s">
        <v>77</v>
      </c>
      <c r="V8" s="8">
        <v>1</v>
      </c>
      <c r="W8" s="3">
        <v>0.04</v>
      </c>
      <c r="X8" s="39">
        <v>1</v>
      </c>
      <c r="Y8" s="3">
        <f t="shared" si="1"/>
        <v>0.04</v>
      </c>
      <c r="Z8" s="116"/>
      <c r="AA8" s="144"/>
      <c r="AB8" s="116"/>
    </row>
    <row r="9" spans="1:28" s="10" customFormat="1" ht="34.200000000000003" customHeight="1" x14ac:dyDescent="0.25">
      <c r="A9" s="104"/>
      <c r="B9" s="107"/>
      <c r="C9" s="107"/>
      <c r="D9" s="107"/>
      <c r="E9" s="107"/>
      <c r="F9" s="107"/>
      <c r="G9" s="107"/>
      <c r="H9" s="30"/>
      <c r="I9" s="36"/>
      <c r="J9" s="36"/>
      <c r="K9" s="36"/>
      <c r="L9" s="30"/>
      <c r="M9" s="36"/>
      <c r="N9" s="2"/>
      <c r="O9" s="3">
        <v>3.4</v>
      </c>
      <c r="P9" s="35"/>
      <c r="Q9" s="4"/>
      <c r="R9" s="5"/>
      <c r="S9" s="6"/>
      <c r="T9" s="32" t="s">
        <v>83</v>
      </c>
      <c r="U9" s="8" t="s">
        <v>33</v>
      </c>
      <c r="V9" s="8">
        <v>2</v>
      </c>
      <c r="W9" s="3">
        <v>0.05</v>
      </c>
      <c r="X9" s="39">
        <v>1</v>
      </c>
      <c r="Y9" s="3">
        <f t="shared" si="1"/>
        <v>0.1</v>
      </c>
      <c r="Z9" s="116"/>
      <c r="AA9" s="144"/>
      <c r="AB9" s="116"/>
    </row>
    <row r="10" spans="1:28" s="10" customFormat="1" ht="31.2" customHeight="1" x14ac:dyDescent="0.25">
      <c r="A10" s="104"/>
      <c r="B10" s="107"/>
      <c r="C10" s="107"/>
      <c r="D10" s="107"/>
      <c r="E10" s="107"/>
      <c r="F10" s="107"/>
      <c r="G10" s="107"/>
      <c r="H10" s="45">
        <v>8</v>
      </c>
      <c r="I10" s="36" t="s">
        <v>57</v>
      </c>
      <c r="J10" s="36" t="s">
        <v>58</v>
      </c>
      <c r="K10" s="36" t="s">
        <v>30</v>
      </c>
      <c r="L10" s="30" t="s">
        <v>59</v>
      </c>
      <c r="M10" s="55">
        <v>1</v>
      </c>
      <c r="N10" s="2">
        <v>5.8</v>
      </c>
      <c r="O10" s="3">
        <v>3.4</v>
      </c>
      <c r="P10" s="35">
        <f>Q10/0.99</f>
        <v>0.37353535353535355</v>
      </c>
      <c r="Q10" s="4">
        <v>0.36980000000000002</v>
      </c>
      <c r="R10" s="5">
        <f>P10-Q10</f>
        <v>3.7353535353535361E-3</v>
      </c>
      <c r="S10" s="6">
        <f>(N10*P10-O10*R10)*M10</f>
        <v>2.1538048484848487</v>
      </c>
      <c r="T10" s="32" t="s">
        <v>74</v>
      </c>
      <c r="U10" s="8" t="s">
        <v>81</v>
      </c>
      <c r="V10" s="8">
        <v>1</v>
      </c>
      <c r="W10" s="3">
        <v>0.04</v>
      </c>
      <c r="X10" s="39">
        <v>1</v>
      </c>
      <c r="Y10" s="3">
        <f t="shared" si="1"/>
        <v>0.04</v>
      </c>
      <c r="Z10" s="116"/>
      <c r="AA10" s="144"/>
      <c r="AB10" s="116"/>
    </row>
    <row r="11" spans="1:28" s="10" customFormat="1" ht="31.2" customHeight="1" x14ac:dyDescent="0.25">
      <c r="A11" s="104"/>
      <c r="B11" s="107"/>
      <c r="C11" s="107"/>
      <c r="D11" s="107"/>
      <c r="E11" s="107"/>
      <c r="F11" s="107"/>
      <c r="G11" s="107"/>
      <c r="H11" s="30"/>
      <c r="I11" s="36"/>
      <c r="J11" s="36"/>
      <c r="K11" s="36"/>
      <c r="L11" s="30"/>
      <c r="M11" s="36"/>
      <c r="N11" s="2"/>
      <c r="O11" s="3"/>
      <c r="P11" s="35"/>
      <c r="Q11" s="4"/>
      <c r="R11" s="5"/>
      <c r="S11" s="6"/>
      <c r="T11" s="32" t="s">
        <v>75</v>
      </c>
      <c r="U11" s="8" t="s">
        <v>76</v>
      </c>
      <c r="V11" s="8">
        <v>2</v>
      </c>
      <c r="W11" s="3">
        <v>0.08</v>
      </c>
      <c r="X11" s="39">
        <v>1</v>
      </c>
      <c r="Y11" s="3">
        <f t="shared" si="1"/>
        <v>0.16</v>
      </c>
      <c r="Z11" s="116"/>
      <c r="AA11" s="144"/>
      <c r="AB11" s="116"/>
    </row>
    <row r="12" spans="1:28" s="10" customFormat="1" ht="31.2" customHeight="1" x14ac:dyDescent="0.25">
      <c r="A12" s="104"/>
      <c r="B12" s="107"/>
      <c r="C12" s="107"/>
      <c r="D12" s="107"/>
      <c r="E12" s="107"/>
      <c r="F12" s="107"/>
      <c r="G12" s="107"/>
      <c r="H12" s="30"/>
      <c r="I12" s="36"/>
      <c r="J12" s="36"/>
      <c r="K12" s="36"/>
      <c r="L12" s="30"/>
      <c r="M12" s="36"/>
      <c r="N12" s="2"/>
      <c r="O12" s="3"/>
      <c r="P12" s="35"/>
      <c r="Q12" s="4"/>
      <c r="R12" s="5"/>
      <c r="S12" s="6"/>
      <c r="T12" s="32" t="s">
        <v>84</v>
      </c>
      <c r="U12" s="8"/>
      <c r="V12" s="8">
        <v>2</v>
      </c>
      <c r="W12" s="3">
        <v>0.08</v>
      </c>
      <c r="X12" s="39">
        <v>1</v>
      </c>
      <c r="Y12" s="3">
        <f t="shared" si="1"/>
        <v>0.16</v>
      </c>
      <c r="Z12" s="116"/>
      <c r="AA12" s="144"/>
      <c r="AB12" s="116"/>
    </row>
    <row r="13" spans="1:28" s="10" customFormat="1" ht="33" customHeight="1" x14ac:dyDescent="0.25">
      <c r="A13" s="104"/>
      <c r="B13" s="107"/>
      <c r="C13" s="107"/>
      <c r="D13" s="107"/>
      <c r="E13" s="107"/>
      <c r="F13" s="107"/>
      <c r="G13" s="107"/>
      <c r="H13" s="45">
        <v>9</v>
      </c>
      <c r="I13" s="36" t="s">
        <v>60</v>
      </c>
      <c r="J13" s="36" t="s">
        <v>61</v>
      </c>
      <c r="K13" s="36" t="s">
        <v>30</v>
      </c>
      <c r="L13" s="36" t="s">
        <v>62</v>
      </c>
      <c r="M13" s="55">
        <v>2</v>
      </c>
      <c r="N13" s="2">
        <v>5</v>
      </c>
      <c r="O13" s="3">
        <v>3.4</v>
      </c>
      <c r="P13" s="35">
        <f>Q13/0.99</f>
        <v>4.7070707070707075E-2</v>
      </c>
      <c r="Q13" s="4">
        <v>4.6600000000000003E-2</v>
      </c>
      <c r="R13" s="5">
        <f>P13-Q13</f>
        <v>4.7070707070707291E-4</v>
      </c>
      <c r="S13" s="6">
        <f>(N13*P13-O13*R13)*M13</f>
        <v>0.46750626262626266</v>
      </c>
      <c r="T13" s="32" t="s">
        <v>74</v>
      </c>
      <c r="U13" s="8" t="s">
        <v>81</v>
      </c>
      <c r="V13" s="8">
        <v>2</v>
      </c>
      <c r="W13" s="3">
        <v>0.04</v>
      </c>
      <c r="X13" s="39">
        <v>1</v>
      </c>
      <c r="Y13" s="3">
        <f t="shared" si="1"/>
        <v>0.08</v>
      </c>
      <c r="Z13" s="116"/>
      <c r="AA13" s="144"/>
      <c r="AB13" s="116"/>
    </row>
    <row r="14" spans="1:28" s="10" customFormat="1" ht="36" customHeight="1" x14ac:dyDescent="0.25">
      <c r="A14" s="104"/>
      <c r="B14" s="107"/>
      <c r="C14" s="107"/>
      <c r="D14" s="107"/>
      <c r="E14" s="107"/>
      <c r="F14" s="107"/>
      <c r="G14" s="107"/>
      <c r="H14" s="45">
        <v>10</v>
      </c>
      <c r="I14" s="36" t="s">
        <v>63</v>
      </c>
      <c r="J14" s="36" t="s">
        <v>64</v>
      </c>
      <c r="K14" s="36" t="s">
        <v>30</v>
      </c>
      <c r="L14" s="36" t="s">
        <v>62</v>
      </c>
      <c r="M14" s="55">
        <v>1</v>
      </c>
      <c r="N14" s="2">
        <v>5</v>
      </c>
      <c r="O14" s="3">
        <v>3.4</v>
      </c>
      <c r="P14" s="35">
        <f>Q14/0.99</f>
        <v>6.4646464646464646E-2</v>
      </c>
      <c r="Q14" s="4">
        <v>6.4000000000000001E-2</v>
      </c>
      <c r="R14" s="5">
        <f>P14-Q14</f>
        <v>6.4646464646464508E-4</v>
      </c>
      <c r="S14" s="6">
        <f>(N14*P14-O14*R14)*M14</f>
        <v>0.32103434343434339</v>
      </c>
      <c r="T14" s="32" t="s">
        <v>74</v>
      </c>
      <c r="U14" s="8" t="s">
        <v>81</v>
      </c>
      <c r="V14" s="8">
        <v>1</v>
      </c>
      <c r="W14" s="3">
        <v>0.04</v>
      </c>
      <c r="X14" s="39">
        <v>1</v>
      </c>
      <c r="Y14" s="3">
        <f t="shared" si="1"/>
        <v>0.04</v>
      </c>
      <c r="Z14" s="116"/>
      <c r="AA14" s="144"/>
      <c r="AB14" s="116"/>
    </row>
    <row r="15" spans="1:28" s="10" customFormat="1" ht="36" customHeight="1" x14ac:dyDescent="0.25">
      <c r="A15" s="104"/>
      <c r="B15" s="107"/>
      <c r="C15" s="107"/>
      <c r="D15" s="107"/>
      <c r="E15" s="107"/>
      <c r="F15" s="107"/>
      <c r="G15" s="107"/>
      <c r="H15" s="45">
        <v>11</v>
      </c>
      <c r="I15" s="36" t="s">
        <v>67</v>
      </c>
      <c r="J15" s="36" t="s">
        <v>66</v>
      </c>
      <c r="K15" s="36" t="s">
        <v>30</v>
      </c>
      <c r="L15" s="36" t="s">
        <v>62</v>
      </c>
      <c r="M15" s="55">
        <v>2</v>
      </c>
      <c r="N15" s="2">
        <v>5</v>
      </c>
      <c r="O15" s="3">
        <v>3.4</v>
      </c>
      <c r="P15" s="35">
        <f>Q15/0.99</f>
        <v>7.1717171717171707E-2</v>
      </c>
      <c r="Q15" s="4">
        <v>7.0999999999999994E-2</v>
      </c>
      <c r="R15" s="5">
        <f>P15-Q15</f>
        <v>7.1717171717171346E-4</v>
      </c>
      <c r="S15" s="6">
        <f>(N15*P15-O15*R15)*M15</f>
        <v>0.71229494949494943</v>
      </c>
      <c r="T15" s="32" t="s">
        <v>74</v>
      </c>
      <c r="U15" s="8" t="s">
        <v>81</v>
      </c>
      <c r="V15" s="8">
        <v>1</v>
      </c>
      <c r="W15" s="3">
        <v>0.04</v>
      </c>
      <c r="X15" s="39">
        <v>1</v>
      </c>
      <c r="Y15" s="3">
        <f t="shared" si="1"/>
        <v>0.04</v>
      </c>
      <c r="Z15" s="116"/>
      <c r="AA15" s="144"/>
      <c r="AB15" s="116"/>
    </row>
    <row r="16" spans="1:28" s="10" customFormat="1" ht="36" customHeight="1" x14ac:dyDescent="0.25">
      <c r="A16" s="104"/>
      <c r="B16" s="107"/>
      <c r="C16" s="107"/>
      <c r="D16" s="107"/>
      <c r="E16" s="107"/>
      <c r="F16" s="107"/>
      <c r="G16" s="107"/>
      <c r="H16" s="30"/>
      <c r="I16" s="36"/>
      <c r="J16" s="36"/>
      <c r="K16" s="36"/>
      <c r="L16" s="36"/>
      <c r="M16" s="36"/>
      <c r="N16" s="2"/>
      <c r="O16" s="3"/>
      <c r="P16" s="35"/>
      <c r="Q16" s="4"/>
      <c r="R16" s="5"/>
      <c r="S16" s="6"/>
      <c r="T16" s="31" t="s">
        <v>85</v>
      </c>
      <c r="U16" s="8" t="s">
        <v>33</v>
      </c>
      <c r="V16" s="8">
        <v>2</v>
      </c>
      <c r="W16" s="11">
        <v>0.05</v>
      </c>
      <c r="X16" s="39">
        <v>1</v>
      </c>
      <c r="Y16" s="3">
        <f t="shared" si="1"/>
        <v>0.1</v>
      </c>
      <c r="Z16" s="116"/>
      <c r="AA16" s="144"/>
      <c r="AB16" s="116"/>
    </row>
    <row r="17" spans="1:28" s="10" customFormat="1" ht="36" customHeight="1" x14ac:dyDescent="0.25">
      <c r="A17" s="104"/>
      <c r="B17" s="107"/>
      <c r="C17" s="107"/>
      <c r="D17" s="107"/>
      <c r="E17" s="107"/>
      <c r="F17" s="107"/>
      <c r="G17" s="107"/>
      <c r="H17" s="45">
        <v>15</v>
      </c>
      <c r="I17" s="36" t="s">
        <v>69</v>
      </c>
      <c r="J17" s="36" t="s">
        <v>70</v>
      </c>
      <c r="K17" s="36" t="s">
        <v>32</v>
      </c>
      <c r="L17" s="30"/>
      <c r="M17" s="55">
        <v>1</v>
      </c>
      <c r="N17" s="2"/>
      <c r="O17" s="3"/>
      <c r="P17" s="35"/>
      <c r="Q17" s="4"/>
      <c r="R17" s="5"/>
      <c r="S17" s="40"/>
      <c r="T17" s="7"/>
      <c r="U17" s="8"/>
      <c r="V17" s="8"/>
      <c r="W17" s="11"/>
      <c r="X17" s="39"/>
      <c r="Y17" s="3"/>
      <c r="Z17" s="116"/>
      <c r="AA17" s="144"/>
      <c r="AB17" s="116"/>
    </row>
    <row r="18" spans="1:28" s="10" customFormat="1" ht="36" customHeight="1" x14ac:dyDescent="0.25">
      <c r="A18" s="104"/>
      <c r="B18" s="107"/>
      <c r="C18" s="107"/>
      <c r="D18" s="107"/>
      <c r="E18" s="107"/>
      <c r="F18" s="107"/>
      <c r="G18" s="107"/>
      <c r="H18" s="70">
        <v>16</v>
      </c>
      <c r="I18" s="36" t="s">
        <v>78</v>
      </c>
      <c r="J18" s="36" t="s">
        <v>79</v>
      </c>
      <c r="K18" s="36" t="s">
        <v>32</v>
      </c>
      <c r="L18" s="30" t="s">
        <v>80</v>
      </c>
      <c r="M18" s="55">
        <v>2</v>
      </c>
      <c r="N18" s="2">
        <v>0.34</v>
      </c>
      <c r="O18" s="3"/>
      <c r="P18" s="35"/>
      <c r="Q18" s="4"/>
      <c r="R18" s="5"/>
      <c r="S18" s="69">
        <f>M18*N18</f>
        <v>0.68</v>
      </c>
      <c r="T18" s="32"/>
      <c r="U18" s="8"/>
      <c r="V18" s="8"/>
      <c r="W18" s="3"/>
      <c r="X18" s="39"/>
      <c r="Y18" s="3"/>
      <c r="Z18" s="116"/>
      <c r="AA18" s="144"/>
      <c r="AB18" s="116"/>
    </row>
    <row r="19" spans="1:28" s="10" customFormat="1" ht="36" customHeight="1" x14ac:dyDescent="0.25">
      <c r="A19" s="104"/>
      <c r="B19" s="107"/>
      <c r="C19" s="107"/>
      <c r="D19" s="107"/>
      <c r="E19" s="107"/>
      <c r="F19" s="107"/>
      <c r="G19" s="107"/>
      <c r="H19" s="45">
        <v>17</v>
      </c>
      <c r="I19" s="36" t="s">
        <v>71</v>
      </c>
      <c r="J19" s="36" t="s">
        <v>72</v>
      </c>
      <c r="K19" s="36" t="s">
        <v>30</v>
      </c>
      <c r="L19" s="30" t="s">
        <v>44</v>
      </c>
      <c r="M19" s="55">
        <v>1</v>
      </c>
      <c r="N19" s="2">
        <v>5.8</v>
      </c>
      <c r="O19" s="3">
        <v>3.4</v>
      </c>
      <c r="P19" s="35">
        <f>Q19/0.99</f>
        <v>0.41757575757575754</v>
      </c>
      <c r="Q19" s="4">
        <v>0.41339999999999999</v>
      </c>
      <c r="R19" s="5">
        <f t="shared" ref="R19:R23" si="2">P19-Q19</f>
        <v>4.1757575757575549E-3</v>
      </c>
      <c r="S19" s="6">
        <f>(N19*P19-O19*R19)*M19</f>
        <v>2.407741818181818</v>
      </c>
      <c r="T19" s="32" t="s">
        <v>74</v>
      </c>
      <c r="U19" s="8" t="s">
        <v>86</v>
      </c>
      <c r="V19" s="8">
        <v>1</v>
      </c>
      <c r="W19" s="3">
        <v>0.04</v>
      </c>
      <c r="X19" s="39">
        <v>1</v>
      </c>
      <c r="Y19" s="3">
        <f t="shared" si="1"/>
        <v>0.04</v>
      </c>
      <c r="Z19" s="116"/>
      <c r="AA19" s="144"/>
      <c r="AB19" s="116"/>
    </row>
    <row r="20" spans="1:28" s="10" customFormat="1" ht="36" customHeight="1" x14ac:dyDescent="0.25">
      <c r="A20" s="104"/>
      <c r="B20" s="107"/>
      <c r="C20" s="107"/>
      <c r="D20" s="107"/>
      <c r="E20" s="107"/>
      <c r="F20" s="107"/>
      <c r="G20" s="107"/>
      <c r="H20" s="54"/>
      <c r="I20" s="44"/>
      <c r="J20" s="44"/>
      <c r="K20" s="44"/>
      <c r="L20" s="44"/>
      <c r="M20" s="44"/>
      <c r="N20" s="44"/>
      <c r="O20" s="3"/>
      <c r="P20" s="44"/>
      <c r="Q20" s="44"/>
      <c r="R20" s="5"/>
      <c r="S20" s="44"/>
      <c r="T20" s="32" t="s">
        <v>84</v>
      </c>
      <c r="U20" s="8"/>
      <c r="V20" s="8">
        <v>2</v>
      </c>
      <c r="W20" s="3">
        <v>0.08</v>
      </c>
      <c r="X20" s="39">
        <v>1</v>
      </c>
      <c r="Y20" s="3">
        <f t="shared" si="1"/>
        <v>0.16</v>
      </c>
      <c r="Z20" s="116"/>
      <c r="AA20" s="144"/>
      <c r="AB20" s="116"/>
    </row>
    <row r="21" spans="1:28" s="10" customFormat="1" ht="36" customHeight="1" x14ac:dyDescent="0.25">
      <c r="A21" s="104"/>
      <c r="B21" s="107"/>
      <c r="C21" s="107"/>
      <c r="D21" s="107"/>
      <c r="E21" s="107"/>
      <c r="F21" s="107"/>
      <c r="G21" s="107"/>
      <c r="H21" s="30"/>
      <c r="I21" s="36"/>
      <c r="J21" s="36"/>
      <c r="K21" s="36"/>
      <c r="L21" s="30"/>
      <c r="M21" s="36"/>
      <c r="N21" s="2"/>
      <c r="O21" s="3"/>
      <c r="P21" s="35"/>
      <c r="Q21" s="4"/>
      <c r="R21" s="5"/>
      <c r="S21" s="6"/>
      <c r="T21" s="31" t="s">
        <v>82</v>
      </c>
      <c r="U21" s="8"/>
      <c r="V21" s="8">
        <v>4</v>
      </c>
      <c r="W21" s="11">
        <v>0.1</v>
      </c>
      <c r="X21" s="39">
        <v>1</v>
      </c>
      <c r="Y21" s="3">
        <f t="shared" si="1"/>
        <v>0.4</v>
      </c>
      <c r="Z21" s="116"/>
      <c r="AA21" s="144"/>
      <c r="AB21" s="116"/>
    </row>
    <row r="22" spans="1:28" s="10" customFormat="1" ht="36" customHeight="1" x14ac:dyDescent="0.25">
      <c r="A22" s="104"/>
      <c r="B22" s="107"/>
      <c r="C22" s="107"/>
      <c r="D22" s="107"/>
      <c r="E22" s="107"/>
      <c r="F22" s="107"/>
      <c r="G22" s="107"/>
      <c r="H22" s="45">
        <v>19</v>
      </c>
      <c r="I22" s="36" t="s">
        <v>96</v>
      </c>
      <c r="J22" s="36" t="s">
        <v>97</v>
      </c>
      <c r="K22" s="36" t="s">
        <v>32</v>
      </c>
      <c r="L22" s="30"/>
      <c r="M22" s="55">
        <v>1</v>
      </c>
      <c r="N22" s="2">
        <v>4.9557000000000002</v>
      </c>
      <c r="O22" s="3"/>
      <c r="P22" s="35"/>
      <c r="Q22" s="4"/>
      <c r="R22" s="5">
        <f t="shared" si="2"/>
        <v>0</v>
      </c>
      <c r="S22" s="40">
        <f>M22*N22</f>
        <v>4.9557000000000002</v>
      </c>
      <c r="T22" s="31"/>
      <c r="U22" s="8"/>
      <c r="V22" s="8"/>
      <c r="W22" s="11"/>
      <c r="X22" s="39"/>
      <c r="Y22" s="3"/>
      <c r="Z22" s="116"/>
      <c r="AA22" s="144"/>
      <c r="AB22" s="116"/>
    </row>
    <row r="23" spans="1:28" s="10" customFormat="1" ht="36" customHeight="1" x14ac:dyDescent="0.25">
      <c r="A23" s="104"/>
      <c r="B23" s="107"/>
      <c r="C23" s="107"/>
      <c r="D23" s="107"/>
      <c r="E23" s="107"/>
      <c r="F23" s="107"/>
      <c r="G23" s="107"/>
      <c r="H23" s="45">
        <v>20</v>
      </c>
      <c r="I23" s="36" t="s">
        <v>98</v>
      </c>
      <c r="J23" s="36" t="s">
        <v>99</v>
      </c>
      <c r="K23" s="36" t="s">
        <v>30</v>
      </c>
      <c r="L23" s="30" t="s">
        <v>44</v>
      </c>
      <c r="M23" s="55">
        <v>1</v>
      </c>
      <c r="N23" s="2">
        <v>5.8</v>
      </c>
      <c r="O23" s="3">
        <v>3.4</v>
      </c>
      <c r="P23" s="4">
        <f>1.892/0.99</f>
        <v>1.911111111111111</v>
      </c>
      <c r="Q23" s="4">
        <v>1.8919999999999999</v>
      </c>
      <c r="R23" s="5">
        <f t="shared" si="2"/>
        <v>1.9111111111111079E-2</v>
      </c>
      <c r="S23" s="6">
        <f>(N23*P23-O23*R23)*M23</f>
        <v>11.019466666666666</v>
      </c>
      <c r="T23" s="32" t="s">
        <v>74</v>
      </c>
      <c r="U23" s="8" t="s">
        <v>77</v>
      </c>
      <c r="V23" s="8">
        <v>1</v>
      </c>
      <c r="W23" s="3">
        <v>0.04</v>
      </c>
      <c r="X23" s="39">
        <v>1</v>
      </c>
      <c r="Y23" s="3">
        <f t="shared" ref="Y23:Y24" si="3">W23*V23/X23</f>
        <v>0.04</v>
      </c>
      <c r="Z23" s="116"/>
      <c r="AA23" s="144"/>
      <c r="AB23" s="116"/>
    </row>
    <row r="24" spans="1:28" s="10" customFormat="1" ht="36" customHeight="1" x14ac:dyDescent="0.25">
      <c r="A24" s="104"/>
      <c r="B24" s="107"/>
      <c r="C24" s="107"/>
      <c r="D24" s="107"/>
      <c r="E24" s="107"/>
      <c r="F24" s="107"/>
      <c r="G24" s="107"/>
      <c r="H24" s="30"/>
      <c r="I24" s="36"/>
      <c r="J24" s="36"/>
      <c r="K24" s="36"/>
      <c r="L24" s="30"/>
      <c r="M24" s="36"/>
      <c r="N24" s="2"/>
      <c r="O24" s="3"/>
      <c r="P24" s="4"/>
      <c r="Q24" s="4"/>
      <c r="R24" s="5"/>
      <c r="S24" s="6"/>
      <c r="T24" s="32" t="s">
        <v>75</v>
      </c>
      <c r="U24" s="8" t="s">
        <v>76</v>
      </c>
      <c r="V24" s="8">
        <v>4</v>
      </c>
      <c r="W24" s="3">
        <v>0.08</v>
      </c>
      <c r="X24" s="39">
        <v>1</v>
      </c>
      <c r="Y24" s="3">
        <f t="shared" si="3"/>
        <v>0.32</v>
      </c>
      <c r="Z24" s="116"/>
      <c r="AA24" s="144"/>
      <c r="AB24" s="116"/>
    </row>
    <row r="25" spans="1:28" s="10" customFormat="1" ht="31.8" customHeight="1" x14ac:dyDescent="0.25">
      <c r="A25" s="104"/>
      <c r="B25" s="107"/>
      <c r="C25" s="107"/>
      <c r="D25" s="107"/>
      <c r="E25" s="107"/>
      <c r="F25" s="107"/>
      <c r="G25" s="107"/>
      <c r="H25" s="45">
        <v>21</v>
      </c>
      <c r="I25" s="83" t="s">
        <v>45</v>
      </c>
      <c r="J25" s="83" t="s">
        <v>111</v>
      </c>
      <c r="K25" s="83" t="s">
        <v>32</v>
      </c>
      <c r="L25" s="83"/>
      <c r="M25" s="55">
        <v>1</v>
      </c>
      <c r="N25" s="2">
        <v>6.5</v>
      </c>
      <c r="O25" s="3">
        <v>3.4</v>
      </c>
      <c r="P25" s="35"/>
      <c r="Q25" s="4"/>
      <c r="R25" s="5">
        <f t="shared" ref="R25" si="4">P25-Q25</f>
        <v>0</v>
      </c>
      <c r="S25" s="40">
        <f>M25*N25</f>
        <v>6.5</v>
      </c>
      <c r="T25" s="33"/>
      <c r="U25" s="8"/>
      <c r="V25" s="8"/>
      <c r="W25" s="3"/>
      <c r="X25" s="84"/>
      <c r="Y25" s="3"/>
      <c r="Z25" s="116"/>
      <c r="AA25" s="144"/>
      <c r="AB25" s="116"/>
    </row>
    <row r="26" spans="1:28" s="10" customFormat="1" ht="31.8" customHeight="1" x14ac:dyDescent="0.25">
      <c r="A26" s="104"/>
      <c r="B26" s="107"/>
      <c r="C26" s="107"/>
      <c r="D26" s="107"/>
      <c r="E26" s="107"/>
      <c r="F26" s="107"/>
      <c r="G26" s="107"/>
      <c r="H26" s="45">
        <v>22</v>
      </c>
      <c r="I26" s="83" t="s">
        <v>112</v>
      </c>
      <c r="J26" s="83" t="s">
        <v>184</v>
      </c>
      <c r="K26" s="83" t="s">
        <v>32</v>
      </c>
      <c r="L26" s="83"/>
      <c r="M26" s="55">
        <v>1</v>
      </c>
      <c r="N26" s="2">
        <v>6.5</v>
      </c>
      <c r="O26" s="3"/>
      <c r="P26" s="35"/>
      <c r="Q26" s="4"/>
      <c r="R26" s="5"/>
      <c r="S26" s="40">
        <f>M26*N26</f>
        <v>6.5</v>
      </c>
      <c r="T26" s="33"/>
      <c r="U26" s="8"/>
      <c r="V26" s="8"/>
      <c r="W26" s="3"/>
      <c r="X26" s="84"/>
      <c r="Y26" s="3"/>
      <c r="Z26" s="116"/>
      <c r="AA26" s="144"/>
      <c r="AB26" s="116"/>
    </row>
    <row r="27" spans="1:28" s="10" customFormat="1" ht="36" customHeight="1" x14ac:dyDescent="0.25">
      <c r="A27" s="104"/>
      <c r="B27" s="107"/>
      <c r="C27" s="107"/>
      <c r="D27" s="107"/>
      <c r="E27" s="107"/>
      <c r="F27" s="107"/>
      <c r="G27" s="107"/>
      <c r="H27" s="70" t="s">
        <v>179</v>
      </c>
      <c r="I27" s="83"/>
      <c r="J27" s="83" t="s">
        <v>95</v>
      </c>
      <c r="K27" s="83" t="s">
        <v>32</v>
      </c>
      <c r="L27" s="30" t="s">
        <v>91</v>
      </c>
      <c r="M27" s="55">
        <v>2</v>
      </c>
      <c r="N27" s="2">
        <v>1.49</v>
      </c>
      <c r="O27" s="3"/>
      <c r="P27" s="35"/>
      <c r="Q27" s="4"/>
      <c r="R27" s="5"/>
      <c r="S27" s="69">
        <f>N27*M27</f>
        <v>2.98</v>
      </c>
      <c r="T27" s="32"/>
      <c r="U27" s="8"/>
      <c r="V27" s="8"/>
      <c r="W27" s="3"/>
      <c r="X27" s="84"/>
      <c r="Y27" s="3"/>
      <c r="Z27" s="116"/>
      <c r="AA27" s="144"/>
      <c r="AB27" s="116"/>
    </row>
    <row r="28" spans="1:28" s="10" customFormat="1" ht="36" customHeight="1" x14ac:dyDescent="0.25">
      <c r="A28" s="104"/>
      <c r="B28" s="107"/>
      <c r="C28" s="107"/>
      <c r="D28" s="107"/>
      <c r="E28" s="107"/>
      <c r="F28" s="107"/>
      <c r="G28" s="107"/>
      <c r="H28" s="70">
        <v>26</v>
      </c>
      <c r="I28" s="36" t="s">
        <v>100</v>
      </c>
      <c r="J28" s="36" t="s">
        <v>101</v>
      </c>
      <c r="K28" s="36" t="s">
        <v>32</v>
      </c>
      <c r="L28" s="30" t="s">
        <v>50</v>
      </c>
      <c r="M28" s="55">
        <v>1</v>
      </c>
      <c r="N28" s="2">
        <v>1.48</v>
      </c>
      <c r="O28" s="3"/>
      <c r="P28" s="4"/>
      <c r="Q28" s="4"/>
      <c r="R28" s="5"/>
      <c r="S28" s="69">
        <f>M28*N28</f>
        <v>1.48</v>
      </c>
      <c r="T28" s="32"/>
      <c r="U28" s="8"/>
      <c r="V28" s="8"/>
      <c r="W28" s="3"/>
      <c r="X28" s="39"/>
      <c r="Y28" s="3"/>
      <c r="Z28" s="116"/>
      <c r="AA28" s="144"/>
      <c r="AB28" s="116"/>
    </row>
    <row r="29" spans="1:28" s="10" customFormat="1" ht="36" customHeight="1" x14ac:dyDescent="0.25">
      <c r="A29" s="104"/>
      <c r="B29" s="107"/>
      <c r="C29" s="107"/>
      <c r="D29" s="107"/>
      <c r="E29" s="107"/>
      <c r="F29" s="107"/>
      <c r="G29" s="107"/>
      <c r="H29" s="70">
        <v>27</v>
      </c>
      <c r="I29" s="36" t="s">
        <v>102</v>
      </c>
      <c r="J29" s="36" t="s">
        <v>103</v>
      </c>
      <c r="K29" s="36" t="s">
        <v>32</v>
      </c>
      <c r="L29" s="30" t="s">
        <v>50</v>
      </c>
      <c r="M29" s="55">
        <v>1</v>
      </c>
      <c r="N29" s="2">
        <v>0.96</v>
      </c>
      <c r="O29" s="3"/>
      <c r="P29" s="4"/>
      <c r="Q29" s="4"/>
      <c r="R29" s="5"/>
      <c r="S29" s="69">
        <f>M29*N29</f>
        <v>0.96</v>
      </c>
      <c r="T29" s="32"/>
      <c r="U29" s="8"/>
      <c r="V29" s="8"/>
      <c r="W29" s="3"/>
      <c r="X29" s="39"/>
      <c r="Y29" s="3"/>
      <c r="Z29" s="116"/>
      <c r="AA29" s="144"/>
      <c r="AB29" s="116"/>
    </row>
    <row r="30" spans="1:28" s="10" customFormat="1" ht="36" customHeight="1" x14ac:dyDescent="0.25">
      <c r="A30" s="104"/>
      <c r="B30" s="107"/>
      <c r="C30" s="107"/>
      <c r="D30" s="107"/>
      <c r="E30" s="107"/>
      <c r="F30" s="107"/>
      <c r="G30" s="107"/>
      <c r="H30" s="70">
        <v>28</v>
      </c>
      <c r="I30" s="36" t="s">
        <v>104</v>
      </c>
      <c r="J30" s="36" t="s">
        <v>105</v>
      </c>
      <c r="K30" s="36" t="s">
        <v>32</v>
      </c>
      <c r="L30" s="30" t="s">
        <v>91</v>
      </c>
      <c r="M30" s="55">
        <v>1</v>
      </c>
      <c r="N30" s="2">
        <v>2.39</v>
      </c>
      <c r="O30" s="3"/>
      <c r="P30" s="4"/>
      <c r="Q30" s="4"/>
      <c r="R30" s="5"/>
      <c r="S30" s="69">
        <f>M30*N30</f>
        <v>2.39</v>
      </c>
      <c r="T30" s="32"/>
      <c r="U30" s="8"/>
      <c r="V30" s="8"/>
      <c r="W30" s="3"/>
      <c r="X30" s="39"/>
      <c r="Y30" s="3"/>
      <c r="Z30" s="116"/>
      <c r="AA30" s="144"/>
      <c r="AB30" s="116"/>
    </row>
    <row r="31" spans="1:28" s="53" customFormat="1" ht="36" customHeight="1" x14ac:dyDescent="0.25">
      <c r="A31" s="104"/>
      <c r="B31" s="107"/>
      <c r="C31" s="107"/>
      <c r="D31" s="107"/>
      <c r="E31" s="107"/>
      <c r="F31" s="107"/>
      <c r="G31" s="107"/>
      <c r="H31" s="30"/>
      <c r="I31" s="46"/>
      <c r="J31" s="46"/>
      <c r="K31" s="46"/>
      <c r="L31" s="46"/>
      <c r="M31" s="46"/>
      <c r="N31" s="47"/>
      <c r="O31" s="47"/>
      <c r="P31" s="48"/>
      <c r="Q31" s="48"/>
      <c r="R31" s="48"/>
      <c r="S31" s="48"/>
      <c r="T31" s="49" t="s">
        <v>31</v>
      </c>
      <c r="U31" s="50"/>
      <c r="V31" s="50"/>
      <c r="W31" s="51"/>
      <c r="X31" s="52">
        <v>1</v>
      </c>
      <c r="Y31" s="47">
        <v>3.83</v>
      </c>
      <c r="Z31" s="116"/>
      <c r="AA31" s="144"/>
      <c r="AB31" s="116"/>
    </row>
    <row r="32" spans="1:28" s="10" customFormat="1" ht="36" customHeight="1" x14ac:dyDescent="0.25">
      <c r="A32" s="104"/>
      <c r="B32" s="107"/>
      <c r="C32" s="107"/>
      <c r="D32" s="107"/>
      <c r="E32" s="107"/>
      <c r="F32" s="107"/>
      <c r="G32" s="107"/>
      <c r="H32" s="30"/>
      <c r="I32" s="36"/>
      <c r="J32" s="36"/>
      <c r="K32" s="36"/>
      <c r="L32" s="30"/>
      <c r="M32" s="36"/>
      <c r="N32" s="2"/>
      <c r="O32" s="3"/>
      <c r="P32" s="35"/>
      <c r="Q32" s="4"/>
      <c r="R32" s="5"/>
      <c r="S32" s="6"/>
      <c r="T32" s="31" t="s">
        <v>34</v>
      </c>
      <c r="U32" s="8"/>
      <c r="V32" s="8"/>
      <c r="W32" s="43"/>
      <c r="X32" s="39">
        <v>1</v>
      </c>
      <c r="Y32" s="34">
        <v>0.5</v>
      </c>
      <c r="Z32" s="116"/>
      <c r="AA32" s="144"/>
      <c r="AB32" s="116"/>
    </row>
    <row r="33" spans="1:31" s="10" customFormat="1" ht="36" customHeight="1" x14ac:dyDescent="0.25">
      <c r="A33" s="104"/>
      <c r="B33" s="107"/>
      <c r="C33" s="107"/>
      <c r="D33" s="107"/>
      <c r="E33" s="107"/>
      <c r="F33" s="107"/>
      <c r="G33" s="107"/>
      <c r="H33" s="30"/>
      <c r="I33" s="36"/>
      <c r="J33" s="36"/>
      <c r="K33" s="36"/>
      <c r="L33" s="30"/>
      <c r="M33" s="36"/>
      <c r="N33" s="2"/>
      <c r="O33" s="3"/>
      <c r="P33" s="35"/>
      <c r="Q33" s="4"/>
      <c r="R33" s="5"/>
      <c r="S33" s="6"/>
      <c r="T33" s="31" t="s">
        <v>87</v>
      </c>
      <c r="U33" s="8"/>
      <c r="V33" s="8"/>
      <c r="W33" s="11"/>
      <c r="X33" s="39">
        <v>1</v>
      </c>
      <c r="Y33" s="3">
        <v>3</v>
      </c>
      <c r="Z33" s="116"/>
      <c r="AA33" s="144"/>
      <c r="AB33" s="116"/>
    </row>
    <row r="34" spans="1:31" s="10" customFormat="1" ht="28.8" customHeight="1" x14ac:dyDescent="0.25">
      <c r="A34" s="105"/>
      <c r="B34" s="108"/>
      <c r="C34" s="108"/>
      <c r="D34" s="108"/>
      <c r="E34" s="108"/>
      <c r="F34" s="108"/>
      <c r="G34" s="108"/>
      <c r="H34" s="30"/>
      <c r="I34" s="36"/>
      <c r="J34" s="121" t="s">
        <v>1</v>
      </c>
      <c r="K34" s="122"/>
      <c r="L34" s="122"/>
      <c r="M34" s="122"/>
      <c r="N34" s="122"/>
      <c r="O34" s="122"/>
      <c r="P34" s="122"/>
      <c r="Q34" s="122"/>
      <c r="R34" s="123"/>
      <c r="S34" s="12">
        <f>SUM(S4:S33)</f>
        <v>47.147360707070703</v>
      </c>
      <c r="T34" s="124" t="s">
        <v>2</v>
      </c>
      <c r="U34" s="125"/>
      <c r="V34" s="125"/>
      <c r="W34" s="125"/>
      <c r="X34" s="126"/>
      <c r="Y34" s="13">
        <f>SUM(Y4:Y33)</f>
        <v>9.36</v>
      </c>
      <c r="Z34" s="117"/>
      <c r="AA34" s="145"/>
      <c r="AB34" s="117"/>
      <c r="AC34" s="14"/>
      <c r="AD34" s="9"/>
      <c r="AE34" s="15"/>
    </row>
  </sheetData>
  <mergeCells count="32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S2:S3"/>
    <mergeCell ref="T2:Y2"/>
    <mergeCell ref="A4:A34"/>
    <mergeCell ref="B4:B34"/>
    <mergeCell ref="C4:C34"/>
    <mergeCell ref="D4:D34"/>
    <mergeCell ref="E4:E34"/>
    <mergeCell ref="Z2:Z3"/>
    <mergeCell ref="AA2:AA3"/>
    <mergeCell ref="AB2:AB3"/>
    <mergeCell ref="F4:F34"/>
    <mergeCell ref="G4:G34"/>
    <mergeCell ref="Z4:Z34"/>
    <mergeCell ref="AA4:AA34"/>
    <mergeCell ref="AB4:AB34"/>
    <mergeCell ref="J34:R34"/>
    <mergeCell ref="T34:X34"/>
    <mergeCell ref="P2:R2"/>
  </mergeCells>
  <phoneticPr fontId="3" type="noConversion"/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0CE1-1A34-41EA-A563-60827A257E93}">
  <sheetPr>
    <tabColor rgb="FF92D050"/>
  </sheetPr>
  <dimension ref="A1:AE32"/>
  <sheetViews>
    <sheetView zoomScale="70" zoomScaleNormal="70" workbookViewId="0">
      <pane xSplit="10" ySplit="3" topLeftCell="K16" activePane="bottomRight" state="frozen"/>
      <selection pane="topRight" activeCell="I1" sqref="I1"/>
      <selection pane="bottomLeft" activeCell="A4" sqref="A4"/>
      <selection pane="bottomRight" activeCell="AA4" sqref="AA4:AA32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88671875" customWidth="1"/>
    <col min="8" max="8" width="5.5546875" style="42" customWidth="1"/>
    <col min="9" max="9" width="15.6640625" customWidth="1"/>
    <col min="10" max="10" width="21.5546875" customWidth="1"/>
    <col min="12" max="12" width="11.77734375" customWidth="1"/>
    <col min="13" max="13" width="4.109375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8" s="10" customFormat="1" ht="17.399999999999999" x14ac:dyDescent="0.25">
      <c r="A1" s="127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8" s="10" customFormat="1" ht="13.5" customHeight="1" x14ac:dyDescent="0.25">
      <c r="A2" s="3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4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30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8" s="10" customFormat="1" ht="25.5" customHeight="1" x14ac:dyDescent="0.25">
      <c r="A3" s="38" t="s">
        <v>17</v>
      </c>
      <c r="B3" s="105"/>
      <c r="C3" s="105"/>
      <c r="D3" s="105"/>
      <c r="E3" s="105"/>
      <c r="F3" s="129"/>
      <c r="G3" s="107"/>
      <c r="H3" s="147"/>
      <c r="I3" s="108"/>
      <c r="J3" s="131"/>
      <c r="K3" s="132"/>
      <c r="L3" s="131"/>
      <c r="M3" s="132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8" s="10" customFormat="1" ht="31.8" customHeight="1" x14ac:dyDescent="0.25">
      <c r="A4" s="104"/>
      <c r="B4" s="106" t="s">
        <v>0</v>
      </c>
      <c r="C4" s="106" t="s">
        <v>106</v>
      </c>
      <c r="D4" s="106">
        <v>44565</v>
      </c>
      <c r="E4" s="106" t="s">
        <v>109</v>
      </c>
      <c r="F4" s="106"/>
      <c r="G4" s="106" t="s">
        <v>39</v>
      </c>
      <c r="H4" s="45">
        <v>3</v>
      </c>
      <c r="I4" s="36" t="s">
        <v>93</v>
      </c>
      <c r="J4" s="36" t="s">
        <v>94</v>
      </c>
      <c r="K4" s="36" t="s">
        <v>32</v>
      </c>
      <c r="L4" s="36"/>
      <c r="M4" s="55">
        <v>2</v>
      </c>
      <c r="N4" s="2">
        <v>2</v>
      </c>
      <c r="O4" s="3"/>
      <c r="P4" s="35"/>
      <c r="Q4" s="4"/>
      <c r="R4" s="5"/>
      <c r="S4" s="40">
        <f>M4*N4</f>
        <v>4</v>
      </c>
      <c r="T4" s="33"/>
      <c r="U4" s="8"/>
      <c r="V4" s="8"/>
      <c r="W4" s="3"/>
      <c r="X4" s="39"/>
      <c r="Y4" s="3"/>
      <c r="Z4" s="115">
        <v>1.2</v>
      </c>
      <c r="AA4" s="143">
        <f>(S32+Y32)*Z4</f>
        <v>69.656832848484854</v>
      </c>
      <c r="AB4" s="115"/>
    </row>
    <row r="5" spans="1:28" s="10" customFormat="1" ht="52.8" customHeight="1" x14ac:dyDescent="0.25">
      <c r="A5" s="104"/>
      <c r="B5" s="107"/>
      <c r="C5" s="107"/>
      <c r="D5" s="107"/>
      <c r="E5" s="107"/>
      <c r="F5" s="107"/>
      <c r="G5" s="107"/>
      <c r="H5" s="70">
        <v>4</v>
      </c>
      <c r="I5" s="36" t="s">
        <v>48</v>
      </c>
      <c r="J5" s="16" t="s">
        <v>49</v>
      </c>
      <c r="K5" s="36"/>
      <c r="L5" s="30" t="s">
        <v>50</v>
      </c>
      <c r="M5" s="55">
        <v>1</v>
      </c>
      <c r="N5" s="2">
        <v>4.867</v>
      </c>
      <c r="O5" s="3">
        <v>3.4</v>
      </c>
      <c r="P5" s="35">
        <f>Q5/0.99</f>
        <v>5.8080808080808087E-2</v>
      </c>
      <c r="Q5" s="4">
        <v>5.7500000000000002E-2</v>
      </c>
      <c r="R5" s="5">
        <f t="shared" ref="R5:R8" si="0">P5-Q5</f>
        <v>5.8080808080808455E-4</v>
      </c>
      <c r="S5" s="69">
        <f>(N5*P5-O5*R5)*M5</f>
        <v>0.28070454545454548</v>
      </c>
      <c r="T5" s="32" t="s">
        <v>74</v>
      </c>
      <c r="U5" s="8" t="s">
        <v>77</v>
      </c>
      <c r="V5" s="8">
        <v>1</v>
      </c>
      <c r="W5" s="3">
        <v>0.04</v>
      </c>
      <c r="X5" s="39">
        <v>1</v>
      </c>
      <c r="Y5" s="3">
        <f t="shared" ref="Y5:Y20" si="1">W5*V5/X5</f>
        <v>0.04</v>
      </c>
      <c r="Z5" s="116"/>
      <c r="AA5" s="144"/>
      <c r="AB5" s="116"/>
    </row>
    <row r="6" spans="1:28" s="10" customFormat="1" ht="52.8" customHeight="1" x14ac:dyDescent="0.25">
      <c r="A6" s="104"/>
      <c r="B6" s="107"/>
      <c r="C6" s="107"/>
      <c r="D6" s="107"/>
      <c r="E6" s="107"/>
      <c r="F6" s="107"/>
      <c r="G6" s="107"/>
      <c r="H6" s="45">
        <v>5</v>
      </c>
      <c r="I6" s="36" t="s">
        <v>51</v>
      </c>
      <c r="J6" s="16" t="s">
        <v>52</v>
      </c>
      <c r="K6" s="36" t="s">
        <v>30</v>
      </c>
      <c r="L6" s="36" t="s">
        <v>62</v>
      </c>
      <c r="M6" s="55">
        <v>3</v>
      </c>
      <c r="N6" s="2">
        <v>5</v>
      </c>
      <c r="O6" s="3">
        <v>3.4</v>
      </c>
      <c r="P6" s="35">
        <f>Q6/0.99</f>
        <v>6.6464646464646462E-2</v>
      </c>
      <c r="Q6" s="4">
        <v>6.5799999999999997E-2</v>
      </c>
      <c r="R6" s="5">
        <f t="shared" si="0"/>
        <v>6.6464646464646504E-4</v>
      </c>
      <c r="S6" s="6">
        <f>(N6*P6-O6*R6)*M6</f>
        <v>0.99019030303030298</v>
      </c>
      <c r="T6" s="32" t="s">
        <v>73</v>
      </c>
      <c r="U6" s="8" t="s">
        <v>81</v>
      </c>
      <c r="V6" s="8">
        <v>3</v>
      </c>
      <c r="W6" s="3">
        <v>0.04</v>
      </c>
      <c r="X6" s="39">
        <v>1</v>
      </c>
      <c r="Y6" s="3">
        <f t="shared" si="1"/>
        <v>0.12</v>
      </c>
      <c r="Z6" s="116"/>
      <c r="AA6" s="144"/>
      <c r="AB6" s="116"/>
    </row>
    <row r="7" spans="1:28" s="10" customFormat="1" ht="52.8" customHeight="1" x14ac:dyDescent="0.25">
      <c r="A7" s="104"/>
      <c r="B7" s="107"/>
      <c r="C7" s="107"/>
      <c r="D7" s="107"/>
      <c r="E7" s="107"/>
      <c r="F7" s="107"/>
      <c r="G7" s="107"/>
      <c r="H7" s="30"/>
      <c r="I7" s="36"/>
      <c r="J7" s="16"/>
      <c r="K7" s="36"/>
      <c r="L7" s="36"/>
      <c r="M7" s="36"/>
      <c r="N7" s="2"/>
      <c r="O7" s="3"/>
      <c r="P7" s="35"/>
      <c r="Q7" s="4"/>
      <c r="R7" s="5"/>
      <c r="S7" s="6"/>
      <c r="T7" s="32" t="s">
        <v>85</v>
      </c>
      <c r="U7" s="8" t="s">
        <v>33</v>
      </c>
      <c r="V7" s="8">
        <v>3</v>
      </c>
      <c r="W7" s="3">
        <v>0.05</v>
      </c>
      <c r="X7" s="66">
        <v>1</v>
      </c>
      <c r="Y7" s="3">
        <f t="shared" si="1"/>
        <v>0.15000000000000002</v>
      </c>
      <c r="Z7" s="116"/>
      <c r="AA7" s="144"/>
      <c r="AB7" s="116"/>
    </row>
    <row r="8" spans="1:28" s="10" customFormat="1" ht="34.200000000000003" customHeight="1" x14ac:dyDescent="0.25">
      <c r="A8" s="104"/>
      <c r="B8" s="107"/>
      <c r="C8" s="107"/>
      <c r="D8" s="107"/>
      <c r="E8" s="107"/>
      <c r="F8" s="107"/>
      <c r="G8" s="107"/>
      <c r="H8" s="45">
        <v>6</v>
      </c>
      <c r="I8" s="36" t="s">
        <v>53</v>
      </c>
      <c r="J8" s="36" t="s">
        <v>54</v>
      </c>
      <c r="K8" s="36" t="s">
        <v>30</v>
      </c>
      <c r="L8" s="30" t="s">
        <v>44</v>
      </c>
      <c r="M8" s="55">
        <v>1</v>
      </c>
      <c r="N8" s="2">
        <v>5.8</v>
      </c>
      <c r="O8" s="3">
        <v>3.4</v>
      </c>
      <c r="P8" s="35">
        <f>Q8/0.99</f>
        <v>0.40737373737373739</v>
      </c>
      <c r="Q8" s="4">
        <v>0.40329999999999999</v>
      </c>
      <c r="R8" s="5">
        <f t="shared" si="0"/>
        <v>4.0737373737373961E-3</v>
      </c>
      <c r="S8" s="6">
        <f>(N8*P8-O8*R8)*M8</f>
        <v>2.3489169696969698</v>
      </c>
      <c r="T8" s="32" t="s">
        <v>74</v>
      </c>
      <c r="U8" s="8" t="s">
        <v>77</v>
      </c>
      <c r="V8" s="8">
        <v>1</v>
      </c>
      <c r="W8" s="3">
        <v>0.04</v>
      </c>
      <c r="X8" s="39">
        <v>1</v>
      </c>
      <c r="Y8" s="3">
        <f t="shared" si="1"/>
        <v>0.04</v>
      </c>
      <c r="Z8" s="116"/>
      <c r="AA8" s="144"/>
      <c r="AB8" s="116"/>
    </row>
    <row r="9" spans="1:28" s="10" customFormat="1" ht="34.200000000000003" customHeight="1" x14ac:dyDescent="0.25">
      <c r="A9" s="104"/>
      <c r="B9" s="107"/>
      <c r="C9" s="107"/>
      <c r="D9" s="107"/>
      <c r="E9" s="107"/>
      <c r="F9" s="107"/>
      <c r="G9" s="107"/>
      <c r="H9" s="30"/>
      <c r="I9" s="36"/>
      <c r="J9" s="36"/>
      <c r="K9" s="36"/>
      <c r="L9" s="30"/>
      <c r="M9" s="36"/>
      <c r="N9" s="2"/>
      <c r="O9" s="3">
        <v>3.4</v>
      </c>
      <c r="P9" s="35"/>
      <c r="Q9" s="4"/>
      <c r="R9" s="5"/>
      <c r="S9" s="6"/>
      <c r="T9" s="32" t="s">
        <v>83</v>
      </c>
      <c r="U9" s="8" t="s">
        <v>33</v>
      </c>
      <c r="V9" s="8">
        <v>2</v>
      </c>
      <c r="W9" s="3">
        <v>0.05</v>
      </c>
      <c r="X9" s="39">
        <v>1</v>
      </c>
      <c r="Y9" s="3">
        <f t="shared" si="1"/>
        <v>0.1</v>
      </c>
      <c r="Z9" s="116"/>
      <c r="AA9" s="144"/>
      <c r="AB9" s="116"/>
    </row>
    <row r="10" spans="1:28" s="10" customFormat="1" ht="31.2" customHeight="1" x14ac:dyDescent="0.25">
      <c r="A10" s="104"/>
      <c r="B10" s="107"/>
      <c r="C10" s="107"/>
      <c r="D10" s="107"/>
      <c r="E10" s="107"/>
      <c r="F10" s="107"/>
      <c r="G10" s="107"/>
      <c r="H10" s="45">
        <v>8</v>
      </c>
      <c r="I10" s="36" t="s">
        <v>57</v>
      </c>
      <c r="J10" s="36" t="s">
        <v>58</v>
      </c>
      <c r="K10" s="36" t="s">
        <v>30</v>
      </c>
      <c r="L10" s="30" t="s">
        <v>59</v>
      </c>
      <c r="M10" s="55">
        <v>1</v>
      </c>
      <c r="N10" s="2">
        <v>5.8</v>
      </c>
      <c r="O10" s="3">
        <v>3.4</v>
      </c>
      <c r="P10" s="35">
        <f>Q10/0.99</f>
        <v>0.37353535353535355</v>
      </c>
      <c r="Q10" s="4">
        <v>0.36980000000000002</v>
      </c>
      <c r="R10" s="5">
        <f>P10-Q10</f>
        <v>3.7353535353535361E-3</v>
      </c>
      <c r="S10" s="6">
        <f>(N10*P10-O10*R10)*M10</f>
        <v>2.1538048484848487</v>
      </c>
      <c r="T10" s="32" t="s">
        <v>74</v>
      </c>
      <c r="U10" s="8" t="s">
        <v>81</v>
      </c>
      <c r="V10" s="8">
        <v>1</v>
      </c>
      <c r="W10" s="3">
        <v>0.04</v>
      </c>
      <c r="X10" s="39">
        <v>1</v>
      </c>
      <c r="Y10" s="3">
        <f t="shared" si="1"/>
        <v>0.04</v>
      </c>
      <c r="Z10" s="116"/>
      <c r="AA10" s="144"/>
      <c r="AB10" s="116"/>
    </row>
    <row r="11" spans="1:28" s="10" customFormat="1" ht="31.2" customHeight="1" x14ac:dyDescent="0.25">
      <c r="A11" s="104"/>
      <c r="B11" s="107"/>
      <c r="C11" s="107"/>
      <c r="D11" s="107"/>
      <c r="E11" s="107"/>
      <c r="F11" s="107"/>
      <c r="G11" s="107"/>
      <c r="H11" s="30"/>
      <c r="I11" s="36"/>
      <c r="J11" s="36"/>
      <c r="K11" s="36"/>
      <c r="L11" s="30"/>
      <c r="M11" s="36"/>
      <c r="N11" s="2"/>
      <c r="O11" s="3"/>
      <c r="P11" s="35"/>
      <c r="Q11" s="4"/>
      <c r="R11" s="5"/>
      <c r="S11" s="6"/>
      <c r="T11" s="32" t="s">
        <v>75</v>
      </c>
      <c r="U11" s="8" t="s">
        <v>76</v>
      </c>
      <c r="V11" s="8">
        <v>2</v>
      </c>
      <c r="W11" s="3">
        <v>0.08</v>
      </c>
      <c r="X11" s="39">
        <v>1</v>
      </c>
      <c r="Y11" s="3">
        <f t="shared" si="1"/>
        <v>0.16</v>
      </c>
      <c r="Z11" s="116"/>
      <c r="AA11" s="144"/>
      <c r="AB11" s="116"/>
    </row>
    <row r="12" spans="1:28" s="10" customFormat="1" ht="31.2" customHeight="1" x14ac:dyDescent="0.25">
      <c r="A12" s="104"/>
      <c r="B12" s="107"/>
      <c r="C12" s="107"/>
      <c r="D12" s="107"/>
      <c r="E12" s="107"/>
      <c r="F12" s="107"/>
      <c r="G12" s="107"/>
      <c r="H12" s="30"/>
      <c r="I12" s="36"/>
      <c r="J12" s="36"/>
      <c r="K12" s="36"/>
      <c r="L12" s="30"/>
      <c r="M12" s="36"/>
      <c r="N12" s="2"/>
      <c r="O12" s="3"/>
      <c r="P12" s="35"/>
      <c r="Q12" s="4"/>
      <c r="R12" s="5"/>
      <c r="S12" s="6"/>
      <c r="T12" s="32" t="s">
        <v>84</v>
      </c>
      <c r="U12" s="8"/>
      <c r="V12" s="8">
        <v>2</v>
      </c>
      <c r="W12" s="3">
        <v>0.08</v>
      </c>
      <c r="X12" s="39">
        <v>1</v>
      </c>
      <c r="Y12" s="3">
        <f t="shared" si="1"/>
        <v>0.16</v>
      </c>
      <c r="Z12" s="116"/>
      <c r="AA12" s="144"/>
      <c r="AB12" s="116"/>
    </row>
    <row r="13" spans="1:28" s="10" customFormat="1" ht="33" customHeight="1" x14ac:dyDescent="0.25">
      <c r="A13" s="104"/>
      <c r="B13" s="107"/>
      <c r="C13" s="107"/>
      <c r="D13" s="107"/>
      <c r="E13" s="107"/>
      <c r="F13" s="107"/>
      <c r="G13" s="107"/>
      <c r="H13" s="45">
        <v>9</v>
      </c>
      <c r="I13" s="36" t="s">
        <v>60</v>
      </c>
      <c r="J13" s="36" t="s">
        <v>61</v>
      </c>
      <c r="K13" s="36" t="s">
        <v>30</v>
      </c>
      <c r="L13" s="36" t="s">
        <v>62</v>
      </c>
      <c r="M13" s="55">
        <v>2</v>
      </c>
      <c r="N13" s="2">
        <v>5</v>
      </c>
      <c r="O13" s="3">
        <v>3.4</v>
      </c>
      <c r="P13" s="35">
        <f>Q13/0.99</f>
        <v>4.7070707070707075E-2</v>
      </c>
      <c r="Q13" s="4">
        <v>4.6600000000000003E-2</v>
      </c>
      <c r="R13" s="5">
        <f>P13-Q13</f>
        <v>4.7070707070707291E-4</v>
      </c>
      <c r="S13" s="6">
        <f>(N13*P13-O13*R13)*M13</f>
        <v>0.46750626262626266</v>
      </c>
      <c r="T13" s="32" t="s">
        <v>74</v>
      </c>
      <c r="U13" s="8" t="s">
        <v>81</v>
      </c>
      <c r="V13" s="8">
        <v>2</v>
      </c>
      <c r="W13" s="3">
        <v>0.04</v>
      </c>
      <c r="X13" s="39">
        <v>1</v>
      </c>
      <c r="Y13" s="3">
        <f t="shared" si="1"/>
        <v>0.08</v>
      </c>
      <c r="Z13" s="116"/>
      <c r="AA13" s="144"/>
      <c r="AB13" s="116"/>
    </row>
    <row r="14" spans="1:28" s="10" customFormat="1" ht="36" customHeight="1" x14ac:dyDescent="0.25">
      <c r="A14" s="104"/>
      <c r="B14" s="107"/>
      <c r="C14" s="107"/>
      <c r="D14" s="107"/>
      <c r="E14" s="107"/>
      <c r="F14" s="107"/>
      <c r="G14" s="107"/>
      <c r="H14" s="45">
        <v>10</v>
      </c>
      <c r="I14" s="36" t="s">
        <v>63</v>
      </c>
      <c r="J14" s="36" t="s">
        <v>64</v>
      </c>
      <c r="K14" s="36" t="s">
        <v>30</v>
      </c>
      <c r="L14" s="36" t="s">
        <v>62</v>
      </c>
      <c r="M14" s="55">
        <v>1</v>
      </c>
      <c r="N14" s="2">
        <v>5</v>
      </c>
      <c r="O14" s="3">
        <v>3.4</v>
      </c>
      <c r="P14" s="35">
        <f>Q14/0.99</f>
        <v>6.4646464646464646E-2</v>
      </c>
      <c r="Q14" s="4">
        <v>6.4000000000000001E-2</v>
      </c>
      <c r="R14" s="5">
        <f>P14-Q14</f>
        <v>6.4646464646464508E-4</v>
      </c>
      <c r="S14" s="6">
        <f>(N14*P14-O14*R14)*M14</f>
        <v>0.32103434343434339</v>
      </c>
      <c r="T14" s="32" t="s">
        <v>74</v>
      </c>
      <c r="U14" s="8" t="s">
        <v>81</v>
      </c>
      <c r="V14" s="8">
        <v>1</v>
      </c>
      <c r="W14" s="3">
        <v>0.04</v>
      </c>
      <c r="X14" s="39">
        <v>1</v>
      </c>
      <c r="Y14" s="3">
        <f t="shared" si="1"/>
        <v>0.04</v>
      </c>
      <c r="Z14" s="116"/>
      <c r="AA14" s="144"/>
      <c r="AB14" s="116"/>
    </row>
    <row r="15" spans="1:28" s="10" customFormat="1" ht="36" customHeight="1" x14ac:dyDescent="0.25">
      <c r="A15" s="104"/>
      <c r="B15" s="107"/>
      <c r="C15" s="107"/>
      <c r="D15" s="107"/>
      <c r="E15" s="107"/>
      <c r="F15" s="107"/>
      <c r="G15" s="107"/>
      <c r="H15" s="45">
        <v>11</v>
      </c>
      <c r="I15" s="36" t="s">
        <v>67</v>
      </c>
      <c r="J15" s="36" t="s">
        <v>66</v>
      </c>
      <c r="K15" s="36" t="s">
        <v>30</v>
      </c>
      <c r="L15" s="36" t="s">
        <v>62</v>
      </c>
      <c r="M15" s="55">
        <v>2</v>
      </c>
      <c r="N15" s="2">
        <v>5</v>
      </c>
      <c r="O15" s="3">
        <v>3.4</v>
      </c>
      <c r="P15" s="35">
        <f>Q15/0.99</f>
        <v>7.1717171717171707E-2</v>
      </c>
      <c r="Q15" s="4">
        <v>7.0999999999999994E-2</v>
      </c>
      <c r="R15" s="5">
        <f>P15-Q15</f>
        <v>7.1717171717171346E-4</v>
      </c>
      <c r="S15" s="6">
        <f>(N15*P15-O15*R15)*M15</f>
        <v>0.71229494949494943</v>
      </c>
      <c r="T15" s="32" t="s">
        <v>74</v>
      </c>
      <c r="U15" s="8" t="s">
        <v>81</v>
      </c>
      <c r="V15" s="8">
        <v>1</v>
      </c>
      <c r="W15" s="3">
        <v>0.04</v>
      </c>
      <c r="X15" s="39">
        <v>1</v>
      </c>
      <c r="Y15" s="3">
        <f t="shared" si="1"/>
        <v>0.04</v>
      </c>
      <c r="Z15" s="116"/>
      <c r="AA15" s="144"/>
      <c r="AB15" s="116"/>
    </row>
    <row r="16" spans="1:28" s="10" customFormat="1" ht="36" customHeight="1" x14ac:dyDescent="0.25">
      <c r="A16" s="104"/>
      <c r="B16" s="107"/>
      <c r="C16" s="107"/>
      <c r="D16" s="107"/>
      <c r="E16" s="107"/>
      <c r="F16" s="107"/>
      <c r="G16" s="107"/>
      <c r="H16" s="30"/>
      <c r="I16" s="36"/>
      <c r="J16" s="36"/>
      <c r="K16" s="36"/>
      <c r="L16" s="36"/>
      <c r="M16" s="36"/>
      <c r="N16" s="2"/>
      <c r="O16" s="3"/>
      <c r="P16" s="35"/>
      <c r="Q16" s="4"/>
      <c r="R16" s="5"/>
      <c r="S16" s="6"/>
      <c r="T16" s="31" t="s">
        <v>85</v>
      </c>
      <c r="U16" s="8" t="s">
        <v>33</v>
      </c>
      <c r="V16" s="8">
        <v>2</v>
      </c>
      <c r="W16" s="11">
        <v>0.05</v>
      </c>
      <c r="X16" s="39">
        <v>1</v>
      </c>
      <c r="Y16" s="3">
        <f t="shared" si="1"/>
        <v>0.1</v>
      </c>
      <c r="Z16" s="116"/>
      <c r="AA16" s="144"/>
      <c r="AB16" s="116"/>
    </row>
    <row r="17" spans="1:31" s="10" customFormat="1" ht="36" customHeight="1" x14ac:dyDescent="0.25">
      <c r="A17" s="104"/>
      <c r="B17" s="107"/>
      <c r="C17" s="107"/>
      <c r="D17" s="107"/>
      <c r="E17" s="107"/>
      <c r="F17" s="107"/>
      <c r="G17" s="107"/>
      <c r="H17" s="70">
        <v>16</v>
      </c>
      <c r="I17" s="36" t="s">
        <v>78</v>
      </c>
      <c r="J17" s="36" t="s">
        <v>79</v>
      </c>
      <c r="K17" s="36" t="s">
        <v>32</v>
      </c>
      <c r="L17" s="30" t="s">
        <v>80</v>
      </c>
      <c r="M17" s="55">
        <v>2</v>
      </c>
      <c r="N17" s="2">
        <v>0.34</v>
      </c>
      <c r="O17" s="3"/>
      <c r="P17" s="35"/>
      <c r="Q17" s="4"/>
      <c r="R17" s="5"/>
      <c r="S17" s="69">
        <f>M17*N17</f>
        <v>0.68</v>
      </c>
      <c r="T17" s="32"/>
      <c r="U17" s="8"/>
      <c r="V17" s="8"/>
      <c r="W17" s="3"/>
      <c r="X17" s="39"/>
      <c r="Y17" s="3"/>
      <c r="Z17" s="116"/>
      <c r="AA17" s="144"/>
      <c r="AB17" s="116"/>
    </row>
    <row r="18" spans="1:31" s="10" customFormat="1" ht="36" customHeight="1" x14ac:dyDescent="0.25">
      <c r="A18" s="104"/>
      <c r="B18" s="107"/>
      <c r="C18" s="107"/>
      <c r="D18" s="107"/>
      <c r="E18" s="107"/>
      <c r="F18" s="107"/>
      <c r="G18" s="107"/>
      <c r="H18" s="45">
        <v>17</v>
      </c>
      <c r="I18" s="36" t="s">
        <v>71</v>
      </c>
      <c r="J18" s="36" t="s">
        <v>72</v>
      </c>
      <c r="K18" s="36" t="s">
        <v>30</v>
      </c>
      <c r="L18" s="30" t="s">
        <v>44</v>
      </c>
      <c r="M18" s="55">
        <v>1</v>
      </c>
      <c r="N18" s="2">
        <v>5.8</v>
      </c>
      <c r="O18" s="3">
        <v>3.4</v>
      </c>
      <c r="P18" s="35">
        <f>Q18/0.99</f>
        <v>0.41757575757575754</v>
      </c>
      <c r="Q18" s="4">
        <v>0.41339999999999999</v>
      </c>
      <c r="R18" s="5">
        <f t="shared" ref="R18:R22" si="2">P18-Q18</f>
        <v>4.1757575757575549E-3</v>
      </c>
      <c r="S18" s="6">
        <f>(N18*P18-O18*R18)*M18</f>
        <v>2.407741818181818</v>
      </c>
      <c r="T18" s="32" t="s">
        <v>74</v>
      </c>
      <c r="U18" s="8" t="s">
        <v>86</v>
      </c>
      <c r="V18" s="8">
        <v>1</v>
      </c>
      <c r="W18" s="3">
        <v>0.04</v>
      </c>
      <c r="X18" s="39">
        <v>1</v>
      </c>
      <c r="Y18" s="3">
        <f t="shared" si="1"/>
        <v>0.04</v>
      </c>
      <c r="Z18" s="116"/>
      <c r="AA18" s="144"/>
      <c r="AB18" s="116"/>
    </row>
    <row r="19" spans="1:31" s="10" customFormat="1" ht="36" customHeight="1" x14ac:dyDescent="0.25">
      <c r="A19" s="104"/>
      <c r="B19" s="107"/>
      <c r="C19" s="107"/>
      <c r="D19" s="107"/>
      <c r="E19" s="107"/>
      <c r="F19" s="107"/>
      <c r="G19" s="107"/>
      <c r="H19" s="54"/>
      <c r="I19" s="44"/>
      <c r="J19" s="44"/>
      <c r="K19" s="44"/>
      <c r="L19" s="44"/>
      <c r="M19" s="44"/>
      <c r="N19" s="44"/>
      <c r="O19" s="3"/>
      <c r="P19" s="44"/>
      <c r="Q19" s="44"/>
      <c r="R19" s="5"/>
      <c r="S19" s="44"/>
      <c r="T19" s="32" t="s">
        <v>84</v>
      </c>
      <c r="U19" s="8"/>
      <c r="V19" s="8">
        <v>2</v>
      </c>
      <c r="W19" s="3">
        <v>0.08</v>
      </c>
      <c r="X19" s="39">
        <v>1</v>
      </c>
      <c r="Y19" s="3">
        <f t="shared" si="1"/>
        <v>0.16</v>
      </c>
      <c r="Z19" s="116"/>
      <c r="AA19" s="144"/>
      <c r="AB19" s="116"/>
    </row>
    <row r="20" spans="1:31" s="10" customFormat="1" ht="36" customHeight="1" x14ac:dyDescent="0.25">
      <c r="A20" s="104"/>
      <c r="B20" s="107"/>
      <c r="C20" s="107"/>
      <c r="D20" s="107"/>
      <c r="E20" s="107"/>
      <c r="F20" s="107"/>
      <c r="G20" s="107"/>
      <c r="H20" s="30"/>
      <c r="I20" s="36"/>
      <c r="J20" s="36"/>
      <c r="K20" s="36"/>
      <c r="L20" s="30"/>
      <c r="M20" s="36"/>
      <c r="N20" s="2"/>
      <c r="O20" s="3"/>
      <c r="P20" s="35"/>
      <c r="Q20" s="4"/>
      <c r="R20" s="5"/>
      <c r="S20" s="6"/>
      <c r="T20" s="31" t="s">
        <v>82</v>
      </c>
      <c r="U20" s="8"/>
      <c r="V20" s="8">
        <v>4</v>
      </c>
      <c r="W20" s="11">
        <v>0.1</v>
      </c>
      <c r="X20" s="39">
        <v>1</v>
      </c>
      <c r="Y20" s="3">
        <f t="shared" si="1"/>
        <v>0.4</v>
      </c>
      <c r="Z20" s="116"/>
      <c r="AA20" s="144"/>
      <c r="AB20" s="116"/>
    </row>
    <row r="21" spans="1:31" s="10" customFormat="1" ht="36" customHeight="1" x14ac:dyDescent="0.25">
      <c r="A21" s="104"/>
      <c r="B21" s="107"/>
      <c r="C21" s="107"/>
      <c r="D21" s="107"/>
      <c r="E21" s="107"/>
      <c r="F21" s="107"/>
      <c r="G21" s="107"/>
      <c r="H21" s="45">
        <v>19</v>
      </c>
      <c r="I21" s="36" t="s">
        <v>96</v>
      </c>
      <c r="J21" s="36" t="s">
        <v>97</v>
      </c>
      <c r="K21" s="36" t="s">
        <v>32</v>
      </c>
      <c r="L21" s="30"/>
      <c r="M21" s="55">
        <v>1</v>
      </c>
      <c r="N21" s="2">
        <v>4.9557000000000002</v>
      </c>
      <c r="O21" s="3"/>
      <c r="P21" s="35"/>
      <c r="Q21" s="4"/>
      <c r="R21" s="5">
        <f t="shared" si="2"/>
        <v>0</v>
      </c>
      <c r="S21" s="40">
        <f>M21*N21</f>
        <v>4.9557000000000002</v>
      </c>
      <c r="T21" s="31"/>
      <c r="U21" s="8"/>
      <c r="V21" s="8"/>
      <c r="W21" s="11"/>
      <c r="X21" s="39"/>
      <c r="Y21" s="3"/>
      <c r="Z21" s="116"/>
      <c r="AA21" s="144"/>
      <c r="AB21" s="116"/>
    </row>
    <row r="22" spans="1:31" s="10" customFormat="1" ht="36" customHeight="1" x14ac:dyDescent="0.25">
      <c r="A22" s="104"/>
      <c r="B22" s="107"/>
      <c r="C22" s="107"/>
      <c r="D22" s="107"/>
      <c r="E22" s="107"/>
      <c r="F22" s="107"/>
      <c r="G22" s="107"/>
      <c r="H22" s="45">
        <v>20</v>
      </c>
      <c r="I22" s="36" t="s">
        <v>98</v>
      </c>
      <c r="J22" s="36" t="s">
        <v>99</v>
      </c>
      <c r="K22" s="36" t="s">
        <v>30</v>
      </c>
      <c r="L22" s="30" t="s">
        <v>44</v>
      </c>
      <c r="M22" s="55">
        <v>1</v>
      </c>
      <c r="N22" s="2">
        <v>5.8</v>
      </c>
      <c r="O22" s="3">
        <v>3.4</v>
      </c>
      <c r="P22" s="4">
        <f>1.892/0.99</f>
        <v>1.911111111111111</v>
      </c>
      <c r="Q22" s="4">
        <v>1.8919999999999999</v>
      </c>
      <c r="R22" s="5">
        <f t="shared" si="2"/>
        <v>1.9111111111111079E-2</v>
      </c>
      <c r="S22" s="6">
        <f>(N22*P22-O22*R22)*M22</f>
        <v>11.019466666666666</v>
      </c>
      <c r="T22" s="32" t="s">
        <v>74</v>
      </c>
      <c r="U22" s="8" t="s">
        <v>77</v>
      </c>
      <c r="V22" s="8">
        <v>1</v>
      </c>
      <c r="W22" s="3">
        <v>0.04</v>
      </c>
      <c r="X22" s="39">
        <v>1</v>
      </c>
      <c r="Y22" s="3">
        <f t="shared" ref="Y22:Y23" si="3">W22*V22/X22</f>
        <v>0.04</v>
      </c>
      <c r="Z22" s="116"/>
      <c r="AA22" s="144"/>
      <c r="AB22" s="116"/>
    </row>
    <row r="23" spans="1:31" s="10" customFormat="1" ht="36" customHeight="1" x14ac:dyDescent="0.25">
      <c r="A23" s="104"/>
      <c r="B23" s="107"/>
      <c r="C23" s="107"/>
      <c r="D23" s="107"/>
      <c r="E23" s="107"/>
      <c r="F23" s="107"/>
      <c r="G23" s="107"/>
      <c r="H23" s="30"/>
      <c r="I23" s="36"/>
      <c r="J23" s="36"/>
      <c r="K23" s="36"/>
      <c r="L23" s="30"/>
      <c r="M23" s="36"/>
      <c r="N23" s="2"/>
      <c r="O23" s="3"/>
      <c r="P23" s="4"/>
      <c r="Q23" s="4"/>
      <c r="R23" s="5"/>
      <c r="S23" s="6"/>
      <c r="T23" s="32" t="s">
        <v>75</v>
      </c>
      <c r="U23" s="8" t="s">
        <v>76</v>
      </c>
      <c r="V23" s="8">
        <v>4</v>
      </c>
      <c r="W23" s="3">
        <v>0.08</v>
      </c>
      <c r="X23" s="39">
        <v>1</v>
      </c>
      <c r="Y23" s="3">
        <f t="shared" si="3"/>
        <v>0.32</v>
      </c>
      <c r="Z23" s="116"/>
      <c r="AA23" s="144"/>
      <c r="AB23" s="116"/>
    </row>
    <row r="24" spans="1:31" s="10" customFormat="1" ht="36" customHeight="1" x14ac:dyDescent="0.25">
      <c r="A24" s="104"/>
      <c r="B24" s="107"/>
      <c r="C24" s="107"/>
      <c r="D24" s="107"/>
      <c r="E24" s="107"/>
      <c r="F24" s="107"/>
      <c r="G24" s="107"/>
      <c r="H24" s="45">
        <v>21</v>
      </c>
      <c r="I24" s="36" t="s">
        <v>110</v>
      </c>
      <c r="J24" s="36" t="s">
        <v>111</v>
      </c>
      <c r="K24" s="36" t="s">
        <v>32</v>
      </c>
      <c r="L24" s="30"/>
      <c r="M24" s="55">
        <v>1</v>
      </c>
      <c r="N24" s="2">
        <v>6.5</v>
      </c>
      <c r="O24" s="3"/>
      <c r="P24" s="4"/>
      <c r="Q24" s="4"/>
      <c r="R24" s="5"/>
      <c r="S24" s="40">
        <v>6.5</v>
      </c>
      <c r="T24" s="32"/>
      <c r="U24" s="8"/>
      <c r="V24" s="8"/>
      <c r="W24" s="3"/>
      <c r="X24" s="39"/>
      <c r="Y24" s="3"/>
      <c r="Z24" s="116"/>
      <c r="AA24" s="144"/>
      <c r="AB24" s="116"/>
    </row>
    <row r="25" spans="1:31" s="10" customFormat="1" ht="36" customHeight="1" x14ac:dyDescent="0.25">
      <c r="A25" s="104"/>
      <c r="B25" s="107"/>
      <c r="C25" s="107"/>
      <c r="D25" s="107"/>
      <c r="E25" s="107"/>
      <c r="F25" s="107"/>
      <c r="G25" s="107"/>
      <c r="H25" s="45">
        <v>22</v>
      </c>
      <c r="I25" s="36" t="s">
        <v>112</v>
      </c>
      <c r="J25" s="36" t="s">
        <v>113</v>
      </c>
      <c r="K25" s="36" t="s">
        <v>32</v>
      </c>
      <c r="L25" s="30"/>
      <c r="M25" s="55">
        <v>1</v>
      </c>
      <c r="N25" s="2">
        <v>6.5</v>
      </c>
      <c r="O25" s="3"/>
      <c r="P25" s="4"/>
      <c r="Q25" s="4"/>
      <c r="R25" s="5"/>
      <c r="S25" s="40">
        <v>6.5</v>
      </c>
      <c r="T25" s="32"/>
      <c r="U25" s="8"/>
      <c r="V25" s="8"/>
      <c r="W25" s="3"/>
      <c r="X25" s="39"/>
      <c r="Y25" s="3"/>
      <c r="Z25" s="116"/>
      <c r="AA25" s="144"/>
      <c r="AB25" s="116"/>
    </row>
    <row r="26" spans="1:31" s="10" customFormat="1" ht="36" customHeight="1" x14ac:dyDescent="0.25">
      <c r="A26" s="104"/>
      <c r="B26" s="107"/>
      <c r="C26" s="107"/>
      <c r="D26" s="107"/>
      <c r="E26" s="107"/>
      <c r="F26" s="107"/>
      <c r="G26" s="107"/>
      <c r="H26" s="70">
        <v>26</v>
      </c>
      <c r="I26" s="36" t="s">
        <v>100</v>
      </c>
      <c r="J26" s="36" t="s">
        <v>101</v>
      </c>
      <c r="K26" s="36" t="s">
        <v>32</v>
      </c>
      <c r="L26" s="30" t="s">
        <v>50</v>
      </c>
      <c r="M26" s="55">
        <v>1</v>
      </c>
      <c r="N26" s="2">
        <v>1.48</v>
      </c>
      <c r="O26" s="3"/>
      <c r="P26" s="4"/>
      <c r="Q26" s="4"/>
      <c r="R26" s="5"/>
      <c r="S26" s="69">
        <f>M26*N26</f>
        <v>1.48</v>
      </c>
      <c r="T26" s="32"/>
      <c r="U26" s="8"/>
      <c r="V26" s="8"/>
      <c r="W26" s="3"/>
      <c r="X26" s="39"/>
      <c r="Y26" s="3"/>
      <c r="Z26" s="116"/>
      <c r="AA26" s="144"/>
      <c r="AB26" s="116"/>
    </row>
    <row r="27" spans="1:31" s="10" customFormat="1" ht="36" customHeight="1" x14ac:dyDescent="0.25">
      <c r="A27" s="104"/>
      <c r="B27" s="107"/>
      <c r="C27" s="107"/>
      <c r="D27" s="107"/>
      <c r="E27" s="107"/>
      <c r="F27" s="107"/>
      <c r="G27" s="107"/>
      <c r="H27" s="70">
        <v>27</v>
      </c>
      <c r="I27" s="36" t="s">
        <v>102</v>
      </c>
      <c r="J27" s="36" t="s">
        <v>103</v>
      </c>
      <c r="K27" s="36" t="s">
        <v>32</v>
      </c>
      <c r="L27" s="30" t="s">
        <v>50</v>
      </c>
      <c r="M27" s="55">
        <v>1</v>
      </c>
      <c r="N27" s="2">
        <v>0.96</v>
      </c>
      <c r="O27" s="3"/>
      <c r="P27" s="4"/>
      <c r="Q27" s="4"/>
      <c r="R27" s="5"/>
      <c r="S27" s="69">
        <f>M27*N27</f>
        <v>0.96</v>
      </c>
      <c r="T27" s="32"/>
      <c r="U27" s="8"/>
      <c r="V27" s="8"/>
      <c r="W27" s="3"/>
      <c r="X27" s="39"/>
      <c r="Y27" s="3"/>
      <c r="Z27" s="116"/>
      <c r="AA27" s="144"/>
      <c r="AB27" s="116"/>
    </row>
    <row r="28" spans="1:31" s="10" customFormat="1" ht="36" customHeight="1" x14ac:dyDescent="0.25">
      <c r="A28" s="104"/>
      <c r="B28" s="107"/>
      <c r="C28" s="107"/>
      <c r="D28" s="107"/>
      <c r="E28" s="107"/>
      <c r="F28" s="107"/>
      <c r="G28" s="107"/>
      <c r="H28" s="70">
        <v>28</v>
      </c>
      <c r="I28" s="36" t="s">
        <v>104</v>
      </c>
      <c r="J28" s="36" t="s">
        <v>105</v>
      </c>
      <c r="K28" s="36" t="s">
        <v>32</v>
      </c>
      <c r="L28" s="30" t="s">
        <v>91</v>
      </c>
      <c r="M28" s="55">
        <v>1</v>
      </c>
      <c r="N28" s="2">
        <v>2.39</v>
      </c>
      <c r="O28" s="3"/>
      <c r="P28" s="4"/>
      <c r="Q28" s="4"/>
      <c r="R28" s="5"/>
      <c r="S28" s="69">
        <f>M28*N28</f>
        <v>2.39</v>
      </c>
      <c r="T28" s="32"/>
      <c r="U28" s="8"/>
      <c r="V28" s="8"/>
      <c r="W28" s="3"/>
      <c r="X28" s="39"/>
      <c r="Y28" s="3"/>
      <c r="Z28" s="116"/>
      <c r="AA28" s="144"/>
      <c r="AB28" s="116"/>
    </row>
    <row r="29" spans="1:31" s="53" customFormat="1" ht="36" customHeight="1" x14ac:dyDescent="0.25">
      <c r="A29" s="104"/>
      <c r="B29" s="107"/>
      <c r="C29" s="107"/>
      <c r="D29" s="107"/>
      <c r="E29" s="107"/>
      <c r="F29" s="107"/>
      <c r="G29" s="107"/>
      <c r="H29" s="30"/>
      <c r="I29" s="46"/>
      <c r="J29" s="46"/>
      <c r="K29" s="46"/>
      <c r="L29" s="46"/>
      <c r="M29" s="46"/>
      <c r="N29" s="47"/>
      <c r="O29" s="47"/>
      <c r="P29" s="48"/>
      <c r="Q29" s="48"/>
      <c r="R29" s="48"/>
      <c r="S29" s="48"/>
      <c r="T29" s="49" t="s">
        <v>31</v>
      </c>
      <c r="U29" s="50"/>
      <c r="V29" s="50"/>
      <c r="W29" s="51"/>
      <c r="X29" s="52">
        <v>1</v>
      </c>
      <c r="Y29" s="47">
        <v>4.3499999999999996</v>
      </c>
      <c r="Z29" s="116"/>
      <c r="AA29" s="144"/>
      <c r="AB29" s="116"/>
    </row>
    <row r="30" spans="1:31" s="10" customFormat="1" ht="36" customHeight="1" x14ac:dyDescent="0.25">
      <c r="A30" s="104"/>
      <c r="B30" s="107"/>
      <c r="C30" s="107"/>
      <c r="D30" s="107"/>
      <c r="E30" s="107"/>
      <c r="F30" s="107"/>
      <c r="G30" s="107"/>
      <c r="H30" s="30"/>
      <c r="I30" s="36"/>
      <c r="J30" s="36"/>
      <c r="K30" s="36"/>
      <c r="L30" s="30"/>
      <c r="M30" s="36"/>
      <c r="N30" s="2"/>
      <c r="O30" s="3"/>
      <c r="P30" s="35"/>
      <c r="Q30" s="4"/>
      <c r="R30" s="5"/>
      <c r="S30" s="6"/>
      <c r="T30" s="31" t="s">
        <v>34</v>
      </c>
      <c r="U30" s="8"/>
      <c r="V30" s="8"/>
      <c r="W30" s="43"/>
      <c r="X30" s="39">
        <v>1</v>
      </c>
      <c r="Y30" s="34">
        <v>0.5</v>
      </c>
      <c r="Z30" s="116"/>
      <c r="AA30" s="144"/>
      <c r="AB30" s="116"/>
    </row>
    <row r="31" spans="1:31" s="10" customFormat="1" ht="36" customHeight="1" x14ac:dyDescent="0.25">
      <c r="A31" s="104"/>
      <c r="B31" s="107"/>
      <c r="C31" s="107"/>
      <c r="D31" s="107"/>
      <c r="E31" s="107"/>
      <c r="F31" s="107"/>
      <c r="G31" s="107"/>
      <c r="H31" s="30"/>
      <c r="I31" s="36"/>
      <c r="J31" s="36"/>
      <c r="K31" s="36"/>
      <c r="L31" s="30"/>
      <c r="M31" s="36"/>
      <c r="N31" s="2"/>
      <c r="O31" s="3"/>
      <c r="P31" s="35"/>
      <c r="Q31" s="4"/>
      <c r="R31" s="5"/>
      <c r="S31" s="6"/>
      <c r="T31" s="31" t="s">
        <v>87</v>
      </c>
      <c r="U31" s="8"/>
      <c r="V31" s="8"/>
      <c r="W31" s="11"/>
      <c r="X31" s="39">
        <v>1</v>
      </c>
      <c r="Y31" s="3">
        <v>3</v>
      </c>
      <c r="Z31" s="116"/>
      <c r="AA31" s="144"/>
      <c r="AB31" s="116"/>
    </row>
    <row r="32" spans="1:31" s="10" customFormat="1" ht="26.4" customHeight="1" x14ac:dyDescent="0.25">
      <c r="A32" s="105"/>
      <c r="B32" s="108"/>
      <c r="C32" s="108"/>
      <c r="D32" s="108"/>
      <c r="E32" s="108"/>
      <c r="F32" s="108"/>
      <c r="G32" s="108"/>
      <c r="H32" s="30"/>
      <c r="I32" s="36"/>
      <c r="J32" s="121" t="s">
        <v>1</v>
      </c>
      <c r="K32" s="122"/>
      <c r="L32" s="122"/>
      <c r="M32" s="122"/>
      <c r="N32" s="122"/>
      <c r="O32" s="122"/>
      <c r="P32" s="122"/>
      <c r="Q32" s="122"/>
      <c r="R32" s="123"/>
      <c r="S32" s="12">
        <f>SUM(S4:S31)</f>
        <v>48.167360707070706</v>
      </c>
      <c r="T32" s="124" t="s">
        <v>2</v>
      </c>
      <c r="U32" s="125"/>
      <c r="V32" s="125"/>
      <c r="W32" s="125"/>
      <c r="X32" s="126"/>
      <c r="Y32" s="13">
        <f>SUM(Y4:Y31)</f>
        <v>9.879999999999999</v>
      </c>
      <c r="Z32" s="117"/>
      <c r="AA32" s="145"/>
      <c r="AB32" s="117"/>
      <c r="AC32" s="14"/>
      <c r="AD32" s="9"/>
      <c r="AE32" s="15"/>
    </row>
  </sheetData>
  <mergeCells count="32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S2:S3"/>
    <mergeCell ref="T2:Y2"/>
    <mergeCell ref="A4:A32"/>
    <mergeCell ref="B4:B32"/>
    <mergeCell ref="C4:C32"/>
    <mergeCell ref="D4:D32"/>
    <mergeCell ref="E4:E32"/>
    <mergeCell ref="Z2:Z3"/>
    <mergeCell ref="AA2:AA3"/>
    <mergeCell ref="AB2:AB3"/>
    <mergeCell ref="F4:F32"/>
    <mergeCell ref="G4:G32"/>
    <mergeCell ref="Z4:Z32"/>
    <mergeCell ref="AA4:AA32"/>
    <mergeCell ref="AB4:AB32"/>
    <mergeCell ref="J32:R32"/>
    <mergeCell ref="T32:X32"/>
    <mergeCell ref="P2:R2"/>
  </mergeCells>
  <phoneticPr fontId="3" type="noConversion"/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82C7-AF7A-451E-B7E4-95D651EA1CA7}">
  <sheetPr>
    <tabColor rgb="FF92D050"/>
  </sheetPr>
  <dimension ref="A1:AE32"/>
  <sheetViews>
    <sheetView zoomScale="70" zoomScaleNormal="70" workbookViewId="0">
      <pane xSplit="10" ySplit="3" topLeftCell="K4" activePane="bottomRight" state="frozen"/>
      <selection pane="topRight" activeCell="I1" sqref="I1"/>
      <selection pane="bottomLeft" activeCell="A4" sqref="A4"/>
      <selection pane="bottomRight" activeCell="AA4" sqref="AA4:AA32"/>
    </sheetView>
  </sheetViews>
  <sheetFormatPr defaultRowHeight="13.8" x14ac:dyDescent="0.25"/>
  <cols>
    <col min="1" max="1" width="3.21875" customWidth="1"/>
    <col min="3" max="3" width="6.33203125" customWidth="1"/>
    <col min="4" max="4" width="11.21875" bestFit="1" customWidth="1"/>
    <col min="5" max="5" width="12.6640625" customWidth="1"/>
    <col min="7" max="7" width="10.88671875" customWidth="1"/>
    <col min="8" max="8" width="5.5546875" style="42" customWidth="1"/>
    <col min="9" max="9" width="15.6640625" customWidth="1"/>
    <col min="10" max="10" width="21.5546875" customWidth="1"/>
    <col min="12" max="12" width="11.77734375" customWidth="1"/>
    <col min="13" max="13" width="4.109375" style="42" customWidth="1"/>
    <col min="14" max="14" width="8.21875" customWidth="1"/>
    <col min="15" max="15" width="8.88671875" customWidth="1"/>
    <col min="16" max="16" width="8.88671875" style="42" customWidth="1"/>
    <col min="18" max="18" width="8.88671875" customWidth="1"/>
    <col min="20" max="20" width="7.5546875" customWidth="1"/>
    <col min="21" max="21" width="9.44140625" customWidth="1"/>
    <col min="22" max="22" width="8.109375" customWidth="1"/>
    <col min="24" max="24" width="5.44140625" customWidth="1"/>
    <col min="26" max="27" width="11" customWidth="1"/>
    <col min="28" max="28" width="61.6640625" customWidth="1"/>
    <col min="29" max="29" width="11.5546875" customWidth="1"/>
  </cols>
  <sheetData>
    <row r="1" spans="1:28" s="10" customFormat="1" ht="17.399999999999999" x14ac:dyDescent="0.25">
      <c r="A1" s="127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8" s="10" customFormat="1" ht="13.5" customHeight="1" x14ac:dyDescent="0.25">
      <c r="A2" s="37" t="s">
        <v>4</v>
      </c>
      <c r="B2" s="103" t="s">
        <v>5</v>
      </c>
      <c r="C2" s="103" t="s">
        <v>6</v>
      </c>
      <c r="D2" s="103" t="s">
        <v>7</v>
      </c>
      <c r="E2" s="103" t="s">
        <v>8</v>
      </c>
      <c r="F2" s="128" t="s">
        <v>9</v>
      </c>
      <c r="G2" s="106" t="s">
        <v>10</v>
      </c>
      <c r="H2" s="146" t="s">
        <v>47</v>
      </c>
      <c r="I2" s="106" t="s">
        <v>40</v>
      </c>
      <c r="J2" s="130" t="s">
        <v>42</v>
      </c>
      <c r="K2" s="130" t="s">
        <v>11</v>
      </c>
      <c r="L2" s="130" t="s">
        <v>12</v>
      </c>
      <c r="M2" s="148" t="s">
        <v>13</v>
      </c>
      <c r="N2" s="133" t="s">
        <v>35</v>
      </c>
      <c r="O2" s="135"/>
      <c r="P2" s="138" t="s">
        <v>14</v>
      </c>
      <c r="Q2" s="139"/>
      <c r="R2" s="140"/>
      <c r="S2" s="141" t="s">
        <v>36</v>
      </c>
      <c r="T2" s="133" t="s">
        <v>15</v>
      </c>
      <c r="U2" s="134"/>
      <c r="V2" s="134"/>
      <c r="W2" s="134"/>
      <c r="X2" s="134"/>
      <c r="Y2" s="135"/>
      <c r="Z2" s="136" t="s">
        <v>28</v>
      </c>
      <c r="AA2" s="106" t="s">
        <v>29</v>
      </c>
      <c r="AB2" s="137" t="s">
        <v>16</v>
      </c>
    </row>
    <row r="3" spans="1:28" s="10" customFormat="1" ht="25.5" customHeight="1" x14ac:dyDescent="0.25">
      <c r="A3" s="38" t="s">
        <v>17</v>
      </c>
      <c r="B3" s="105"/>
      <c r="C3" s="105"/>
      <c r="D3" s="105"/>
      <c r="E3" s="105"/>
      <c r="F3" s="129"/>
      <c r="G3" s="107"/>
      <c r="H3" s="147"/>
      <c r="I3" s="108"/>
      <c r="J3" s="131"/>
      <c r="K3" s="132"/>
      <c r="L3" s="131"/>
      <c r="M3" s="149"/>
      <c r="N3" s="20" t="s">
        <v>18</v>
      </c>
      <c r="O3" s="21" t="s">
        <v>19</v>
      </c>
      <c r="P3" s="41" t="s">
        <v>20</v>
      </c>
      <c r="Q3" s="23" t="s">
        <v>21</v>
      </c>
      <c r="R3" s="22" t="s">
        <v>19</v>
      </c>
      <c r="S3" s="142"/>
      <c r="T3" s="24" t="s">
        <v>22</v>
      </c>
      <c r="U3" s="24" t="s">
        <v>23</v>
      </c>
      <c r="V3" s="25" t="s">
        <v>24</v>
      </c>
      <c r="W3" s="21" t="s">
        <v>25</v>
      </c>
      <c r="X3" s="26" t="s">
        <v>26</v>
      </c>
      <c r="Y3" s="27" t="s">
        <v>27</v>
      </c>
      <c r="Z3" s="136"/>
      <c r="AA3" s="108"/>
      <c r="AB3" s="137"/>
    </row>
    <row r="4" spans="1:28" s="10" customFormat="1" ht="31.8" customHeight="1" x14ac:dyDescent="0.25">
      <c r="A4" s="104"/>
      <c r="B4" s="106" t="s">
        <v>0</v>
      </c>
      <c r="C4" s="106" t="s">
        <v>106</v>
      </c>
      <c r="D4" s="106">
        <v>44565</v>
      </c>
      <c r="E4" s="106" t="s">
        <v>114</v>
      </c>
      <c r="F4" s="106"/>
      <c r="G4" s="106" t="s">
        <v>39</v>
      </c>
      <c r="H4" s="45">
        <v>3</v>
      </c>
      <c r="I4" s="36" t="s">
        <v>93</v>
      </c>
      <c r="J4" s="36" t="s">
        <v>94</v>
      </c>
      <c r="K4" s="36" t="s">
        <v>32</v>
      </c>
      <c r="L4" s="36"/>
      <c r="M4" s="55">
        <v>1</v>
      </c>
      <c r="N4" s="2">
        <v>2</v>
      </c>
      <c r="O4" s="3"/>
      <c r="P4" s="35"/>
      <c r="Q4" s="4"/>
      <c r="R4" s="5"/>
      <c r="S4" s="40">
        <f>M4*N4</f>
        <v>2</v>
      </c>
      <c r="T4" s="33"/>
      <c r="U4" s="8"/>
      <c r="V4" s="8"/>
      <c r="W4" s="3"/>
      <c r="X4" s="39"/>
      <c r="Y4" s="3"/>
      <c r="Z4" s="115">
        <v>1.2</v>
      </c>
      <c r="AA4" s="143">
        <f>(S32+Y32)*Z4</f>
        <v>66.320832848484841</v>
      </c>
      <c r="AB4" s="115"/>
    </row>
    <row r="5" spans="1:28" s="10" customFormat="1" ht="52.8" customHeight="1" x14ac:dyDescent="0.25">
      <c r="A5" s="104"/>
      <c r="B5" s="107"/>
      <c r="C5" s="107"/>
      <c r="D5" s="107"/>
      <c r="E5" s="107"/>
      <c r="F5" s="107"/>
      <c r="G5" s="107"/>
      <c r="H5" s="70">
        <v>4</v>
      </c>
      <c r="I5" s="36" t="s">
        <v>48</v>
      </c>
      <c r="J5" s="11" t="s">
        <v>49</v>
      </c>
      <c r="K5" s="36" t="s">
        <v>185</v>
      </c>
      <c r="L5" s="30" t="s">
        <v>50</v>
      </c>
      <c r="M5" s="55">
        <v>1</v>
      </c>
      <c r="N5" s="2">
        <v>4.867</v>
      </c>
      <c r="O5" s="3">
        <v>3.4</v>
      </c>
      <c r="P5" s="35">
        <f>Q5/0.99</f>
        <v>5.8080808080808087E-2</v>
      </c>
      <c r="Q5" s="4">
        <v>5.7500000000000002E-2</v>
      </c>
      <c r="R5" s="5">
        <f t="shared" ref="R5:R8" si="0">P5-Q5</f>
        <v>5.8080808080808455E-4</v>
      </c>
      <c r="S5" s="69">
        <f>(N5*P5-O5*R5)*M5</f>
        <v>0.28070454545454548</v>
      </c>
      <c r="T5" s="32" t="s">
        <v>74</v>
      </c>
      <c r="U5" s="8" t="s">
        <v>77</v>
      </c>
      <c r="V5" s="8">
        <v>1</v>
      </c>
      <c r="W5" s="3">
        <v>0.04</v>
      </c>
      <c r="X5" s="39">
        <v>1</v>
      </c>
      <c r="Y5" s="3">
        <f t="shared" ref="Y5:Y20" si="1">W5*V5/X5</f>
        <v>0.04</v>
      </c>
      <c r="Z5" s="116"/>
      <c r="AA5" s="144"/>
      <c r="AB5" s="116"/>
    </row>
    <row r="6" spans="1:28" s="10" customFormat="1" ht="52.8" customHeight="1" x14ac:dyDescent="0.25">
      <c r="A6" s="104"/>
      <c r="B6" s="107"/>
      <c r="C6" s="107"/>
      <c r="D6" s="107"/>
      <c r="E6" s="107"/>
      <c r="F6" s="107"/>
      <c r="G6" s="107"/>
      <c r="H6" s="45">
        <v>5</v>
      </c>
      <c r="I6" s="36" t="s">
        <v>51</v>
      </c>
      <c r="J6" s="11" t="s">
        <v>52</v>
      </c>
      <c r="K6" s="36" t="s">
        <v>30</v>
      </c>
      <c r="L6" s="36" t="s">
        <v>62</v>
      </c>
      <c r="M6" s="55">
        <v>3</v>
      </c>
      <c r="N6" s="2">
        <v>5</v>
      </c>
      <c r="O6" s="3">
        <v>3.4</v>
      </c>
      <c r="P6" s="35">
        <f>Q6/0.99</f>
        <v>6.6464646464646462E-2</v>
      </c>
      <c r="Q6" s="4">
        <v>6.5799999999999997E-2</v>
      </c>
      <c r="R6" s="5">
        <f t="shared" si="0"/>
        <v>6.6464646464646504E-4</v>
      </c>
      <c r="S6" s="6">
        <f>(N6*P6-O6*R6)*M6</f>
        <v>0.99019030303030298</v>
      </c>
      <c r="T6" s="32" t="s">
        <v>73</v>
      </c>
      <c r="U6" s="8" t="s">
        <v>81</v>
      </c>
      <c r="V6" s="8">
        <v>3</v>
      </c>
      <c r="W6" s="3">
        <v>0.04</v>
      </c>
      <c r="X6" s="39">
        <v>1</v>
      </c>
      <c r="Y6" s="3">
        <f t="shared" si="1"/>
        <v>0.12</v>
      </c>
      <c r="Z6" s="116"/>
      <c r="AA6" s="144"/>
      <c r="AB6" s="116"/>
    </row>
    <row r="7" spans="1:28" s="10" customFormat="1" ht="52.8" customHeight="1" x14ac:dyDescent="0.25">
      <c r="A7" s="104"/>
      <c r="B7" s="107"/>
      <c r="C7" s="107"/>
      <c r="D7" s="107"/>
      <c r="E7" s="107"/>
      <c r="F7" s="107"/>
      <c r="G7" s="107"/>
      <c r="H7" s="30"/>
      <c r="I7" s="36"/>
      <c r="J7" s="16"/>
      <c r="K7" s="36"/>
      <c r="L7" s="36"/>
      <c r="M7" s="30"/>
      <c r="N7" s="2"/>
      <c r="O7" s="3"/>
      <c r="P7" s="35"/>
      <c r="Q7" s="4"/>
      <c r="R7" s="5"/>
      <c r="S7" s="6"/>
      <c r="T7" s="32" t="s">
        <v>85</v>
      </c>
      <c r="U7" s="8" t="s">
        <v>33</v>
      </c>
      <c r="V7" s="8">
        <v>3</v>
      </c>
      <c r="W7" s="3">
        <v>0.05</v>
      </c>
      <c r="X7" s="66">
        <v>1</v>
      </c>
      <c r="Y7" s="3">
        <f t="shared" si="1"/>
        <v>0.15000000000000002</v>
      </c>
      <c r="Z7" s="116"/>
      <c r="AA7" s="144"/>
      <c r="AB7" s="116"/>
    </row>
    <row r="8" spans="1:28" s="10" customFormat="1" ht="34.200000000000003" customHeight="1" x14ac:dyDescent="0.25">
      <c r="A8" s="104"/>
      <c r="B8" s="107"/>
      <c r="C8" s="107"/>
      <c r="D8" s="107"/>
      <c r="E8" s="107"/>
      <c r="F8" s="107"/>
      <c r="G8" s="107"/>
      <c r="H8" s="45">
        <v>6</v>
      </c>
      <c r="I8" s="36" t="s">
        <v>53</v>
      </c>
      <c r="J8" s="36" t="s">
        <v>54</v>
      </c>
      <c r="K8" s="36" t="s">
        <v>30</v>
      </c>
      <c r="L8" s="30" t="s">
        <v>44</v>
      </c>
      <c r="M8" s="55">
        <v>1</v>
      </c>
      <c r="N8" s="2">
        <v>5.8</v>
      </c>
      <c r="O8" s="3">
        <v>3.4</v>
      </c>
      <c r="P8" s="35">
        <f>Q8/0.99</f>
        <v>0.40737373737373739</v>
      </c>
      <c r="Q8" s="4">
        <v>0.40329999999999999</v>
      </c>
      <c r="R8" s="5">
        <f t="shared" si="0"/>
        <v>4.0737373737373961E-3</v>
      </c>
      <c r="S8" s="6">
        <f>(N8*P8-O8*R8)*M8</f>
        <v>2.3489169696969698</v>
      </c>
      <c r="T8" s="32" t="s">
        <v>74</v>
      </c>
      <c r="U8" s="8" t="s">
        <v>77</v>
      </c>
      <c r="V8" s="8">
        <v>1</v>
      </c>
      <c r="W8" s="3">
        <v>0.04</v>
      </c>
      <c r="X8" s="39">
        <v>1</v>
      </c>
      <c r="Y8" s="3">
        <f t="shared" si="1"/>
        <v>0.04</v>
      </c>
      <c r="Z8" s="116"/>
      <c r="AA8" s="144"/>
      <c r="AB8" s="116"/>
    </row>
    <row r="9" spans="1:28" s="10" customFormat="1" ht="34.200000000000003" customHeight="1" x14ac:dyDescent="0.25">
      <c r="A9" s="104"/>
      <c r="B9" s="107"/>
      <c r="C9" s="107"/>
      <c r="D9" s="107"/>
      <c r="E9" s="107"/>
      <c r="F9" s="107"/>
      <c r="G9" s="107"/>
      <c r="H9" s="30"/>
      <c r="I9" s="36"/>
      <c r="J9" s="36"/>
      <c r="K9" s="36"/>
      <c r="L9" s="30"/>
      <c r="M9" s="30"/>
      <c r="N9" s="2"/>
      <c r="O9" s="3">
        <v>3.4</v>
      </c>
      <c r="P9" s="35"/>
      <c r="Q9" s="4"/>
      <c r="R9" s="5"/>
      <c r="S9" s="6"/>
      <c r="T9" s="32" t="s">
        <v>83</v>
      </c>
      <c r="U9" s="8" t="s">
        <v>33</v>
      </c>
      <c r="V9" s="8">
        <v>2</v>
      </c>
      <c r="W9" s="3">
        <v>0.05</v>
      </c>
      <c r="X9" s="39">
        <v>1</v>
      </c>
      <c r="Y9" s="3">
        <f t="shared" si="1"/>
        <v>0.1</v>
      </c>
      <c r="Z9" s="116"/>
      <c r="AA9" s="144"/>
      <c r="AB9" s="116"/>
    </row>
    <row r="10" spans="1:28" s="10" customFormat="1" ht="31.2" customHeight="1" x14ac:dyDescent="0.25">
      <c r="A10" s="104"/>
      <c r="B10" s="107"/>
      <c r="C10" s="107"/>
      <c r="D10" s="107"/>
      <c r="E10" s="107"/>
      <c r="F10" s="107"/>
      <c r="G10" s="107"/>
      <c r="H10" s="45">
        <v>8</v>
      </c>
      <c r="I10" s="36" t="s">
        <v>57</v>
      </c>
      <c r="J10" s="36" t="s">
        <v>58</v>
      </c>
      <c r="K10" s="36" t="s">
        <v>30</v>
      </c>
      <c r="L10" s="30" t="s">
        <v>59</v>
      </c>
      <c r="M10" s="55">
        <v>1</v>
      </c>
      <c r="N10" s="2">
        <v>5.8</v>
      </c>
      <c r="O10" s="3">
        <v>3.4</v>
      </c>
      <c r="P10" s="35">
        <f>Q10/0.99</f>
        <v>0.37353535353535355</v>
      </c>
      <c r="Q10" s="4">
        <v>0.36980000000000002</v>
      </c>
      <c r="R10" s="5">
        <f>P10-Q10</f>
        <v>3.7353535353535361E-3</v>
      </c>
      <c r="S10" s="6">
        <f>(N10*P10-O10*R10)*M10</f>
        <v>2.1538048484848487</v>
      </c>
      <c r="T10" s="32" t="s">
        <v>74</v>
      </c>
      <c r="U10" s="8" t="s">
        <v>81</v>
      </c>
      <c r="V10" s="8">
        <v>1</v>
      </c>
      <c r="W10" s="3">
        <v>0.04</v>
      </c>
      <c r="X10" s="39">
        <v>1</v>
      </c>
      <c r="Y10" s="3">
        <f t="shared" si="1"/>
        <v>0.04</v>
      </c>
      <c r="Z10" s="116"/>
      <c r="AA10" s="144"/>
      <c r="AB10" s="116"/>
    </row>
    <row r="11" spans="1:28" s="10" customFormat="1" ht="31.2" customHeight="1" x14ac:dyDescent="0.25">
      <c r="A11" s="104"/>
      <c r="B11" s="107"/>
      <c r="C11" s="107"/>
      <c r="D11" s="107"/>
      <c r="E11" s="107"/>
      <c r="F11" s="107"/>
      <c r="G11" s="107"/>
      <c r="H11" s="30"/>
      <c r="I11" s="36"/>
      <c r="J11" s="36"/>
      <c r="K11" s="36"/>
      <c r="L11" s="30"/>
      <c r="M11" s="30"/>
      <c r="N11" s="2"/>
      <c r="O11" s="3"/>
      <c r="P11" s="35"/>
      <c r="Q11" s="4"/>
      <c r="R11" s="5"/>
      <c r="S11" s="6"/>
      <c r="T11" s="32" t="s">
        <v>75</v>
      </c>
      <c r="U11" s="8" t="s">
        <v>76</v>
      </c>
      <c r="V11" s="8">
        <v>2</v>
      </c>
      <c r="W11" s="3">
        <v>0.08</v>
      </c>
      <c r="X11" s="39">
        <v>1</v>
      </c>
      <c r="Y11" s="3">
        <f t="shared" si="1"/>
        <v>0.16</v>
      </c>
      <c r="Z11" s="116"/>
      <c r="AA11" s="144"/>
      <c r="AB11" s="116"/>
    </row>
    <row r="12" spans="1:28" s="10" customFormat="1" ht="31.2" customHeight="1" x14ac:dyDescent="0.25">
      <c r="A12" s="104"/>
      <c r="B12" s="107"/>
      <c r="C12" s="107"/>
      <c r="D12" s="107"/>
      <c r="E12" s="107"/>
      <c r="F12" s="107"/>
      <c r="G12" s="107"/>
      <c r="H12" s="30"/>
      <c r="I12" s="36"/>
      <c r="J12" s="36"/>
      <c r="K12" s="36"/>
      <c r="L12" s="30"/>
      <c r="M12" s="30"/>
      <c r="N12" s="2"/>
      <c r="O12" s="3"/>
      <c r="P12" s="35"/>
      <c r="Q12" s="4"/>
      <c r="R12" s="5"/>
      <c r="S12" s="6"/>
      <c r="T12" s="32" t="s">
        <v>84</v>
      </c>
      <c r="U12" s="8"/>
      <c r="V12" s="8">
        <v>2</v>
      </c>
      <c r="W12" s="3">
        <v>0.08</v>
      </c>
      <c r="X12" s="39">
        <v>1</v>
      </c>
      <c r="Y12" s="3">
        <f t="shared" si="1"/>
        <v>0.16</v>
      </c>
      <c r="Z12" s="116"/>
      <c r="AA12" s="144"/>
      <c r="AB12" s="116"/>
    </row>
    <row r="13" spans="1:28" s="10" customFormat="1" ht="33" customHeight="1" x14ac:dyDescent="0.25">
      <c r="A13" s="104"/>
      <c r="B13" s="107"/>
      <c r="C13" s="107"/>
      <c r="D13" s="107"/>
      <c r="E13" s="107"/>
      <c r="F13" s="107"/>
      <c r="G13" s="107"/>
      <c r="H13" s="45">
        <v>9</v>
      </c>
      <c r="I13" s="36" t="s">
        <v>60</v>
      </c>
      <c r="J13" s="36" t="s">
        <v>61</v>
      </c>
      <c r="K13" s="36" t="s">
        <v>30</v>
      </c>
      <c r="L13" s="36" t="s">
        <v>62</v>
      </c>
      <c r="M13" s="55">
        <v>2</v>
      </c>
      <c r="N13" s="2">
        <v>5</v>
      </c>
      <c r="O13" s="3">
        <v>3.4</v>
      </c>
      <c r="P13" s="35">
        <f>Q13/0.99</f>
        <v>4.7070707070707075E-2</v>
      </c>
      <c r="Q13" s="4">
        <v>4.6600000000000003E-2</v>
      </c>
      <c r="R13" s="5">
        <f>P13-Q13</f>
        <v>4.7070707070707291E-4</v>
      </c>
      <c r="S13" s="6">
        <f>(N13*P13-O13*R13)*M13</f>
        <v>0.46750626262626266</v>
      </c>
      <c r="T13" s="32" t="s">
        <v>74</v>
      </c>
      <c r="U13" s="8" t="s">
        <v>81</v>
      </c>
      <c r="V13" s="8">
        <v>2</v>
      </c>
      <c r="W13" s="3">
        <v>0.04</v>
      </c>
      <c r="X13" s="39">
        <v>1</v>
      </c>
      <c r="Y13" s="3">
        <f t="shared" si="1"/>
        <v>0.08</v>
      </c>
      <c r="Z13" s="116"/>
      <c r="AA13" s="144"/>
      <c r="AB13" s="116"/>
    </row>
    <row r="14" spans="1:28" s="10" customFormat="1" ht="36" customHeight="1" x14ac:dyDescent="0.25">
      <c r="A14" s="104"/>
      <c r="B14" s="107"/>
      <c r="C14" s="107"/>
      <c r="D14" s="107"/>
      <c r="E14" s="107"/>
      <c r="F14" s="107"/>
      <c r="G14" s="107"/>
      <c r="H14" s="45">
        <v>10</v>
      </c>
      <c r="I14" s="36" t="s">
        <v>63</v>
      </c>
      <c r="J14" s="36" t="s">
        <v>64</v>
      </c>
      <c r="K14" s="36" t="s">
        <v>30</v>
      </c>
      <c r="L14" s="36" t="s">
        <v>62</v>
      </c>
      <c r="M14" s="55">
        <v>1</v>
      </c>
      <c r="N14" s="2">
        <v>5</v>
      </c>
      <c r="O14" s="3">
        <v>3.4</v>
      </c>
      <c r="P14" s="35">
        <f>Q14/0.99</f>
        <v>6.4646464646464646E-2</v>
      </c>
      <c r="Q14" s="4">
        <v>6.4000000000000001E-2</v>
      </c>
      <c r="R14" s="5">
        <f>P14-Q14</f>
        <v>6.4646464646464508E-4</v>
      </c>
      <c r="S14" s="6">
        <f>(N14*P14-O14*R14)*M14</f>
        <v>0.32103434343434339</v>
      </c>
      <c r="T14" s="32" t="s">
        <v>74</v>
      </c>
      <c r="U14" s="8" t="s">
        <v>81</v>
      </c>
      <c r="V14" s="8">
        <v>1</v>
      </c>
      <c r="W14" s="3">
        <v>0.04</v>
      </c>
      <c r="X14" s="39">
        <v>1</v>
      </c>
      <c r="Y14" s="3">
        <f t="shared" si="1"/>
        <v>0.04</v>
      </c>
      <c r="Z14" s="116"/>
      <c r="AA14" s="144"/>
      <c r="AB14" s="116"/>
    </row>
    <row r="15" spans="1:28" s="10" customFormat="1" ht="36" customHeight="1" x14ac:dyDescent="0.25">
      <c r="A15" s="104"/>
      <c r="B15" s="107"/>
      <c r="C15" s="107"/>
      <c r="D15" s="107"/>
      <c r="E15" s="107"/>
      <c r="F15" s="107"/>
      <c r="G15" s="107"/>
      <c r="H15" s="45">
        <v>11</v>
      </c>
      <c r="I15" s="36" t="s">
        <v>67</v>
      </c>
      <c r="J15" s="36" t="s">
        <v>66</v>
      </c>
      <c r="K15" s="36" t="s">
        <v>30</v>
      </c>
      <c r="L15" s="36" t="s">
        <v>62</v>
      </c>
      <c r="M15" s="55">
        <v>2</v>
      </c>
      <c r="N15" s="2">
        <v>5</v>
      </c>
      <c r="O15" s="3">
        <v>3.4</v>
      </c>
      <c r="P15" s="35">
        <f>Q15/0.99</f>
        <v>7.1717171717171707E-2</v>
      </c>
      <c r="Q15" s="4">
        <v>7.0999999999999994E-2</v>
      </c>
      <c r="R15" s="5">
        <f>P15-Q15</f>
        <v>7.1717171717171346E-4</v>
      </c>
      <c r="S15" s="6">
        <f>(N15*P15-O15*R15)*M15</f>
        <v>0.71229494949494943</v>
      </c>
      <c r="T15" s="32" t="s">
        <v>74</v>
      </c>
      <c r="U15" s="8" t="s">
        <v>81</v>
      </c>
      <c r="V15" s="8">
        <v>2</v>
      </c>
      <c r="W15" s="3">
        <v>0.04</v>
      </c>
      <c r="X15" s="39">
        <v>1</v>
      </c>
      <c r="Y15" s="3">
        <f t="shared" si="1"/>
        <v>0.08</v>
      </c>
      <c r="Z15" s="116"/>
      <c r="AA15" s="144"/>
      <c r="AB15" s="116"/>
    </row>
    <row r="16" spans="1:28" s="10" customFormat="1" ht="36" customHeight="1" x14ac:dyDescent="0.25">
      <c r="A16" s="104"/>
      <c r="B16" s="107"/>
      <c r="C16" s="107"/>
      <c r="D16" s="107"/>
      <c r="E16" s="107"/>
      <c r="F16" s="107"/>
      <c r="G16" s="107"/>
      <c r="H16" s="30"/>
      <c r="I16" s="36"/>
      <c r="J16" s="36"/>
      <c r="K16" s="36"/>
      <c r="L16" s="36"/>
      <c r="M16" s="30"/>
      <c r="N16" s="2"/>
      <c r="O16" s="3"/>
      <c r="P16" s="35"/>
      <c r="Q16" s="4"/>
      <c r="R16" s="5"/>
      <c r="S16" s="6"/>
      <c r="T16" s="31" t="s">
        <v>85</v>
      </c>
      <c r="U16" s="8" t="s">
        <v>33</v>
      </c>
      <c r="V16" s="8">
        <v>2</v>
      </c>
      <c r="W16" s="11">
        <v>0.05</v>
      </c>
      <c r="X16" s="39">
        <v>1</v>
      </c>
      <c r="Y16" s="3">
        <f t="shared" si="1"/>
        <v>0.1</v>
      </c>
      <c r="Z16" s="116"/>
      <c r="AA16" s="144"/>
      <c r="AB16" s="116"/>
    </row>
    <row r="17" spans="1:31" s="10" customFormat="1" ht="36" customHeight="1" x14ac:dyDescent="0.25">
      <c r="A17" s="104"/>
      <c r="B17" s="107"/>
      <c r="C17" s="107"/>
      <c r="D17" s="107"/>
      <c r="E17" s="107"/>
      <c r="F17" s="107"/>
      <c r="G17" s="107"/>
      <c r="H17" s="70">
        <v>16</v>
      </c>
      <c r="I17" s="36" t="s">
        <v>78</v>
      </c>
      <c r="J17" s="36" t="s">
        <v>79</v>
      </c>
      <c r="K17" s="36" t="s">
        <v>32</v>
      </c>
      <c r="L17" s="30" t="s">
        <v>80</v>
      </c>
      <c r="M17" s="55">
        <v>2</v>
      </c>
      <c r="N17" s="2">
        <v>0.34</v>
      </c>
      <c r="O17" s="3"/>
      <c r="P17" s="35"/>
      <c r="Q17" s="4"/>
      <c r="R17" s="5"/>
      <c r="S17" s="69">
        <f>M17*N17</f>
        <v>0.68</v>
      </c>
      <c r="T17" s="32"/>
      <c r="U17" s="8"/>
      <c r="V17" s="8"/>
      <c r="W17" s="3"/>
      <c r="X17" s="39"/>
      <c r="Y17" s="3"/>
      <c r="Z17" s="116"/>
      <c r="AA17" s="144"/>
      <c r="AB17" s="116"/>
    </row>
    <row r="18" spans="1:31" s="10" customFormat="1" ht="36" customHeight="1" x14ac:dyDescent="0.25">
      <c r="A18" s="104"/>
      <c r="B18" s="107"/>
      <c r="C18" s="107"/>
      <c r="D18" s="107"/>
      <c r="E18" s="107"/>
      <c r="F18" s="107"/>
      <c r="G18" s="107"/>
      <c r="H18" s="45">
        <v>17</v>
      </c>
      <c r="I18" s="36" t="s">
        <v>71</v>
      </c>
      <c r="J18" s="36" t="s">
        <v>72</v>
      </c>
      <c r="K18" s="36" t="s">
        <v>30</v>
      </c>
      <c r="L18" s="30" t="s">
        <v>44</v>
      </c>
      <c r="M18" s="55">
        <v>1</v>
      </c>
      <c r="N18" s="2">
        <v>5.8</v>
      </c>
      <c r="O18" s="3">
        <v>3.4</v>
      </c>
      <c r="P18" s="35">
        <f>Q18/0.99</f>
        <v>0.41757575757575754</v>
      </c>
      <c r="Q18" s="4">
        <v>0.41339999999999999</v>
      </c>
      <c r="R18" s="5">
        <f t="shared" ref="R18:R22" si="2">P18-Q18</f>
        <v>4.1757575757575549E-3</v>
      </c>
      <c r="S18" s="6">
        <f>(N18*P18-O18*R18)*M18</f>
        <v>2.407741818181818</v>
      </c>
      <c r="T18" s="32" t="s">
        <v>74</v>
      </c>
      <c r="U18" s="8" t="s">
        <v>86</v>
      </c>
      <c r="V18" s="8">
        <v>1</v>
      </c>
      <c r="W18" s="3">
        <v>0.04</v>
      </c>
      <c r="X18" s="39">
        <v>1</v>
      </c>
      <c r="Y18" s="3">
        <f t="shared" si="1"/>
        <v>0.04</v>
      </c>
      <c r="Z18" s="116"/>
      <c r="AA18" s="144"/>
      <c r="AB18" s="116"/>
    </row>
    <row r="19" spans="1:31" s="10" customFormat="1" ht="36" customHeight="1" x14ac:dyDescent="0.25">
      <c r="A19" s="104"/>
      <c r="B19" s="107"/>
      <c r="C19" s="107"/>
      <c r="D19" s="107"/>
      <c r="E19" s="107"/>
      <c r="F19" s="107"/>
      <c r="G19" s="107"/>
      <c r="H19" s="54"/>
      <c r="I19" s="44"/>
      <c r="J19" s="44"/>
      <c r="K19" s="44"/>
      <c r="L19" s="44"/>
      <c r="M19" s="54"/>
      <c r="N19" s="44"/>
      <c r="O19" s="3"/>
      <c r="P19" s="44"/>
      <c r="Q19" s="44"/>
      <c r="R19" s="5"/>
      <c r="S19" s="44"/>
      <c r="T19" s="32" t="s">
        <v>84</v>
      </c>
      <c r="U19" s="8"/>
      <c r="V19" s="8">
        <v>2</v>
      </c>
      <c r="W19" s="3">
        <v>0.08</v>
      </c>
      <c r="X19" s="39">
        <v>1</v>
      </c>
      <c r="Y19" s="3">
        <f t="shared" si="1"/>
        <v>0.16</v>
      </c>
      <c r="Z19" s="116"/>
      <c r="AA19" s="144"/>
      <c r="AB19" s="116"/>
    </row>
    <row r="20" spans="1:31" s="10" customFormat="1" ht="36" customHeight="1" x14ac:dyDescent="0.25">
      <c r="A20" s="104"/>
      <c r="B20" s="107"/>
      <c r="C20" s="107"/>
      <c r="D20" s="107"/>
      <c r="E20" s="107"/>
      <c r="F20" s="107"/>
      <c r="G20" s="107"/>
      <c r="H20" s="30"/>
      <c r="I20" s="36"/>
      <c r="J20" s="36"/>
      <c r="K20" s="36"/>
      <c r="L20" s="30"/>
      <c r="M20" s="30"/>
      <c r="N20" s="2"/>
      <c r="O20" s="3"/>
      <c r="P20" s="35"/>
      <c r="Q20" s="4"/>
      <c r="R20" s="5"/>
      <c r="S20" s="6"/>
      <c r="T20" s="31" t="s">
        <v>82</v>
      </c>
      <c r="U20" s="8"/>
      <c r="V20" s="8">
        <v>4</v>
      </c>
      <c r="W20" s="11">
        <v>0.1</v>
      </c>
      <c r="X20" s="39">
        <v>1</v>
      </c>
      <c r="Y20" s="3">
        <f t="shared" si="1"/>
        <v>0.4</v>
      </c>
      <c r="Z20" s="116"/>
      <c r="AA20" s="144"/>
      <c r="AB20" s="116"/>
    </row>
    <row r="21" spans="1:31" s="10" customFormat="1" ht="36" customHeight="1" x14ac:dyDescent="0.25">
      <c r="A21" s="104"/>
      <c r="B21" s="107"/>
      <c r="C21" s="107"/>
      <c r="D21" s="107"/>
      <c r="E21" s="107"/>
      <c r="F21" s="107"/>
      <c r="G21" s="107"/>
      <c r="H21" s="45">
        <v>19</v>
      </c>
      <c r="I21" s="36" t="s">
        <v>96</v>
      </c>
      <c r="J21" s="36" t="s">
        <v>97</v>
      </c>
      <c r="K21" s="36" t="s">
        <v>32</v>
      </c>
      <c r="L21" s="30"/>
      <c r="M21" s="55">
        <v>1</v>
      </c>
      <c r="N21" s="2">
        <v>4.9557000000000002</v>
      </c>
      <c r="O21" s="3"/>
      <c r="P21" s="35"/>
      <c r="Q21" s="4"/>
      <c r="R21" s="5"/>
      <c r="S21" s="40">
        <f>M21*N21</f>
        <v>4.9557000000000002</v>
      </c>
      <c r="T21" s="31"/>
      <c r="U21" s="8"/>
      <c r="V21" s="8"/>
      <c r="W21" s="11"/>
      <c r="X21" s="39"/>
      <c r="Y21" s="3"/>
      <c r="Z21" s="116"/>
      <c r="AA21" s="144"/>
      <c r="AB21" s="116"/>
    </row>
    <row r="22" spans="1:31" s="10" customFormat="1" ht="36" customHeight="1" x14ac:dyDescent="0.25">
      <c r="A22" s="104"/>
      <c r="B22" s="107"/>
      <c r="C22" s="107"/>
      <c r="D22" s="107"/>
      <c r="E22" s="107"/>
      <c r="F22" s="107"/>
      <c r="G22" s="107"/>
      <c r="H22" s="45">
        <v>20</v>
      </c>
      <c r="I22" s="36" t="s">
        <v>98</v>
      </c>
      <c r="J22" s="36" t="s">
        <v>99</v>
      </c>
      <c r="K22" s="36" t="s">
        <v>30</v>
      </c>
      <c r="L22" s="30" t="s">
        <v>44</v>
      </c>
      <c r="M22" s="55">
        <v>1</v>
      </c>
      <c r="N22" s="2">
        <v>5.8</v>
      </c>
      <c r="O22" s="3">
        <v>3.4</v>
      </c>
      <c r="P22" s="4">
        <f>1.892/0.99</f>
        <v>1.911111111111111</v>
      </c>
      <c r="Q22" s="4">
        <v>1.8919999999999999</v>
      </c>
      <c r="R22" s="5">
        <f t="shared" si="2"/>
        <v>1.9111111111111079E-2</v>
      </c>
      <c r="S22" s="6">
        <f>(N22*P22-O22*R22)*M22</f>
        <v>11.019466666666666</v>
      </c>
      <c r="T22" s="32" t="s">
        <v>74</v>
      </c>
      <c r="U22" s="8" t="s">
        <v>77</v>
      </c>
      <c r="V22" s="8">
        <v>1</v>
      </c>
      <c r="W22" s="3">
        <v>0.04</v>
      </c>
      <c r="X22" s="39">
        <v>1</v>
      </c>
      <c r="Y22" s="3">
        <f t="shared" ref="Y22:Y23" si="3">W22*V22/X22</f>
        <v>0.04</v>
      </c>
      <c r="Z22" s="116"/>
      <c r="AA22" s="144"/>
      <c r="AB22" s="116"/>
    </row>
    <row r="23" spans="1:31" s="10" customFormat="1" ht="36" customHeight="1" x14ac:dyDescent="0.25">
      <c r="A23" s="104"/>
      <c r="B23" s="107"/>
      <c r="C23" s="107"/>
      <c r="D23" s="107"/>
      <c r="E23" s="107"/>
      <c r="F23" s="107"/>
      <c r="G23" s="107"/>
      <c r="H23" s="30"/>
      <c r="I23" s="36"/>
      <c r="J23" s="36"/>
      <c r="K23" s="36"/>
      <c r="L23" s="30"/>
      <c r="M23" s="30"/>
      <c r="N23" s="2"/>
      <c r="O23" s="3"/>
      <c r="P23" s="4"/>
      <c r="Q23" s="4"/>
      <c r="R23" s="5"/>
      <c r="S23" s="6"/>
      <c r="T23" s="32" t="s">
        <v>75</v>
      </c>
      <c r="U23" s="8" t="s">
        <v>76</v>
      </c>
      <c r="V23" s="8">
        <v>4</v>
      </c>
      <c r="W23" s="3">
        <v>0.08</v>
      </c>
      <c r="X23" s="39">
        <v>1</v>
      </c>
      <c r="Y23" s="3">
        <f t="shared" si="3"/>
        <v>0.32</v>
      </c>
      <c r="Z23" s="116"/>
      <c r="AA23" s="144"/>
      <c r="AB23" s="116"/>
    </row>
    <row r="24" spans="1:31" s="10" customFormat="1" ht="36" customHeight="1" x14ac:dyDescent="0.25">
      <c r="A24" s="104"/>
      <c r="B24" s="107"/>
      <c r="C24" s="107"/>
      <c r="D24" s="107"/>
      <c r="E24" s="107"/>
      <c r="F24" s="107"/>
      <c r="G24" s="107"/>
      <c r="H24" s="45">
        <v>21</v>
      </c>
      <c r="I24" s="36" t="s">
        <v>110</v>
      </c>
      <c r="J24" s="36" t="s">
        <v>111</v>
      </c>
      <c r="K24" s="36" t="s">
        <v>32</v>
      </c>
      <c r="L24" s="30"/>
      <c r="M24" s="55">
        <v>1</v>
      </c>
      <c r="N24" s="2">
        <v>6.5</v>
      </c>
      <c r="O24" s="3"/>
      <c r="P24" s="4"/>
      <c r="Q24" s="4"/>
      <c r="R24" s="5"/>
      <c r="S24" s="40">
        <f>M24*N24</f>
        <v>6.5</v>
      </c>
      <c r="T24" s="32"/>
      <c r="U24" s="8"/>
      <c r="V24" s="8"/>
      <c r="W24" s="3"/>
      <c r="X24" s="39"/>
      <c r="Y24" s="3"/>
      <c r="Z24" s="116"/>
      <c r="AA24" s="144"/>
      <c r="AB24" s="116"/>
    </row>
    <row r="25" spans="1:31" s="10" customFormat="1" ht="36" customHeight="1" x14ac:dyDescent="0.25">
      <c r="A25" s="104"/>
      <c r="B25" s="107"/>
      <c r="C25" s="107"/>
      <c r="D25" s="107"/>
      <c r="E25" s="107"/>
      <c r="F25" s="107"/>
      <c r="G25" s="107"/>
      <c r="H25" s="45">
        <v>22</v>
      </c>
      <c r="I25" s="36" t="s">
        <v>112</v>
      </c>
      <c r="J25" s="36" t="s">
        <v>113</v>
      </c>
      <c r="K25" s="36" t="s">
        <v>32</v>
      </c>
      <c r="L25" s="30"/>
      <c r="M25" s="55">
        <v>1</v>
      </c>
      <c r="N25" s="2">
        <v>6.5</v>
      </c>
      <c r="O25" s="3"/>
      <c r="P25" s="4"/>
      <c r="Q25" s="4"/>
      <c r="R25" s="5"/>
      <c r="S25" s="40">
        <f>M25*N25</f>
        <v>6.5</v>
      </c>
      <c r="T25" s="32"/>
      <c r="U25" s="8"/>
      <c r="V25" s="8"/>
      <c r="W25" s="3"/>
      <c r="X25" s="39"/>
      <c r="Y25" s="3"/>
      <c r="Z25" s="116"/>
      <c r="AA25" s="144"/>
      <c r="AB25" s="116"/>
    </row>
    <row r="26" spans="1:31" s="10" customFormat="1" ht="36" customHeight="1" x14ac:dyDescent="0.25">
      <c r="A26" s="104"/>
      <c r="B26" s="107"/>
      <c r="C26" s="107"/>
      <c r="D26" s="107"/>
      <c r="E26" s="107"/>
      <c r="F26" s="107"/>
      <c r="G26" s="107"/>
      <c r="H26" s="70">
        <v>26</v>
      </c>
      <c r="I26" s="36" t="s">
        <v>100</v>
      </c>
      <c r="J26" s="36" t="s">
        <v>101</v>
      </c>
      <c r="K26" s="36" t="s">
        <v>32</v>
      </c>
      <c r="L26" s="30" t="s">
        <v>50</v>
      </c>
      <c r="M26" s="55">
        <v>1</v>
      </c>
      <c r="N26" s="2">
        <v>1.48</v>
      </c>
      <c r="O26" s="3"/>
      <c r="P26" s="4"/>
      <c r="Q26" s="4"/>
      <c r="R26" s="5"/>
      <c r="S26" s="69">
        <f>M26*N26</f>
        <v>1.48</v>
      </c>
      <c r="T26" s="32"/>
      <c r="U26" s="8"/>
      <c r="V26" s="8"/>
      <c r="W26" s="3"/>
      <c r="X26" s="39"/>
      <c r="Y26" s="3"/>
      <c r="Z26" s="116"/>
      <c r="AA26" s="144"/>
      <c r="AB26" s="116"/>
    </row>
    <row r="27" spans="1:31" s="10" customFormat="1" ht="36" customHeight="1" x14ac:dyDescent="0.25">
      <c r="A27" s="104"/>
      <c r="B27" s="107"/>
      <c r="C27" s="107"/>
      <c r="D27" s="107"/>
      <c r="E27" s="107"/>
      <c r="F27" s="107"/>
      <c r="G27" s="107"/>
      <c r="H27" s="70">
        <v>27</v>
      </c>
      <c r="I27" s="36" t="s">
        <v>102</v>
      </c>
      <c r="J27" s="36" t="s">
        <v>103</v>
      </c>
      <c r="K27" s="36" t="s">
        <v>32</v>
      </c>
      <c r="L27" s="30" t="s">
        <v>50</v>
      </c>
      <c r="M27" s="55">
        <v>1</v>
      </c>
      <c r="N27" s="2">
        <v>0.96</v>
      </c>
      <c r="O27" s="3"/>
      <c r="P27" s="4"/>
      <c r="Q27" s="4"/>
      <c r="R27" s="5"/>
      <c r="S27" s="69">
        <f>M27*N27</f>
        <v>0.96</v>
      </c>
      <c r="T27" s="32"/>
      <c r="U27" s="8"/>
      <c r="V27" s="8"/>
      <c r="W27" s="3"/>
      <c r="X27" s="39"/>
      <c r="Y27" s="3"/>
      <c r="Z27" s="116"/>
      <c r="AA27" s="144"/>
      <c r="AB27" s="116"/>
    </row>
    <row r="28" spans="1:31" s="10" customFormat="1" ht="36" customHeight="1" x14ac:dyDescent="0.25">
      <c r="A28" s="104"/>
      <c r="B28" s="107"/>
      <c r="C28" s="107"/>
      <c r="D28" s="107"/>
      <c r="E28" s="107"/>
      <c r="F28" s="107"/>
      <c r="G28" s="107"/>
      <c r="H28" s="70">
        <v>28</v>
      </c>
      <c r="I28" s="36" t="s">
        <v>104</v>
      </c>
      <c r="J28" s="36" t="s">
        <v>105</v>
      </c>
      <c r="K28" s="36" t="s">
        <v>32</v>
      </c>
      <c r="L28" s="30" t="s">
        <v>91</v>
      </c>
      <c r="M28" s="55">
        <v>1</v>
      </c>
      <c r="N28" s="2">
        <v>2.39</v>
      </c>
      <c r="O28" s="3"/>
      <c r="P28" s="4"/>
      <c r="Q28" s="4"/>
      <c r="R28" s="5"/>
      <c r="S28" s="6">
        <f>M28*N28</f>
        <v>2.39</v>
      </c>
      <c r="T28" s="32"/>
      <c r="U28" s="8"/>
      <c r="V28" s="8"/>
      <c r="W28" s="3"/>
      <c r="X28" s="39"/>
      <c r="Y28" s="3"/>
      <c r="Z28" s="116"/>
      <c r="AA28" s="144"/>
      <c r="AB28" s="116"/>
    </row>
    <row r="29" spans="1:31" s="53" customFormat="1" ht="36" customHeight="1" x14ac:dyDescent="0.25">
      <c r="A29" s="104"/>
      <c r="B29" s="107"/>
      <c r="C29" s="107"/>
      <c r="D29" s="107"/>
      <c r="E29" s="107"/>
      <c r="F29" s="107"/>
      <c r="G29" s="107"/>
      <c r="H29" s="30"/>
      <c r="I29" s="46"/>
      <c r="J29" s="46"/>
      <c r="K29" s="46"/>
      <c r="L29" s="46"/>
      <c r="M29" s="30"/>
      <c r="N29" s="47"/>
      <c r="O29" s="47"/>
      <c r="P29" s="48"/>
      <c r="Q29" s="48"/>
      <c r="R29" s="48"/>
      <c r="S29" s="48"/>
      <c r="T29" s="49" t="s">
        <v>31</v>
      </c>
      <c r="U29" s="50"/>
      <c r="V29" s="50"/>
      <c r="W29" s="51"/>
      <c r="X29" s="52">
        <v>1</v>
      </c>
      <c r="Y29" s="47">
        <v>3.53</v>
      </c>
      <c r="Z29" s="116"/>
      <c r="AA29" s="144"/>
      <c r="AB29" s="116"/>
    </row>
    <row r="30" spans="1:31" s="10" customFormat="1" ht="36" customHeight="1" x14ac:dyDescent="0.25">
      <c r="A30" s="104"/>
      <c r="B30" s="107"/>
      <c r="C30" s="107"/>
      <c r="D30" s="107"/>
      <c r="E30" s="107"/>
      <c r="F30" s="107"/>
      <c r="G30" s="107"/>
      <c r="H30" s="30"/>
      <c r="I30" s="36"/>
      <c r="J30" s="36"/>
      <c r="K30" s="36"/>
      <c r="L30" s="30"/>
      <c r="M30" s="30"/>
      <c r="N30" s="2"/>
      <c r="O30" s="3"/>
      <c r="P30" s="35"/>
      <c r="Q30" s="4"/>
      <c r="R30" s="5"/>
      <c r="S30" s="6"/>
      <c r="T30" s="31" t="s">
        <v>34</v>
      </c>
      <c r="U30" s="8"/>
      <c r="V30" s="8"/>
      <c r="W30" s="43"/>
      <c r="X30" s="39">
        <v>1</v>
      </c>
      <c r="Y30" s="34">
        <v>0.5</v>
      </c>
      <c r="Z30" s="116"/>
      <c r="AA30" s="144"/>
      <c r="AB30" s="116"/>
    </row>
    <row r="31" spans="1:31" s="10" customFormat="1" ht="36" customHeight="1" x14ac:dyDescent="0.25">
      <c r="A31" s="104"/>
      <c r="B31" s="107"/>
      <c r="C31" s="107"/>
      <c r="D31" s="107"/>
      <c r="E31" s="107"/>
      <c r="F31" s="107"/>
      <c r="G31" s="107"/>
      <c r="H31" s="30"/>
      <c r="I31" s="36"/>
      <c r="J31" s="36"/>
      <c r="K31" s="36"/>
      <c r="L31" s="30"/>
      <c r="M31" s="30"/>
      <c r="N31" s="2"/>
      <c r="O31" s="3"/>
      <c r="P31" s="35"/>
      <c r="Q31" s="4"/>
      <c r="R31" s="5"/>
      <c r="S31" s="6"/>
      <c r="T31" s="31" t="s">
        <v>87</v>
      </c>
      <c r="U31" s="8"/>
      <c r="V31" s="8"/>
      <c r="W31" s="11"/>
      <c r="X31" s="39">
        <v>1</v>
      </c>
      <c r="Y31" s="3">
        <v>3</v>
      </c>
      <c r="Z31" s="116"/>
      <c r="AA31" s="144"/>
      <c r="AB31" s="116"/>
    </row>
    <row r="32" spans="1:31" s="10" customFormat="1" ht="22.8" customHeight="1" x14ac:dyDescent="0.25">
      <c r="A32" s="105"/>
      <c r="B32" s="108"/>
      <c r="C32" s="108"/>
      <c r="D32" s="108"/>
      <c r="E32" s="108"/>
      <c r="F32" s="108"/>
      <c r="G32" s="108"/>
      <c r="H32" s="30"/>
      <c r="I32" s="36"/>
      <c r="J32" s="121" t="s">
        <v>1</v>
      </c>
      <c r="K32" s="122"/>
      <c r="L32" s="122"/>
      <c r="M32" s="122"/>
      <c r="N32" s="122"/>
      <c r="O32" s="122"/>
      <c r="P32" s="122"/>
      <c r="Q32" s="122"/>
      <c r="R32" s="123"/>
      <c r="S32" s="12">
        <f>SUM(S4:S31)</f>
        <v>46.167360707070706</v>
      </c>
      <c r="T32" s="124" t="s">
        <v>2</v>
      </c>
      <c r="U32" s="125"/>
      <c r="V32" s="125"/>
      <c r="W32" s="125"/>
      <c r="X32" s="126"/>
      <c r="Y32" s="13">
        <f>SUM(Y4:Y31)</f>
        <v>9.1</v>
      </c>
      <c r="Z32" s="117"/>
      <c r="AA32" s="145"/>
      <c r="AB32" s="117"/>
      <c r="AC32" s="14"/>
      <c r="AD32" s="9"/>
      <c r="AE32" s="15"/>
    </row>
  </sheetData>
  <mergeCells count="32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S2:S3"/>
    <mergeCell ref="T2:Y2"/>
    <mergeCell ref="A4:A32"/>
    <mergeCell ref="B4:B32"/>
    <mergeCell ref="C4:C32"/>
    <mergeCell ref="D4:D32"/>
    <mergeCell ref="E4:E32"/>
    <mergeCell ref="Z2:Z3"/>
    <mergeCell ref="AA2:AA3"/>
    <mergeCell ref="AB2:AB3"/>
    <mergeCell ref="F4:F32"/>
    <mergeCell ref="G4:G32"/>
    <mergeCell ref="Z4:Z32"/>
    <mergeCell ref="AA4:AA32"/>
    <mergeCell ref="AB4:AB32"/>
    <mergeCell ref="J32:R32"/>
    <mergeCell ref="T32:X32"/>
    <mergeCell ref="P2:R2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钢丝参考</vt:lpstr>
      <vt:lpstr>钢丝参考 (2)</vt:lpstr>
      <vt:lpstr>SHT0012954</vt:lpstr>
      <vt:lpstr>SHT0012531</vt:lpstr>
      <vt:lpstr>SHT0013283</vt:lpstr>
      <vt:lpstr>SHT0012236</vt:lpstr>
      <vt:lpstr>SHT0013664</vt:lpstr>
      <vt:lpstr>SHT0013665</vt:lpstr>
      <vt:lpstr>SHT0013663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2022-01-12T10:50:10Z</dcterms:modified>
</cp:coreProperties>
</file>