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1179E6E9-9A84-4787-BBCE-A5F70DBE6638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再兴 (2)ZY" sheetId="5" state="hidden" r:id="rId1"/>
    <sheet name="再兴 (3)ZY" sheetId="6" state="hidden" r:id="rId2"/>
    <sheet name="再兴" sheetId="10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_xlnm.Print_Area" localSheetId="2">再兴!$A$1:$L$47</definedName>
    <definedName name="_xlnm.Print_Area" localSheetId="0">'再兴 (2)ZY'!$A$1:$H$61</definedName>
    <definedName name="_xlnm.Print_Area" localSheetId="1">'再兴 (3)ZY'!$A$1:$H$24</definedName>
    <definedName name="_xlnm.Print_Titles" localSheetId="0">'再兴 (2)ZY'!$A$7:$IV$8</definedName>
    <definedName name="_xlnm.Print_Titles" localSheetId="1">'再兴 (3)ZY'!$A$7:$IV$8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0" l="1"/>
  <c r="I34" i="10"/>
  <c r="I38" i="10"/>
  <c r="I37" i="10"/>
  <c r="I30" i="10"/>
  <c r="I29" i="10"/>
  <c r="I28" i="10"/>
  <c r="I27" i="10"/>
  <c r="I19" i="10"/>
  <c r="H17" i="10"/>
  <c r="I18" i="10" s="1"/>
  <c r="I15" i="10"/>
  <c r="H15" i="10"/>
  <c r="I16" i="10" s="1"/>
  <c r="I12" i="10"/>
  <c r="I13" i="10"/>
  <c r="I20" i="10"/>
  <c r="I21" i="10"/>
  <c r="I22" i="10"/>
  <c r="I23" i="10"/>
  <c r="I24" i="10"/>
  <c r="I25" i="10"/>
  <c r="I26" i="10"/>
  <c r="I31" i="10"/>
  <c r="I32" i="10"/>
  <c r="I33" i="10"/>
  <c r="I35" i="10"/>
  <c r="I36" i="10"/>
  <c r="I11" i="10"/>
  <c r="I10" i="10"/>
  <c r="I17" i="10" l="1"/>
  <c r="K30" i="10"/>
  <c r="I9" i="10" l="1"/>
  <c r="G35" i="10" l="1"/>
  <c r="K35" i="10" s="1"/>
  <c r="G10" i="10"/>
  <c r="K10" i="10" s="1"/>
  <c r="G9" i="10"/>
  <c r="K9" i="10" s="1"/>
  <c r="G31" i="10"/>
  <c r="K31" i="10" s="1"/>
  <c r="G32" i="10"/>
  <c r="K32" i="10" s="1"/>
  <c r="G33" i="10"/>
  <c r="K33" i="10" s="1"/>
  <c r="G11" i="10"/>
  <c r="K11" i="10" s="1"/>
  <c r="K14" i="6"/>
  <c r="K13" i="6"/>
  <c r="K12" i="6"/>
  <c r="K11" i="6"/>
  <c r="K10" i="6"/>
  <c r="K9" i="6"/>
  <c r="G14" i="10" l="1"/>
  <c r="K14" i="10" s="1"/>
  <c r="G12" i="10"/>
  <c r="K12" i="10" s="1"/>
  <c r="G16" i="10"/>
  <c r="K16" i="10" s="1"/>
  <c r="G25" i="10"/>
  <c r="K25" i="10" s="1"/>
  <c r="G13" i="10"/>
  <c r="K13" i="10" s="1"/>
  <c r="G26" i="10"/>
  <c r="K26" i="10" s="1"/>
  <c r="G18" i="10"/>
  <c r="K18" i="10" s="1"/>
  <c r="G21" i="10"/>
  <c r="K21" i="10" s="1"/>
  <c r="G15" i="10"/>
  <c r="K15" i="10" s="1"/>
  <c r="G37" i="10"/>
  <c r="K37" i="10" s="1"/>
  <c r="G19" i="10"/>
  <c r="K19" i="10" s="1"/>
  <c r="G24" i="10"/>
  <c r="K24" i="10" s="1"/>
  <c r="G23" i="10"/>
  <c r="K23" i="10" s="1"/>
  <c r="G17" i="10"/>
  <c r="K17" i="10" s="1"/>
  <c r="G34" i="10"/>
  <c r="K34" i="10" s="1"/>
  <c r="G28" i="10"/>
  <c r="K28" i="10" s="1"/>
  <c r="G36" i="10"/>
  <c r="K36" i="10" s="1"/>
  <c r="G22" i="10"/>
  <c r="K22" i="10" s="1"/>
  <c r="G27" i="10"/>
  <c r="K27" i="10" s="1"/>
  <c r="G29" i="10"/>
  <c r="K29" i="10" s="1"/>
  <c r="G20" i="10"/>
  <c r="K20" i="10" s="1"/>
  <c r="G38" i="10"/>
  <c r="K38" i="10" s="1"/>
</calcChain>
</file>

<file path=xl/sharedStrings.xml><?xml version="1.0" encoding="utf-8"?>
<sst xmlns="http://schemas.openxmlformats.org/spreadsheetml/2006/main" count="437" uniqueCount="288">
  <si>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</si>
  <si>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</si>
  <si>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</si>
  <si>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</si>
  <si>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</si>
  <si>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</si>
  <si>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</si>
  <si>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</si>
  <si>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</si>
  <si>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</si>
  <si>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</si>
  <si>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</si>
  <si>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</si>
  <si>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02.03.37.042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</si>
  <si>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</si>
  <si>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</si>
  <si>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</si>
  <si>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</si>
  <si>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</si>
  <si>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</si>
  <si>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</si>
  <si>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</si>
  <si>
    <t>REM0001783</t>
  </si>
  <si>
    <t>北奔小碗</t>
  </si>
  <si>
    <t>02.01.04.208</t>
  </si>
  <si>
    <t>件</t>
    <phoneticPr fontId="10" type="noConversion"/>
  </si>
  <si>
    <t>REM0001650</t>
  </si>
  <si>
    <t>仿丰田小碗</t>
  </si>
  <si>
    <t>02.01.05.012</t>
  </si>
  <si>
    <t>REM0001740</t>
  </si>
  <si>
    <t>奥铃小碗</t>
  </si>
  <si>
    <t>02.01.05.013</t>
  </si>
  <si>
    <t>REM0001661</t>
  </si>
  <si>
    <t>1780定位片</t>
  </si>
  <si>
    <t>02.01.05.019</t>
  </si>
  <si>
    <t>RIM0000072</t>
  </si>
  <si>
    <t>1028室铁件</t>
  </si>
  <si>
    <t>02.01.05.030</t>
  </si>
  <si>
    <t>RIM0000073</t>
  </si>
  <si>
    <t>1029室打铁片</t>
  </si>
  <si>
    <t>02.01.05.032</t>
  </si>
  <si>
    <t>REM0001806</t>
  </si>
  <si>
    <t>豪泺小碗</t>
  </si>
  <si>
    <t>02.01.05.050</t>
  </si>
  <si>
    <t>REM0001978</t>
  </si>
  <si>
    <t>欧马克小碗</t>
  </si>
  <si>
    <t>02.01.05.054</t>
  </si>
  <si>
    <t>REM0001722</t>
  </si>
  <si>
    <t>新时代小碗</t>
  </si>
  <si>
    <t>02.01.05.060</t>
  </si>
  <si>
    <t>BCL0000032</t>
  </si>
  <si>
    <t>1780镜头卡子</t>
  </si>
  <si>
    <t>02.01.05.067</t>
  </si>
  <si>
    <t>BCL0000028</t>
  </si>
  <si>
    <t>200镜头卡子</t>
  </si>
  <si>
    <t>02.01.05.068</t>
  </si>
  <si>
    <t>REM0001636</t>
  </si>
  <si>
    <t>1475小铁片</t>
  </si>
  <si>
    <t>02.01.05.076</t>
  </si>
  <si>
    <t>BCL0000030</t>
  </si>
  <si>
    <t>奥驰镜头卡子</t>
  </si>
  <si>
    <t>02.01.05.077</t>
  </si>
  <si>
    <t>BCL0000031</t>
  </si>
  <si>
    <t>奥驰镜头限位卡子</t>
  </si>
  <si>
    <t>02.01.05.078</t>
  </si>
  <si>
    <t>REM0001623</t>
  </si>
  <si>
    <t>H3镜头固定片</t>
  </si>
  <si>
    <t>02.01.05.079</t>
  </si>
  <si>
    <t>REM0001732</t>
  </si>
  <si>
    <t>奥驰小碗</t>
  </si>
  <si>
    <t>02.01.05.082</t>
  </si>
  <si>
    <t>REM0001635</t>
  </si>
  <si>
    <t>6486弹簧座</t>
  </si>
  <si>
    <t>02.01.05.084</t>
  </si>
  <si>
    <t>SHT0001191</t>
  </si>
  <si>
    <t>连杆板3</t>
  </si>
  <si>
    <t>02.03.02.044</t>
  </si>
  <si>
    <t>SHT0001163</t>
  </si>
  <si>
    <t>连杆板2（后右）</t>
  </si>
  <si>
    <t>02.03.03.094</t>
  </si>
  <si>
    <t>SHT0002036</t>
  </si>
  <si>
    <t>夹簧片</t>
  </si>
  <si>
    <t>02.03.04.025</t>
  </si>
  <si>
    <t>SCS0004800</t>
  </si>
  <si>
    <t>头枕管φ16.2</t>
  </si>
  <si>
    <t>02.03.07.114A</t>
  </si>
  <si>
    <t>SHT0001123</t>
  </si>
  <si>
    <t>塑料罩壳支架</t>
  </si>
  <si>
    <t>02.03.07.196</t>
  </si>
  <si>
    <t>SHT0001117</t>
  </si>
  <si>
    <t>绞架连接轴</t>
  </si>
  <si>
    <t>02.03.07.214</t>
  </si>
  <si>
    <t>SHT0001103</t>
  </si>
  <si>
    <t>H4定位片</t>
  </si>
  <si>
    <t>02.03.11.009</t>
  </si>
  <si>
    <t>SCS0005598</t>
  </si>
  <si>
    <t>挂簧钩</t>
  </si>
  <si>
    <t>02.03.18.060</t>
  </si>
  <si>
    <t>SHT0001082</t>
  </si>
  <si>
    <t>罩壳固定片</t>
  </si>
  <si>
    <t>02.03.19.033</t>
  </si>
  <si>
    <t>SHT0001059</t>
  </si>
  <si>
    <t>仰角调角机构钣金件2</t>
  </si>
  <si>
    <t>02.03.26.021</t>
  </si>
  <si>
    <t>SHT0001058</t>
  </si>
  <si>
    <t>仰角调节机构手柄钣金件</t>
  </si>
  <si>
    <t>02.03.26.022</t>
  </si>
  <si>
    <t>SHT0001057</t>
  </si>
  <si>
    <t>前倾角锁舌上固定片</t>
  </si>
  <si>
    <t>02.03.26.023</t>
  </si>
  <si>
    <t>SHT0001056</t>
  </si>
  <si>
    <t>前倾角锁舌下固定片</t>
  </si>
  <si>
    <t>02.03.26.024</t>
  </si>
  <si>
    <t>SHT0001043</t>
  </si>
  <si>
    <t>H4A下限位支架</t>
  </si>
  <si>
    <t>02.03.26.045</t>
  </si>
  <si>
    <t>SHT0001009</t>
  </si>
  <si>
    <t>左右罩壳前固定片</t>
  </si>
  <si>
    <t>02.03.27.009</t>
  </si>
  <si>
    <t>SHT0001008</t>
  </si>
  <si>
    <t>左右罩壳中间固定片</t>
  </si>
  <si>
    <t>02.03.27.010</t>
  </si>
  <si>
    <t>SHT0002059</t>
  </si>
  <si>
    <t>左右罩壳上固定片</t>
  </si>
  <si>
    <t>02.03.27.011</t>
  </si>
  <si>
    <t>SHT0001006</t>
  </si>
  <si>
    <t>一汽前罩壳固定片</t>
  </si>
  <si>
    <t>02.03.27.021</t>
  </si>
  <si>
    <t>SCS0004535</t>
  </si>
  <si>
    <t>C32B左侧调角器下连接板总成</t>
  </si>
  <si>
    <t>02.03.29.097A</t>
  </si>
  <si>
    <t>SCS0004534</t>
  </si>
  <si>
    <t>C32B右侧调角器下连接板总成</t>
  </si>
  <si>
    <t>02.03.29.098A</t>
  </si>
  <si>
    <t>SCS0004459</t>
  </si>
  <si>
    <t>B40L头枕中间保护钣金</t>
  </si>
  <si>
    <t>02.03.30.065</t>
  </si>
  <si>
    <t>SCS0004441</t>
  </si>
  <si>
    <t>B40L四分地锁拉线固定片</t>
  </si>
  <si>
    <t>02.03.30.094</t>
  </si>
  <si>
    <t>SCS0004440</t>
  </si>
  <si>
    <t>B40L六分地锁拉线固定片</t>
  </si>
  <si>
    <t>02.03.30.097</t>
  </si>
  <si>
    <t>SCS0004375</t>
  </si>
  <si>
    <t>B40L靠背拉线支架（中期改款）</t>
  </si>
  <si>
    <t>02.03.30.174</t>
  </si>
  <si>
    <t>SCS0004374</t>
  </si>
  <si>
    <t>B40L座垫弹簧安装支架（中期改款）</t>
  </si>
  <si>
    <t>02.03.30.175</t>
  </si>
  <si>
    <t>SCS0004373</t>
  </si>
  <si>
    <t>B40L地锁拉线固定支架（中期改款）</t>
  </si>
  <si>
    <t>02.03.30.176</t>
  </si>
  <si>
    <t>SCS0004372</t>
  </si>
  <si>
    <t>B40L扶手外侧固定支架（中期改款）</t>
  </si>
  <si>
    <t>02.03.30.177</t>
  </si>
  <si>
    <t>SHT0000988</t>
  </si>
  <si>
    <t>拉簧回位固定片</t>
  </si>
  <si>
    <t>02.03.37.004</t>
  </si>
  <si>
    <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  <phoneticPr fontId="10" type="noConversion"/>
  </si>
  <si>
    <t>含税</t>
    <phoneticPr fontId="10" type="noConversion"/>
  </si>
  <si>
    <t>未税</t>
    <phoneticPr fontId="10" type="noConversion"/>
  </si>
  <si>
    <t>再兴报价</t>
    <phoneticPr fontId="10" type="noConversion"/>
  </si>
  <si>
    <t>M3000阻尼器上支撑板</t>
    <phoneticPr fontId="10" type="noConversion"/>
  </si>
  <si>
    <t>02.03.49.009</t>
    <phoneticPr fontId="10" type="noConversion"/>
  </si>
  <si>
    <t>件</t>
    <phoneticPr fontId="10" type="noConversion"/>
  </si>
  <si>
    <t>六分背锁支架</t>
    <phoneticPr fontId="10" type="noConversion"/>
  </si>
  <si>
    <t>02.03.25.009</t>
    <phoneticPr fontId="10" type="noConversion"/>
  </si>
  <si>
    <t>四分背锁支架</t>
    <phoneticPr fontId="10" type="noConversion"/>
  </si>
  <si>
    <t>02.03.25.014</t>
    <phoneticPr fontId="10" type="noConversion"/>
  </si>
  <si>
    <t>D03扶手支架焊接组件</t>
    <phoneticPr fontId="10" type="noConversion"/>
  </si>
  <si>
    <t>02.03.27.095</t>
    <phoneticPr fontId="10" type="noConversion"/>
  </si>
  <si>
    <t>X3000下框后横梁组件（新）</t>
    <phoneticPr fontId="10" type="noConversion"/>
  </si>
  <si>
    <t>02.03.11.105</t>
    <phoneticPr fontId="10" type="noConversion"/>
  </si>
  <si>
    <t>SQX3000-6805429</t>
    <phoneticPr fontId="10" type="noConversion"/>
  </si>
  <si>
    <t>仰角调节机构钣金件2（新）</t>
    <phoneticPr fontId="10" type="noConversion"/>
  </si>
  <si>
    <t>02.03.11.110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</si>
  <si>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</si>
  <si>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（1913659）</t>
    </r>
    <phoneticPr fontId="1" type="noConversion"/>
  </si>
  <si>
    <t>EA</t>
    <phoneticPr fontId="1" type="noConversion"/>
  </si>
  <si>
    <t>SHT0010786</t>
    <phoneticPr fontId="1" type="noConversion"/>
  </si>
  <si>
    <t>H6罩壳固定钣金片</t>
    <phoneticPr fontId="25" type="noConversion"/>
  </si>
  <si>
    <t>SHT0010699</t>
    <phoneticPr fontId="1" type="noConversion"/>
  </si>
  <si>
    <t>H6橡胶垫安装支架</t>
    <phoneticPr fontId="1" type="noConversion"/>
  </si>
  <si>
    <t>H6防尘罩支撑钣金</t>
    <phoneticPr fontId="1" type="noConversion"/>
  </si>
  <si>
    <t>H6罩壳固定钣金</t>
    <phoneticPr fontId="1" type="noConversion"/>
  </si>
  <si>
    <t>SHT0010134</t>
    <phoneticPr fontId="1" type="noConversion"/>
  </si>
  <si>
    <t>H6坐盆延伸固定钣金</t>
    <phoneticPr fontId="1" type="noConversion"/>
  </si>
  <si>
    <t>SHT0012971</t>
    <phoneticPr fontId="1" type="noConversion"/>
  </si>
  <si>
    <t>安全带上悬置固定板总成</t>
    <phoneticPr fontId="1" type="noConversion"/>
  </si>
  <si>
    <t>2021.9.25设变</t>
  </si>
  <si>
    <t>SHT0012844</t>
    <phoneticPr fontId="1" type="noConversion"/>
  </si>
  <si>
    <t>02.03.57.027</t>
    <phoneticPr fontId="1" type="noConversion"/>
  </si>
  <si>
    <t>02.03.57.018</t>
    <phoneticPr fontId="1" type="noConversion"/>
  </si>
  <si>
    <t>SHT0010261</t>
    <phoneticPr fontId="1" type="noConversion"/>
  </si>
  <si>
    <t>02.03.57.024</t>
    <phoneticPr fontId="1" type="noConversion"/>
  </si>
  <si>
    <t>02.03.57.029</t>
    <phoneticPr fontId="1" type="noConversion"/>
  </si>
  <si>
    <t>SHT0012843</t>
    <phoneticPr fontId="1" type="noConversion"/>
  </si>
  <si>
    <t>升降左前固定钣金</t>
    <phoneticPr fontId="1" type="noConversion"/>
  </si>
  <si>
    <t>SHT0013700</t>
    <phoneticPr fontId="1" type="noConversion"/>
  </si>
  <si>
    <t>升降右前固定钣金</t>
    <phoneticPr fontId="1" type="noConversion"/>
  </si>
  <si>
    <t>升降左后固定钣金</t>
    <phoneticPr fontId="1" type="noConversion"/>
  </si>
  <si>
    <t>SHT0013699</t>
    <phoneticPr fontId="1" type="noConversion"/>
  </si>
  <si>
    <t>升降右后固定钣金</t>
    <phoneticPr fontId="1" type="noConversion"/>
  </si>
  <si>
    <t>SHT0011999</t>
    <phoneticPr fontId="1" type="noConversion"/>
  </si>
  <si>
    <t>1.0座框前横梁</t>
    <phoneticPr fontId="1" type="noConversion"/>
  </si>
  <si>
    <t>SHT0012003</t>
    <phoneticPr fontId="1" type="noConversion"/>
  </si>
  <si>
    <t>升降拉线固定钣金</t>
    <phoneticPr fontId="1" type="noConversion"/>
  </si>
  <si>
    <t>SHT0012052</t>
    <phoneticPr fontId="1" type="noConversion"/>
  </si>
  <si>
    <t>主侧罩壳固定片1</t>
    <phoneticPr fontId="1" type="noConversion"/>
  </si>
  <si>
    <t>SHT0012111</t>
    <phoneticPr fontId="1" type="noConversion"/>
  </si>
  <si>
    <t>M4主边罩壳后固定板</t>
    <phoneticPr fontId="1" type="noConversion"/>
  </si>
  <si>
    <t>SHT0001857</t>
    <phoneticPr fontId="1" type="noConversion"/>
  </si>
  <si>
    <t>上框后横梁总成</t>
    <phoneticPr fontId="1" type="noConversion"/>
  </si>
  <si>
    <t>SHT0001859</t>
    <phoneticPr fontId="1" type="noConversion"/>
  </si>
  <si>
    <t>SHT0011723</t>
    <phoneticPr fontId="1" type="noConversion"/>
  </si>
  <si>
    <t>稳定钣金</t>
    <phoneticPr fontId="1" type="noConversion"/>
  </si>
  <si>
    <t>SHT0011778</t>
    <phoneticPr fontId="1" type="noConversion"/>
  </si>
  <si>
    <t>座框前梁</t>
    <phoneticPr fontId="1" type="noConversion"/>
  </si>
  <si>
    <t>底座左连接板焊接总成</t>
    <phoneticPr fontId="1" type="noConversion"/>
  </si>
  <si>
    <t>底座右连接板焊接总成</t>
    <phoneticPr fontId="1" type="noConversion"/>
  </si>
  <si>
    <t>02.03.37.040A</t>
  </si>
  <si>
    <t>02.03.61.071A</t>
    <phoneticPr fontId="1" type="noConversion"/>
  </si>
  <si>
    <t>02.03.61.072A</t>
    <phoneticPr fontId="1" type="noConversion"/>
  </si>
  <si>
    <t>02.03.61.073A</t>
    <phoneticPr fontId="1" type="noConversion"/>
  </si>
  <si>
    <t>02.03.61.074A</t>
    <phoneticPr fontId="1" type="noConversion"/>
  </si>
  <si>
    <t>SHT0011804</t>
    <phoneticPr fontId="1" type="noConversion"/>
  </si>
  <si>
    <t>仰角调节机构手柄钣金件</t>
    <phoneticPr fontId="1" type="noConversion"/>
  </si>
  <si>
    <t>SHT0001058</t>
    <phoneticPr fontId="1" type="noConversion"/>
  </si>
  <si>
    <t>02.03.26.022A</t>
    <phoneticPr fontId="1" type="noConversion"/>
  </si>
  <si>
    <t>SHT0002071</t>
    <phoneticPr fontId="1" type="noConversion"/>
  </si>
  <si>
    <t>D04导向板固定片</t>
    <phoneticPr fontId="1" type="noConversion"/>
  </si>
  <si>
    <t>02.03.27.008A</t>
    <phoneticPr fontId="1" type="noConversion"/>
  </si>
  <si>
    <t>02.03.60.059</t>
    <phoneticPr fontId="1" type="noConversion"/>
  </si>
  <si>
    <t>主侧罩壳固定片2</t>
  </si>
  <si>
    <t>SHT0012113</t>
    <phoneticPr fontId="1" type="noConversion"/>
  </si>
  <si>
    <t>M3000副边罩壳固定钣金</t>
    <phoneticPr fontId="1" type="noConversion"/>
  </si>
  <si>
    <t>SHT0012053</t>
    <phoneticPr fontId="1" type="noConversion"/>
  </si>
  <si>
    <t>副边罩壳固定钣金</t>
    <phoneticPr fontId="1" type="noConversion"/>
  </si>
  <si>
    <t>SHT0012497</t>
    <phoneticPr fontId="1" type="noConversion"/>
  </si>
  <si>
    <t>02.03.57.023</t>
    <phoneticPr fontId="1" type="noConversion"/>
  </si>
  <si>
    <t>SHT0010240</t>
    <phoneticPr fontId="1" type="noConversion"/>
  </si>
  <si>
    <t>02.03.11.128</t>
    <phoneticPr fontId="1" type="noConversion"/>
  </si>
  <si>
    <t>02.03.60.003</t>
    <phoneticPr fontId="1" type="noConversion"/>
  </si>
  <si>
    <t>SHT0012212</t>
    <phoneticPr fontId="1" type="noConversion"/>
  </si>
  <si>
    <t>1.0座框前横梁总成</t>
    <phoneticPr fontId="1" type="noConversion"/>
  </si>
  <si>
    <t>02.03.60.057</t>
    <phoneticPr fontId="1" type="noConversion"/>
  </si>
  <si>
    <t>02.03.60.008</t>
    <phoneticPr fontId="1" type="noConversion"/>
  </si>
  <si>
    <t>02.03.60.014</t>
    <phoneticPr fontId="1" type="noConversion"/>
  </si>
  <si>
    <t>SHT0012054</t>
    <phoneticPr fontId="1" type="noConversion"/>
  </si>
  <si>
    <t>02.03.60.016</t>
    <phoneticPr fontId="1" type="noConversion"/>
  </si>
  <si>
    <t>下框横梁（新状态）</t>
    <phoneticPr fontId="1" type="noConversion"/>
  </si>
  <si>
    <t>02.03.61.008</t>
    <phoneticPr fontId="1" type="noConversion"/>
  </si>
  <si>
    <t>02.03.61.009</t>
    <phoneticPr fontId="1" type="noConversion"/>
  </si>
  <si>
    <t>02.03.11.108</t>
    <phoneticPr fontId="1" type="noConversion"/>
  </si>
  <si>
    <t>02.03.60.058</t>
    <phoneticPr fontId="1" type="noConversion"/>
  </si>
  <si>
    <t>02.03.60.060</t>
    <phoneticPr fontId="1" type="noConversion"/>
  </si>
  <si>
    <t>02.03.61.027</t>
    <phoneticPr fontId="1" type="noConversion"/>
  </si>
  <si>
    <t>SHT0012498</t>
  </si>
  <si>
    <t>02.03.61.028</t>
    <phoneticPr fontId="1" type="noConversion"/>
  </si>
  <si>
    <t>2022年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</si>
  <si>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</si>
  <si>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</si>
  <si>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</si>
  <si>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</si>
  <si>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</si>
  <si>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</si>
  <si>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2021年</t>
    <phoneticPr fontId="1" type="noConversion"/>
  </si>
  <si>
    <t>2020年报价</t>
    <phoneticPr fontId="1" type="noConversion"/>
  </si>
  <si>
    <t>2021.3.25由ECR0006165设变而新开</t>
  </si>
  <si>
    <t>SHT0012212总成供货</t>
  </si>
  <si>
    <t>2019年设变，新增两孔，但K3号没变，产品价格未增加，本次厂家提出重新核算</t>
  </si>
  <si>
    <t>H4-2.0座框总成供货</t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</si>
  <si>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协议编号：HBZYXY-2022-021-01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</si>
  <si>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黄骅市再兴汽车配件有限公司</t>
    </r>
    <phoneticPr fontId="1" type="noConversion"/>
  </si>
  <si>
    <r>
      <t>三、价格执行期从</t>
    </r>
    <r>
      <rPr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</si>
  <si>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仰角调节机构钣金件2</t>
    <phoneticPr fontId="1" type="noConversion"/>
  </si>
  <si>
    <t>SHT0013786</t>
    <phoneticPr fontId="1" type="noConversion"/>
  </si>
  <si>
    <t>X5000副边罩壳固定钣金</t>
    <phoneticPr fontId="1" type="noConversion"/>
  </si>
  <si>
    <t>02.03.60.087</t>
    <phoneticPr fontId="1" type="noConversion"/>
  </si>
  <si>
    <t>02.03.11.109</t>
    <phoneticPr fontId="1" type="noConversion"/>
  </si>
  <si>
    <t>SHT0011806</t>
    <phoneticPr fontId="1" type="noConversion"/>
  </si>
  <si>
    <t>02.03.11.110</t>
    <phoneticPr fontId="1" type="noConversion"/>
  </si>
  <si>
    <t>SHT0011805</t>
    <phoneticPr fontId="1" type="noConversion"/>
  </si>
  <si>
    <t>仰角调节机构钣金件1右</t>
    <phoneticPr fontId="1" type="noConversion"/>
  </si>
  <si>
    <t>仰角调节机构钣金件1左</t>
    <phoneticPr fontId="1" type="noConversion"/>
  </si>
  <si>
    <t>模检夹具费100%分摊至10万件产品中</t>
    <phoneticPr fontId="1" type="noConversion"/>
  </si>
  <si>
    <t>模检夹具费算入SHT0012212中，此产品不再计算模具费</t>
    <phoneticPr fontId="1" type="noConversion"/>
  </si>
  <si>
    <t>模检夹具费100%分摊至5万件产品中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</si>
</sst>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name val="楷体_GB2312"/>
      <family val="3"/>
      <charset val="134"/>
    </font>
    <font>
      <sz val="11"/>
      <color theme="1"/>
      <name val="新宋体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4" fillId="0" borderId="11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11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wrapTex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9" fontId="2" fillId="0" borderId="0" xfId="1" applyNumberFormat="1" applyAlignment="1">
      <alignment horizontal="center" vertical="center"/>
    </xf>
    <xf numFmtId="176" fontId="16" fillId="0" borderId="11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 shrinkToFit="1"/>
    </xf>
    <xf numFmtId="0" fontId="29" fillId="0" borderId="11" xfId="11" applyNumberFormat="1" applyFont="1" applyFill="1" applyBorder="1" applyAlignment="1" applyProtection="1">
      <alignment vertical="center" wrapText="1"/>
      <protection locked="0"/>
    </xf>
    <xf numFmtId="0" fontId="25" fillId="0" borderId="11" xfId="15" applyNumberFormat="1" applyFont="1" applyFill="1" applyBorder="1" applyAlignment="1" applyProtection="1">
      <alignment vertical="center" wrapText="1"/>
      <protection locked="0"/>
    </xf>
    <xf numFmtId="180" fontId="23" fillId="0" borderId="11" xfId="1" applyNumberFormat="1" applyFont="1" applyFill="1" applyBorder="1" applyAlignment="1">
      <alignment horizontal="left" vertical="center"/>
    </xf>
    <xf numFmtId="180" fontId="23" fillId="0" borderId="11" xfId="1" applyNumberFormat="1" applyFont="1" applyFill="1" applyBorder="1" applyAlignment="1">
      <alignment vertical="center"/>
    </xf>
    <xf numFmtId="0" fontId="16" fillId="0" borderId="11" xfId="1" quotePrefix="1" applyFont="1" applyFill="1" applyBorder="1" applyAlignment="1">
      <alignment horizontal="center" vertical="center" wrapText="1"/>
    </xf>
    <xf numFmtId="0" fontId="25" fillId="0" borderId="11" xfId="3" applyFont="1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7" fillId="0" borderId="11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49" fontId="26" fillId="2" borderId="11" xfId="1" applyNumberFormat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16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176" fontId="15" fillId="3" borderId="11" xfId="2" applyNumberFormat="1" applyFont="1" applyFill="1" applyBorder="1" applyAlignment="1">
      <alignment horizontal="center" vertical="center" wrapText="1"/>
    </xf>
    <xf numFmtId="177" fontId="26" fillId="2" borderId="11" xfId="1" applyNumberFormat="1" applyFont="1" applyFill="1" applyBorder="1" applyAlignment="1">
      <alignment horizontal="center" vertical="center" shrinkToFit="1"/>
    </xf>
    <xf numFmtId="176" fontId="15" fillId="0" borderId="11" xfId="2" applyNumberFormat="1" applyFont="1" applyBorder="1" applyAlignment="1">
      <alignment horizontal="center" vertical="center" wrapText="1"/>
    </xf>
    <xf numFmtId="177" fontId="26" fillId="3" borderId="11" xfId="0" applyNumberFormat="1" applyFont="1" applyFill="1" applyBorder="1" applyAlignment="1">
      <alignment horizontal="center" vertical="center" wrapText="1"/>
    </xf>
    <xf numFmtId="0" fontId="26" fillId="0" borderId="11" xfId="11" applyFont="1" applyBorder="1" applyAlignment="1" applyProtection="1">
      <alignment horizontal="center" vertical="center" wrapText="1"/>
      <protection locked="0"/>
    </xf>
    <xf numFmtId="0" fontId="26" fillId="0" borderId="15" xfId="11" applyFont="1" applyBorder="1" applyAlignment="1" applyProtection="1">
      <alignment horizontal="left" vertical="center" wrapText="1"/>
      <protection locked="0"/>
    </xf>
    <xf numFmtId="0" fontId="26" fillId="2" borderId="11" xfId="11" applyFont="1" applyFill="1" applyBorder="1" applyAlignment="1" applyProtection="1">
      <alignment horizontal="center" vertical="center" wrapText="1"/>
      <protection locked="0"/>
    </xf>
    <xf numFmtId="0" fontId="26" fillId="2" borderId="15" xfId="11" applyFont="1" applyFill="1" applyBorder="1" applyAlignment="1" applyProtection="1">
      <alignment horizontal="left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5" xfId="13" applyFont="1" applyFill="1" applyBorder="1" applyAlignment="1" applyProtection="1">
      <alignment horizontal="center" vertical="center" wrapText="1"/>
      <protection locked="0"/>
    </xf>
    <xf numFmtId="0" fontId="16" fillId="2" borderId="11" xfId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11" xfId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7" fillId="2" borderId="11" xfId="1" applyFont="1" applyFill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80" fontId="23" fillId="0" borderId="11" xfId="1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 wrapText="1"/>
    </xf>
    <xf numFmtId="0" fontId="29" fillId="0" borderId="11" xfId="13" applyNumberFormat="1" applyFont="1" applyFill="1" applyBorder="1" applyAlignment="1" applyProtection="1">
      <alignment vertical="center" wrapText="1"/>
      <protection locked="0"/>
    </xf>
    <xf numFmtId="0" fontId="28" fillId="0" borderId="11" xfId="0" quotePrefix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 wrapText="1"/>
    </xf>
    <xf numFmtId="0" fontId="29" fillId="0" borderId="11" xfId="14" applyFont="1" applyFill="1" applyBorder="1" applyAlignment="1">
      <alignment horizontal="center" vertical="center"/>
    </xf>
    <xf numFmtId="0" fontId="29" fillId="0" borderId="11" xfId="14" applyFont="1" applyFill="1" applyBorder="1" applyAlignment="1">
      <alignment vertical="center" wrapText="1"/>
    </xf>
    <xf numFmtId="49" fontId="29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>
      <alignment vertical="center" wrapText="1"/>
    </xf>
    <xf numFmtId="178" fontId="17" fillId="0" borderId="11" xfId="1" applyNumberFormat="1" applyFont="1" applyFill="1" applyBorder="1" applyAlignment="1">
      <alignment horizontal="center" vertical="center" wrapText="1"/>
    </xf>
    <xf numFmtId="0" fontId="2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1" xfId="1" applyFont="1" applyFill="1" applyBorder="1" applyAlignment="1">
      <alignment horizontal="center" vertical="center"/>
    </xf>
    <xf numFmtId="180" fontId="26" fillId="0" borderId="11" xfId="1" applyNumberFormat="1" applyFont="1" applyFill="1" applyBorder="1" applyAlignment="1">
      <alignment vertical="center"/>
    </xf>
    <xf numFmtId="177" fontId="16" fillId="2" borderId="11" xfId="1" applyNumberFormat="1" applyFont="1" applyFill="1" applyBorder="1" applyAlignment="1">
      <alignment horizontal="center" vertical="center" wrapText="1"/>
    </xf>
    <xf numFmtId="177" fontId="16" fillId="0" borderId="11" xfId="1" applyNumberFormat="1" applyFont="1" applyBorder="1" applyAlignment="1">
      <alignment horizontal="center" vertical="center" wrapText="1"/>
    </xf>
    <xf numFmtId="177" fontId="16" fillId="2" borderId="13" xfId="1" applyNumberFormat="1" applyFont="1" applyFill="1" applyBorder="1" applyAlignment="1">
      <alignment horizontal="center" vertical="center" wrapText="1"/>
    </xf>
    <xf numFmtId="177" fontId="16" fillId="2" borderId="8" xfId="1" applyNumberFormat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 shrinkToFit="1"/>
    </xf>
    <xf numFmtId="177" fontId="16" fillId="0" borderId="11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shrinkToFit="1"/>
    </xf>
  </cellXfs>
  <cellStyles count="16">
    <cellStyle name="BOM_Level_Below3 2 2" xfId="15" xr:uid="{2B6AFBC4-E277-4DC2-A3EA-1B2BD83BD894}"/>
    <cellStyle name="BOM_Level_Below3 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0877;&#20852;/&#20877;&#20852;&#20914;&#21387;&#20214;&#26680;&#31639;-2021&#24180;12&#26376;23&#26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Sheet3"/>
    </sheetNames>
    <sheetDataSet>
      <sheetData sheetId="0"/>
      <sheetData sheetId="1">
        <row r="4">
          <cell r="C4" t="str">
            <v>SHT0010786</v>
          </cell>
          <cell r="D4" t="str">
            <v>02.03.57.027</v>
          </cell>
          <cell r="E4" t="str">
            <v>H6罩壳固定钣金片</v>
          </cell>
          <cell r="F4" t="str">
            <v>冲压件</v>
          </cell>
          <cell r="G4" t="str">
            <v>自制</v>
          </cell>
          <cell r="H4">
            <v>1</v>
          </cell>
          <cell r="I4" t="str">
            <v>SAPH440</v>
          </cell>
          <cell r="K4">
            <v>52</v>
          </cell>
          <cell r="L4">
            <v>23</v>
          </cell>
          <cell r="M4">
            <v>2</v>
          </cell>
          <cell r="N4">
            <v>6.25</v>
          </cell>
          <cell r="O4">
            <v>3.4</v>
          </cell>
          <cell r="P4">
            <v>1.8777199999999997E-2</v>
          </cell>
          <cell r="Q4">
            <v>6.0000000000000001E-3</v>
          </cell>
          <cell r="R4">
            <v>1.2777199999999997E-2</v>
          </cell>
          <cell r="S4">
            <v>7.3915019999999998E-2</v>
          </cell>
          <cell r="T4" t="str">
            <v>落料</v>
          </cell>
          <cell r="U4">
            <v>40</v>
          </cell>
          <cell r="V4">
            <v>1</v>
          </cell>
          <cell r="W4">
            <v>1</v>
          </cell>
          <cell r="X4">
            <v>0.03</v>
          </cell>
          <cell r="Y4">
            <v>0.03</v>
          </cell>
          <cell r="Z4">
            <v>0.16069802399999999</v>
          </cell>
          <cell r="AA4">
            <v>0.1422106407079646</v>
          </cell>
        </row>
        <row r="5">
          <cell r="T5" t="str">
            <v>成型</v>
          </cell>
          <cell r="U5">
            <v>40</v>
          </cell>
          <cell r="V5">
            <v>1</v>
          </cell>
          <cell r="W5">
            <v>1</v>
          </cell>
          <cell r="X5">
            <v>0.03</v>
          </cell>
          <cell r="Y5">
            <v>0.03</v>
          </cell>
        </row>
        <row r="9">
          <cell r="F9" t="str">
            <v>合计</v>
          </cell>
          <cell r="S9">
            <v>7.3915019999999998E-2</v>
          </cell>
          <cell r="Y9">
            <v>0.06</v>
          </cell>
        </row>
        <row r="10">
          <cell r="C10" t="str">
            <v>SHT0010699</v>
          </cell>
          <cell r="D10" t="str">
            <v>02.03.57.018</v>
          </cell>
          <cell r="E10" t="str">
            <v>H6橡胶垫安装支架</v>
          </cell>
          <cell r="F10" t="str">
            <v>冲压件</v>
          </cell>
          <cell r="G10" t="str">
            <v>自制</v>
          </cell>
          <cell r="H10">
            <v>1</v>
          </cell>
          <cell r="I10" t="str">
            <v>SAPH440</v>
          </cell>
          <cell r="K10">
            <v>86</v>
          </cell>
          <cell r="L10">
            <v>48</v>
          </cell>
          <cell r="M10">
            <v>2</v>
          </cell>
          <cell r="N10">
            <v>6.25</v>
          </cell>
          <cell r="O10">
            <v>3.4</v>
          </cell>
          <cell r="P10">
            <v>6.4809599999999995E-2</v>
          </cell>
          <cell r="Q10">
            <v>3.7999999999999999E-2</v>
          </cell>
          <cell r="R10">
            <v>2.6809599999999996E-2</v>
          </cell>
          <cell r="S10">
            <v>0.31390735999999997</v>
          </cell>
          <cell r="T10" t="str">
            <v>落料</v>
          </cell>
          <cell r="U10">
            <v>80</v>
          </cell>
          <cell r="V10">
            <v>1</v>
          </cell>
          <cell r="W10">
            <v>1</v>
          </cell>
          <cell r="X10">
            <v>0.05</v>
          </cell>
          <cell r="Y10">
            <v>0.05</v>
          </cell>
          <cell r="Z10">
            <v>0.47268883199999995</v>
          </cell>
          <cell r="AA10">
            <v>0.41830870088495575</v>
          </cell>
        </row>
        <row r="11">
          <cell r="T11" t="str">
            <v>成型</v>
          </cell>
          <cell r="U11">
            <v>40</v>
          </cell>
          <cell r="V11">
            <v>1</v>
          </cell>
          <cell r="W11">
            <v>1</v>
          </cell>
          <cell r="X11">
            <v>0.03</v>
          </cell>
          <cell r="Y11">
            <v>0.03</v>
          </cell>
        </row>
        <row r="15">
          <cell r="F15" t="str">
            <v>合计</v>
          </cell>
          <cell r="S15">
            <v>0.31390735999999997</v>
          </cell>
          <cell r="Y15">
            <v>0.08</v>
          </cell>
        </row>
        <row r="16">
          <cell r="C16" t="str">
            <v>SHT0010240</v>
          </cell>
          <cell r="D16" t="str">
            <v>02.03.57.023</v>
          </cell>
          <cell r="E16" t="str">
            <v>H6防尘罩支撑钣金</v>
          </cell>
          <cell r="F16" t="str">
            <v>冲压件</v>
          </cell>
          <cell r="G16" t="str">
            <v>自制</v>
          </cell>
          <cell r="H16">
            <v>1</v>
          </cell>
          <cell r="I16" t="str">
            <v>SAPH440</v>
          </cell>
          <cell r="K16">
            <v>57</v>
          </cell>
          <cell r="L16">
            <v>24</v>
          </cell>
          <cell r="M16">
            <v>2</v>
          </cell>
          <cell r="N16">
            <v>6.25</v>
          </cell>
          <cell r="O16">
            <v>3.4</v>
          </cell>
          <cell r="P16">
            <v>2.1477599999999999E-2</v>
          </cell>
          <cell r="Q16">
            <v>1.0999999999999999E-2</v>
          </cell>
          <cell r="R16">
            <v>1.04776E-2</v>
          </cell>
          <cell r="S16">
            <v>9.8611160000000003E-2</v>
          </cell>
          <cell r="T16" t="str">
            <v>落料</v>
          </cell>
          <cell r="U16">
            <v>40</v>
          </cell>
          <cell r="V16">
            <v>1</v>
          </cell>
          <cell r="W16">
            <v>1</v>
          </cell>
          <cell r="X16">
            <v>0.03</v>
          </cell>
          <cell r="Y16">
            <v>0.03</v>
          </cell>
          <cell r="Z16">
            <v>0.22633339199999999</v>
          </cell>
          <cell r="AA16">
            <v>0.20029503716814159</v>
          </cell>
        </row>
        <row r="17">
          <cell r="T17" t="str">
            <v>成型</v>
          </cell>
          <cell r="U17">
            <v>40</v>
          </cell>
          <cell r="V17">
            <v>1</v>
          </cell>
          <cell r="W17">
            <v>1</v>
          </cell>
          <cell r="X17">
            <v>0.03</v>
          </cell>
          <cell r="Y17">
            <v>0.03</v>
          </cell>
        </row>
        <row r="18">
          <cell r="T18" t="str">
            <v>起突台</v>
          </cell>
          <cell r="U18">
            <v>25</v>
          </cell>
          <cell r="V18">
            <v>1</v>
          </cell>
          <cell r="W18">
            <v>1</v>
          </cell>
          <cell r="X18">
            <v>0.03</v>
          </cell>
          <cell r="Y18">
            <v>0.03</v>
          </cell>
        </row>
        <row r="21">
          <cell r="F21" t="str">
            <v>合计</v>
          </cell>
          <cell r="S21">
            <v>9.8611160000000003E-2</v>
          </cell>
          <cell r="Y21">
            <v>0.09</v>
          </cell>
        </row>
        <row r="22">
          <cell r="C22" t="str">
            <v>SHT0010261</v>
          </cell>
          <cell r="D22" t="str">
            <v>02.03.57.024</v>
          </cell>
          <cell r="E22" t="str">
            <v>H6罩壳固定钣金</v>
          </cell>
          <cell r="F22" t="str">
            <v>冲压件</v>
          </cell>
          <cell r="G22" t="str">
            <v>自制</v>
          </cell>
          <cell r="H22">
            <v>1</v>
          </cell>
          <cell r="I22" t="str">
            <v>SAPH440</v>
          </cell>
          <cell r="K22">
            <v>55</v>
          </cell>
          <cell r="L22">
            <v>23</v>
          </cell>
          <cell r="M22">
            <v>2</v>
          </cell>
          <cell r="N22">
            <v>6.25</v>
          </cell>
          <cell r="O22">
            <v>3.4</v>
          </cell>
          <cell r="P22">
            <v>1.98605E-2</v>
          </cell>
          <cell r="Q22">
            <v>8.9999999999999993E-3</v>
          </cell>
          <cell r="R22">
            <v>1.08605E-2</v>
          </cell>
          <cell r="S22">
            <v>8.7202425E-2</v>
          </cell>
          <cell r="T22" t="str">
            <v>落料</v>
          </cell>
          <cell r="U22">
            <v>40</v>
          </cell>
          <cell r="V22">
            <v>1</v>
          </cell>
          <cell r="W22">
            <v>1</v>
          </cell>
          <cell r="X22">
            <v>0.03</v>
          </cell>
          <cell r="Y22">
            <v>0.03</v>
          </cell>
          <cell r="Z22">
            <v>0.17664290999999999</v>
          </cell>
          <cell r="AA22">
            <v>0.15632115929203541</v>
          </cell>
        </row>
        <row r="23">
          <cell r="T23" t="str">
            <v>成型</v>
          </cell>
          <cell r="U23">
            <v>25</v>
          </cell>
          <cell r="V23">
            <v>1</v>
          </cell>
          <cell r="W23">
            <v>1</v>
          </cell>
          <cell r="X23">
            <v>0.03</v>
          </cell>
          <cell r="Y23">
            <v>0.03</v>
          </cell>
        </row>
        <row r="27">
          <cell r="F27" t="str">
            <v>合计</v>
          </cell>
          <cell r="S27">
            <v>8.7202425E-2</v>
          </cell>
          <cell r="Y27">
            <v>0.06</v>
          </cell>
        </row>
        <row r="28">
          <cell r="C28" t="str">
            <v>SHT0010134</v>
          </cell>
          <cell r="D28" t="str">
            <v>02.03.57.029</v>
          </cell>
          <cell r="E28" t="str">
            <v>H6坐盆延伸固定钣金</v>
          </cell>
          <cell r="F28" t="str">
            <v>冲压件</v>
          </cell>
          <cell r="G28" t="str">
            <v>自制</v>
          </cell>
          <cell r="H28">
            <v>1</v>
          </cell>
          <cell r="I28" t="str">
            <v>SAPH440</v>
          </cell>
          <cell r="K28">
            <v>76</v>
          </cell>
          <cell r="L28">
            <v>43</v>
          </cell>
          <cell r="M28">
            <v>2</v>
          </cell>
          <cell r="N28">
            <v>6.25</v>
          </cell>
          <cell r="O28">
            <v>3.4</v>
          </cell>
          <cell r="P28">
            <v>5.1307599999999995E-2</v>
          </cell>
          <cell r="Q28">
            <v>2.7E-2</v>
          </cell>
          <cell r="R28">
            <v>2.4307599999999995E-2</v>
          </cell>
          <cell r="S28">
            <v>0.23802666</v>
          </cell>
          <cell r="T28" t="str">
            <v>落料</v>
          </cell>
          <cell r="U28">
            <v>40</v>
          </cell>
          <cell r="V28">
            <v>1</v>
          </cell>
          <cell r="W28">
            <v>1</v>
          </cell>
          <cell r="X28">
            <v>0.03</v>
          </cell>
          <cell r="Y28">
            <v>0.03</v>
          </cell>
          <cell r="Z28">
            <v>0.39363199200000004</v>
          </cell>
          <cell r="AA28">
            <v>0.3483468955752213</v>
          </cell>
        </row>
        <row r="29">
          <cell r="T29" t="str">
            <v>折弯</v>
          </cell>
          <cell r="U29">
            <v>25</v>
          </cell>
          <cell r="V29">
            <v>1</v>
          </cell>
          <cell r="W29">
            <v>1</v>
          </cell>
          <cell r="X29">
            <v>0.03</v>
          </cell>
          <cell r="Y29">
            <v>0.03</v>
          </cell>
        </row>
        <row r="30">
          <cell r="T30" t="str">
            <v>成型</v>
          </cell>
          <cell r="U30">
            <v>25</v>
          </cell>
          <cell r="V30">
            <v>1</v>
          </cell>
          <cell r="W30">
            <v>1</v>
          </cell>
          <cell r="X30">
            <v>0.03</v>
          </cell>
          <cell r="Y30">
            <v>0.03</v>
          </cell>
        </row>
        <row r="33">
          <cell r="F33" t="str">
            <v>合计</v>
          </cell>
          <cell r="S33">
            <v>0.23802666</v>
          </cell>
          <cell r="Y33">
            <v>0.09</v>
          </cell>
        </row>
        <row r="34">
          <cell r="C34" t="str">
            <v>SHT0012971</v>
          </cell>
          <cell r="D34" t="str">
            <v>02.03.11.128</v>
          </cell>
          <cell r="E34" t="str">
            <v>安全带上悬置固定板总成</v>
          </cell>
          <cell r="F34" t="str">
            <v>安全带上悬置固定板SHT0012969</v>
          </cell>
          <cell r="G34" t="str">
            <v>自制</v>
          </cell>
          <cell r="H34">
            <v>1</v>
          </cell>
          <cell r="I34" t="str">
            <v>SAPH440</v>
          </cell>
          <cell r="K34">
            <v>151</v>
          </cell>
          <cell r="L34">
            <v>209</v>
          </cell>
          <cell r="M34">
            <v>3</v>
          </cell>
          <cell r="N34">
            <v>6.1</v>
          </cell>
          <cell r="O34">
            <v>3.4</v>
          </cell>
          <cell r="P34">
            <v>0.74321444999999997</v>
          </cell>
          <cell r="Q34">
            <v>0.39100000000000001</v>
          </cell>
          <cell r="R34">
            <v>0.35221444999999996</v>
          </cell>
          <cell r="S34">
            <v>3.3360790150000001</v>
          </cell>
          <cell r="T34" t="str">
            <v>落料</v>
          </cell>
          <cell r="U34">
            <v>160</v>
          </cell>
          <cell r="V34">
            <v>1</v>
          </cell>
          <cell r="W34">
            <v>1</v>
          </cell>
          <cell r="X34">
            <v>0.1</v>
          </cell>
          <cell r="Y34">
            <v>0.1</v>
          </cell>
          <cell r="Z34">
            <v>4.9992948180000001</v>
          </cell>
          <cell r="AA34">
            <v>4.4241547061946909</v>
          </cell>
        </row>
        <row r="35">
          <cell r="F35" t="str">
            <v>7/16焊接螺母</v>
          </cell>
          <cell r="G35" t="str">
            <v>外协</v>
          </cell>
          <cell r="H35">
            <v>1</v>
          </cell>
          <cell r="N35">
            <v>0.4</v>
          </cell>
          <cell r="S35">
            <v>0.4</v>
          </cell>
          <cell r="T35" t="str">
            <v>成型</v>
          </cell>
          <cell r="U35">
            <v>100</v>
          </cell>
          <cell r="V35">
            <v>1</v>
          </cell>
          <cell r="W35">
            <v>1</v>
          </cell>
          <cell r="X35">
            <v>7.0000000000000007E-2</v>
          </cell>
          <cell r="Y35">
            <v>7.0000000000000007E-2</v>
          </cell>
        </row>
        <row r="36">
          <cell r="T36" t="str">
            <v>冲孔</v>
          </cell>
          <cell r="U36">
            <v>80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T37" t="str">
            <v>冲孔</v>
          </cell>
          <cell r="U37">
            <v>40</v>
          </cell>
          <cell r="V37">
            <v>1</v>
          </cell>
          <cell r="W37">
            <v>1</v>
          </cell>
          <cell r="X37">
            <v>0.03</v>
          </cell>
          <cell r="Y37">
            <v>0.03</v>
          </cell>
        </row>
        <row r="38">
          <cell r="T38" t="str">
            <v>冲孔</v>
          </cell>
          <cell r="U38">
            <v>25</v>
          </cell>
          <cell r="V38">
            <v>1</v>
          </cell>
          <cell r="W38">
            <v>1</v>
          </cell>
          <cell r="X38">
            <v>0.03</v>
          </cell>
          <cell r="Y38">
            <v>0.03</v>
          </cell>
        </row>
        <row r="39">
          <cell r="T39" t="str">
            <v>焊接-委外</v>
          </cell>
          <cell r="V39">
            <v>1</v>
          </cell>
          <cell r="W39">
            <v>1</v>
          </cell>
          <cell r="X39">
            <v>0.15</v>
          </cell>
          <cell r="Y39">
            <v>0.15</v>
          </cell>
        </row>
        <row r="40">
          <cell r="F40" t="str">
            <v>合计</v>
          </cell>
          <cell r="S40">
            <v>3.7360790150000001</v>
          </cell>
          <cell r="Y40">
            <v>0.43000000000000005</v>
          </cell>
        </row>
        <row r="41">
          <cell r="C41" t="str">
            <v>SHT0012843</v>
          </cell>
          <cell r="D41" t="str">
            <v>02.03.61.071A</v>
          </cell>
          <cell r="E41" t="str">
            <v>升降左前固定钣金(新状态B版)</v>
          </cell>
          <cell r="F41" t="str">
            <v>冲压件</v>
          </cell>
          <cell r="G41" t="str">
            <v>自制</v>
          </cell>
          <cell r="H41">
            <v>1</v>
          </cell>
          <cell r="I41" t="str">
            <v>SPFH590</v>
          </cell>
          <cell r="K41">
            <v>130</v>
          </cell>
          <cell r="L41">
            <v>70</v>
          </cell>
          <cell r="M41">
            <v>2.5</v>
          </cell>
          <cell r="N41">
            <v>6.45</v>
          </cell>
          <cell r="O41">
            <v>3.4</v>
          </cell>
          <cell r="P41">
            <v>0.17858749999999998</v>
          </cell>
          <cell r="Q41">
            <v>8.6999999999999994E-2</v>
          </cell>
          <cell r="R41">
            <v>9.1587499999999988E-2</v>
          </cell>
          <cell r="S41">
            <v>0.84049187499999989</v>
          </cell>
          <cell r="T41" t="str">
            <v>落料</v>
          </cell>
          <cell r="U41">
            <v>100</v>
          </cell>
          <cell r="V41">
            <v>1</v>
          </cell>
          <cell r="W41">
            <v>1</v>
          </cell>
          <cell r="X41">
            <v>7.0000000000000007E-2</v>
          </cell>
          <cell r="Y41">
            <v>7.0000000000000007E-2</v>
          </cell>
          <cell r="Z41">
            <v>1.2125902499999996</v>
          </cell>
          <cell r="AA41">
            <v>1.0730887168141592</v>
          </cell>
        </row>
        <row r="42">
          <cell r="T42" t="str">
            <v>成型</v>
          </cell>
          <cell r="U42">
            <v>80</v>
          </cell>
          <cell r="V42">
            <v>1</v>
          </cell>
          <cell r="W42">
            <v>1</v>
          </cell>
          <cell r="X42">
            <v>0.05</v>
          </cell>
          <cell r="Y42">
            <v>0.05</v>
          </cell>
        </row>
        <row r="43">
          <cell r="T43" t="str">
            <v>冲孔</v>
          </cell>
          <cell r="U43">
            <v>80</v>
          </cell>
          <cell r="V43">
            <v>1</v>
          </cell>
          <cell r="W43">
            <v>1</v>
          </cell>
          <cell r="X43">
            <v>0.05</v>
          </cell>
          <cell r="Y43">
            <v>0.05</v>
          </cell>
        </row>
        <row r="46">
          <cell r="F46" t="str">
            <v>合计</v>
          </cell>
          <cell r="S46">
            <v>0.84049187499999989</v>
          </cell>
          <cell r="Y46">
            <v>0.17</v>
          </cell>
        </row>
        <row r="47">
          <cell r="C47" t="str">
            <v>SHT0013700</v>
          </cell>
          <cell r="D47" t="str">
            <v>02.03.61.072A</v>
          </cell>
          <cell r="E47" t="str">
            <v>升降右前固定钣金(新状态B版)</v>
          </cell>
          <cell r="F47" t="str">
            <v>冲压件</v>
          </cell>
          <cell r="G47" t="str">
            <v>自制</v>
          </cell>
          <cell r="H47">
            <v>1</v>
          </cell>
          <cell r="I47" t="str">
            <v>SPFH590</v>
          </cell>
          <cell r="K47">
            <v>130</v>
          </cell>
          <cell r="L47">
            <v>70</v>
          </cell>
          <cell r="M47">
            <v>2.5</v>
          </cell>
          <cell r="N47">
            <v>6.45</v>
          </cell>
          <cell r="O47">
            <v>3.4</v>
          </cell>
          <cell r="P47">
            <v>0.17858749999999998</v>
          </cell>
          <cell r="Q47">
            <v>8.6999999999999994E-2</v>
          </cell>
          <cell r="R47">
            <v>9.1587499999999988E-2</v>
          </cell>
          <cell r="S47">
            <v>0.84049187499999989</v>
          </cell>
          <cell r="T47" t="str">
            <v>落料</v>
          </cell>
          <cell r="U47">
            <v>100</v>
          </cell>
          <cell r="V47">
            <v>1</v>
          </cell>
          <cell r="W47">
            <v>1</v>
          </cell>
          <cell r="X47">
            <v>7.0000000000000007E-2</v>
          </cell>
          <cell r="Y47">
            <v>7.0000000000000007E-2</v>
          </cell>
          <cell r="Z47">
            <v>1.2125902499999996</v>
          </cell>
          <cell r="AA47">
            <v>1.0730887168141592</v>
          </cell>
        </row>
        <row r="48">
          <cell r="T48" t="str">
            <v>成型</v>
          </cell>
          <cell r="U48">
            <v>80</v>
          </cell>
          <cell r="V48">
            <v>1</v>
          </cell>
          <cell r="W48">
            <v>1</v>
          </cell>
          <cell r="X48">
            <v>0.05</v>
          </cell>
          <cell r="Y48">
            <v>0.05</v>
          </cell>
        </row>
        <row r="49">
          <cell r="T49" t="str">
            <v>冲孔</v>
          </cell>
          <cell r="U49">
            <v>80</v>
          </cell>
          <cell r="V49">
            <v>1</v>
          </cell>
          <cell r="W49">
            <v>1</v>
          </cell>
          <cell r="X49">
            <v>0.05</v>
          </cell>
          <cell r="Y49">
            <v>0.05</v>
          </cell>
        </row>
        <row r="52">
          <cell r="F52" t="str">
            <v>合计</v>
          </cell>
          <cell r="S52">
            <v>0.84049187499999989</v>
          </cell>
          <cell r="Y52">
            <v>0.17</v>
          </cell>
        </row>
        <row r="53">
          <cell r="C53" t="str">
            <v>SHT0012844</v>
          </cell>
          <cell r="D53" t="str">
            <v>02.03.61.073A</v>
          </cell>
          <cell r="E53" t="str">
            <v>升降左后固定钣金(新状态B版)</v>
          </cell>
          <cell r="F53" t="str">
            <v>冲压件</v>
          </cell>
          <cell r="G53" t="str">
            <v>自制</v>
          </cell>
          <cell r="H53">
            <v>1</v>
          </cell>
          <cell r="I53" t="str">
            <v>SPFH590</v>
          </cell>
          <cell r="K53">
            <v>89</v>
          </cell>
          <cell r="L53">
            <v>130</v>
          </cell>
          <cell r="M53">
            <v>2.5</v>
          </cell>
          <cell r="N53">
            <v>6.45</v>
          </cell>
          <cell r="O53">
            <v>3.4</v>
          </cell>
          <cell r="P53">
            <v>0.22706124999999999</v>
          </cell>
          <cell r="Q53">
            <v>8.6999999999999994E-2</v>
          </cell>
          <cell r="R53">
            <v>0.14006125</v>
          </cell>
          <cell r="S53">
            <v>0.98833681250000005</v>
          </cell>
          <cell r="T53" t="str">
            <v>落料</v>
          </cell>
          <cell r="U53">
            <v>100</v>
          </cell>
          <cell r="V53">
            <v>1</v>
          </cell>
          <cell r="W53">
            <v>1</v>
          </cell>
          <cell r="X53">
            <v>7.0000000000000007E-2</v>
          </cell>
          <cell r="Y53">
            <v>7.0000000000000007E-2</v>
          </cell>
          <cell r="Z53">
            <v>1.3660041749999998</v>
          </cell>
          <cell r="AA53">
            <v>1.2088532522123894</v>
          </cell>
        </row>
        <row r="54">
          <cell r="T54" t="str">
            <v>成型</v>
          </cell>
          <cell r="U54">
            <v>80</v>
          </cell>
          <cell r="V54">
            <v>1</v>
          </cell>
          <cell r="W54">
            <v>1</v>
          </cell>
          <cell r="X54">
            <v>0.05</v>
          </cell>
          <cell r="Y54">
            <v>0.05</v>
          </cell>
        </row>
        <row r="55">
          <cell r="T55" t="str">
            <v>冲孔</v>
          </cell>
          <cell r="U55">
            <v>40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8">
          <cell r="F58" t="str">
            <v>合计</v>
          </cell>
          <cell r="S58">
            <v>0.98833681250000005</v>
          </cell>
          <cell r="Y58">
            <v>0.15000000000000002</v>
          </cell>
        </row>
        <row r="59">
          <cell r="C59" t="str">
            <v>SHT0013699</v>
          </cell>
          <cell r="D59" t="str">
            <v>02.03.61.074A</v>
          </cell>
          <cell r="E59" t="str">
            <v>升降右后固定钣金(新状态B版)</v>
          </cell>
          <cell r="F59" t="str">
            <v>冲压件</v>
          </cell>
          <cell r="G59" t="str">
            <v>自制</v>
          </cell>
          <cell r="H59">
            <v>1</v>
          </cell>
          <cell r="I59" t="str">
            <v>SPFH590</v>
          </cell>
          <cell r="K59">
            <v>89</v>
          </cell>
          <cell r="L59">
            <v>130</v>
          </cell>
          <cell r="M59">
            <v>2.5</v>
          </cell>
          <cell r="N59">
            <v>6.45</v>
          </cell>
          <cell r="O59">
            <v>3.4</v>
          </cell>
          <cell r="P59">
            <v>0.22706124999999999</v>
          </cell>
          <cell r="Q59">
            <v>8.6999999999999994E-2</v>
          </cell>
          <cell r="R59">
            <v>0.14006125</v>
          </cell>
          <cell r="S59">
            <v>0.98833681250000005</v>
          </cell>
          <cell r="T59" t="str">
            <v>落料</v>
          </cell>
          <cell r="U59">
            <v>100</v>
          </cell>
          <cell r="V59">
            <v>1</v>
          </cell>
          <cell r="W59">
            <v>1</v>
          </cell>
          <cell r="X59">
            <v>7.0000000000000007E-2</v>
          </cell>
          <cell r="Y59">
            <v>7.0000000000000007E-2</v>
          </cell>
          <cell r="Z59">
            <v>1.3660041749999998</v>
          </cell>
          <cell r="AA59">
            <v>1.2088532522123894</v>
          </cell>
        </row>
        <row r="60">
          <cell r="T60" t="str">
            <v>成型</v>
          </cell>
          <cell r="U60">
            <v>80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T61" t="str">
            <v>冲孔</v>
          </cell>
          <cell r="U61">
            <v>40</v>
          </cell>
          <cell r="V61">
            <v>1</v>
          </cell>
          <cell r="W61">
            <v>1</v>
          </cell>
          <cell r="X61">
            <v>0.03</v>
          </cell>
          <cell r="Y61">
            <v>0.03</v>
          </cell>
        </row>
        <row r="64">
          <cell r="F64" t="str">
            <v>合计</v>
          </cell>
          <cell r="S64">
            <v>0.98833681250000005</v>
          </cell>
          <cell r="Y64">
            <v>0.15000000000000002</v>
          </cell>
        </row>
        <row r="65">
          <cell r="C65" t="str">
            <v>SHT0012212</v>
          </cell>
          <cell r="D65" t="str">
            <v>02.03.60.057</v>
          </cell>
          <cell r="E65" t="str">
            <v>1.0座框前横梁总成</v>
          </cell>
          <cell r="F65" t="str">
            <v>1.0座框前横梁SHT0011999</v>
          </cell>
          <cell r="G65" t="str">
            <v>自制</v>
          </cell>
          <cell r="H65">
            <v>1</v>
          </cell>
          <cell r="I65" t="str">
            <v>SPFH590</v>
          </cell>
          <cell r="K65">
            <v>370</v>
          </cell>
          <cell r="L65">
            <v>92</v>
          </cell>
          <cell r="M65">
            <v>1.6</v>
          </cell>
          <cell r="N65">
            <v>6.45</v>
          </cell>
          <cell r="O65">
            <v>3.4</v>
          </cell>
          <cell r="P65">
            <v>0.42754239999999999</v>
          </cell>
          <cell r="Q65">
            <v>0.307</v>
          </cell>
          <cell r="R65">
            <v>0.12054239999999999</v>
          </cell>
          <cell r="S65">
            <v>2.3478043199999998</v>
          </cell>
          <cell r="T65" t="str">
            <v>落料</v>
          </cell>
          <cell r="U65">
            <v>125</v>
          </cell>
          <cell r="V65">
            <v>1</v>
          </cell>
          <cell r="W65">
            <v>1</v>
          </cell>
          <cell r="X65">
            <v>0.08</v>
          </cell>
          <cell r="Y65">
            <v>0.08</v>
          </cell>
          <cell r="Z65">
            <v>5.3611219919999993</v>
          </cell>
          <cell r="AA65">
            <v>4.7443557451327436</v>
          </cell>
        </row>
        <row r="66">
          <cell r="F66" t="str">
            <v>YJ-6805305前罩壳固定片</v>
          </cell>
          <cell r="G66" t="str">
            <v>自制</v>
          </cell>
          <cell r="H66">
            <v>2</v>
          </cell>
          <cell r="I66" t="str">
            <v>SAPH440</v>
          </cell>
          <cell r="K66">
            <v>24</v>
          </cell>
          <cell r="L66">
            <v>49</v>
          </cell>
          <cell r="M66">
            <v>2</v>
          </cell>
          <cell r="N66">
            <v>6.25</v>
          </cell>
          <cell r="O66">
            <v>3.4</v>
          </cell>
          <cell r="P66">
            <v>1.8463199999999999E-2</v>
          </cell>
          <cell r="Q66">
            <v>1.2E-2</v>
          </cell>
          <cell r="R66">
            <v>6.4631999999999988E-3</v>
          </cell>
          <cell r="S66">
            <v>0.18684023999999999</v>
          </cell>
          <cell r="T66" t="str">
            <v>成型</v>
          </cell>
          <cell r="U66">
            <v>100</v>
          </cell>
          <cell r="V66">
            <v>1</v>
          </cell>
          <cell r="W66">
            <v>1</v>
          </cell>
          <cell r="X66">
            <v>7.0000000000000007E-2</v>
          </cell>
          <cell r="Y66">
            <v>7.0000000000000007E-2</v>
          </cell>
        </row>
        <row r="67">
          <cell r="F67" t="str">
            <v>YJ-6805306左右罩壳中间固定片</v>
          </cell>
          <cell r="G67" t="str">
            <v>自制</v>
          </cell>
          <cell r="H67">
            <v>2</v>
          </cell>
          <cell r="I67" t="str">
            <v>SPFH590</v>
          </cell>
          <cell r="K67">
            <v>65</v>
          </cell>
          <cell r="L67">
            <v>74</v>
          </cell>
          <cell r="M67">
            <v>2</v>
          </cell>
          <cell r="N67">
            <v>6.55</v>
          </cell>
          <cell r="O67">
            <v>3.4</v>
          </cell>
          <cell r="P67">
            <v>7.5517000000000001E-2</v>
          </cell>
          <cell r="Q67">
            <v>2.9000000000000001E-2</v>
          </cell>
          <cell r="R67">
            <v>4.6517000000000003E-2</v>
          </cell>
          <cell r="S67">
            <v>0.67295709999999997</v>
          </cell>
          <cell r="T67" t="str">
            <v>冲孔</v>
          </cell>
          <cell r="U67">
            <v>100</v>
          </cell>
          <cell r="V67">
            <v>1</v>
          </cell>
          <cell r="W67">
            <v>1</v>
          </cell>
          <cell r="X67">
            <v>7.0000000000000007E-2</v>
          </cell>
          <cell r="Y67">
            <v>7.0000000000000007E-2</v>
          </cell>
        </row>
        <row r="68">
          <cell r="T68" t="str">
            <v>翻铆</v>
          </cell>
          <cell r="U68">
            <v>80</v>
          </cell>
          <cell r="V68">
            <v>1</v>
          </cell>
          <cell r="W68">
            <v>1</v>
          </cell>
          <cell r="X68">
            <v>0.05</v>
          </cell>
          <cell r="Y68">
            <v>0.05</v>
          </cell>
        </row>
        <row r="69">
          <cell r="T69" t="str">
            <v>落料</v>
          </cell>
          <cell r="U69">
            <v>40</v>
          </cell>
          <cell r="V69">
            <v>1</v>
          </cell>
          <cell r="W69">
            <v>1</v>
          </cell>
          <cell r="X69">
            <v>0.03</v>
          </cell>
          <cell r="Y69">
            <v>0.03</v>
          </cell>
        </row>
        <row r="70">
          <cell r="T70" t="str">
            <v>成型</v>
          </cell>
          <cell r="U70">
            <v>25</v>
          </cell>
          <cell r="V70">
            <v>1</v>
          </cell>
          <cell r="W70">
            <v>1</v>
          </cell>
          <cell r="X70">
            <v>0.03</v>
          </cell>
          <cell r="Y70">
            <v>0.03</v>
          </cell>
        </row>
        <row r="71">
          <cell r="T71" t="str">
            <v>落料</v>
          </cell>
          <cell r="U71">
            <v>80</v>
          </cell>
          <cell r="V71">
            <v>1</v>
          </cell>
          <cell r="W71">
            <v>1</v>
          </cell>
          <cell r="X71">
            <v>0.05</v>
          </cell>
          <cell r="Y71">
            <v>0.05</v>
          </cell>
        </row>
        <row r="72">
          <cell r="T72" t="str">
            <v>成型1</v>
          </cell>
          <cell r="U72">
            <v>40</v>
          </cell>
          <cell r="V72">
            <v>1</v>
          </cell>
          <cell r="W72">
            <v>1</v>
          </cell>
          <cell r="X72">
            <v>0.03</v>
          </cell>
          <cell r="Y72">
            <v>0.03</v>
          </cell>
        </row>
        <row r="73">
          <cell r="T73" t="str">
            <v>成型2</v>
          </cell>
          <cell r="U73">
            <v>25</v>
          </cell>
          <cell r="V73">
            <v>1</v>
          </cell>
          <cell r="W73">
            <v>1</v>
          </cell>
          <cell r="X73">
            <v>0.03</v>
          </cell>
          <cell r="Y73">
            <v>0.03</v>
          </cell>
        </row>
        <row r="74">
          <cell r="T74" t="str">
            <v>焊接-委外</v>
          </cell>
          <cell r="V74">
            <v>14</v>
          </cell>
          <cell r="W74">
            <v>1</v>
          </cell>
          <cell r="X74">
            <v>0.05</v>
          </cell>
          <cell r="Y74">
            <v>0.82</v>
          </cell>
        </row>
        <row r="75">
          <cell r="F75" t="str">
            <v>合计</v>
          </cell>
          <cell r="S75">
            <v>3.2076016599999999</v>
          </cell>
          <cell r="Y75">
            <v>1.26</v>
          </cell>
        </row>
        <row r="76">
          <cell r="C76" t="str">
            <v>SHT0011999</v>
          </cell>
          <cell r="D76" t="str">
            <v>总成供货，单件也供货</v>
          </cell>
          <cell r="E76" t="str">
            <v>1.0座框前横梁</v>
          </cell>
          <cell r="F76" t="str">
            <v>1.0座框前横梁SHT0011999</v>
          </cell>
          <cell r="G76" t="str">
            <v>自制</v>
          </cell>
          <cell r="H76">
            <v>1</v>
          </cell>
          <cell r="I76" t="str">
            <v>SPFH590</v>
          </cell>
          <cell r="K76">
            <v>370</v>
          </cell>
          <cell r="L76">
            <v>92</v>
          </cell>
          <cell r="M76">
            <v>1.6</v>
          </cell>
          <cell r="N76">
            <v>6.45</v>
          </cell>
          <cell r="O76">
            <v>3.4</v>
          </cell>
          <cell r="P76">
            <v>0.42754239999999999</v>
          </cell>
          <cell r="Q76">
            <v>0.307</v>
          </cell>
          <cell r="R76">
            <v>0.12054239999999999</v>
          </cell>
          <cell r="S76">
            <v>2.3478043199999998</v>
          </cell>
          <cell r="T76" t="str">
            <v>落料</v>
          </cell>
          <cell r="U76">
            <v>125</v>
          </cell>
          <cell r="V76">
            <v>1</v>
          </cell>
          <cell r="W76">
            <v>1</v>
          </cell>
          <cell r="X76">
            <v>0.08</v>
          </cell>
          <cell r="Y76">
            <v>0.08</v>
          </cell>
          <cell r="Z76">
            <v>3.3453651839999998</v>
          </cell>
          <cell r="AA76">
            <v>2.9605001628318584</v>
          </cell>
        </row>
        <row r="77">
          <cell r="T77" t="str">
            <v>成型</v>
          </cell>
          <cell r="U77">
            <v>100</v>
          </cell>
          <cell r="V77">
            <v>1</v>
          </cell>
          <cell r="W77">
            <v>1</v>
          </cell>
          <cell r="X77">
            <v>7.0000000000000007E-2</v>
          </cell>
          <cell r="Y77">
            <v>7.0000000000000007E-2</v>
          </cell>
        </row>
        <row r="78">
          <cell r="T78" t="str">
            <v>冲孔</v>
          </cell>
          <cell r="U78">
            <v>100</v>
          </cell>
          <cell r="V78">
            <v>1</v>
          </cell>
          <cell r="W78">
            <v>1</v>
          </cell>
          <cell r="X78">
            <v>7.0000000000000007E-2</v>
          </cell>
          <cell r="Y78">
            <v>7.0000000000000007E-2</v>
          </cell>
        </row>
        <row r="79">
          <cell r="T79" t="str">
            <v>翻铆</v>
          </cell>
          <cell r="U79">
            <v>80</v>
          </cell>
          <cell r="V79">
            <v>1</v>
          </cell>
          <cell r="W79">
            <v>1</v>
          </cell>
          <cell r="X79">
            <v>0.05</v>
          </cell>
          <cell r="Y79">
            <v>0.05</v>
          </cell>
        </row>
        <row r="80">
          <cell r="T80" t="str">
            <v>落料</v>
          </cell>
          <cell r="U80">
            <v>40</v>
          </cell>
          <cell r="V80">
            <v>1</v>
          </cell>
          <cell r="W80">
            <v>1</v>
          </cell>
          <cell r="X80">
            <v>0.03</v>
          </cell>
          <cell r="Y80">
            <v>0.03</v>
          </cell>
        </row>
        <row r="81">
          <cell r="T81" t="str">
            <v>成型</v>
          </cell>
          <cell r="U81">
            <v>25</v>
          </cell>
          <cell r="V81">
            <v>1</v>
          </cell>
          <cell r="W81">
            <v>1</v>
          </cell>
          <cell r="X81">
            <v>0.03</v>
          </cell>
          <cell r="Y81">
            <v>0.03</v>
          </cell>
        </row>
        <row r="82">
          <cell r="T82" t="str">
            <v>落料</v>
          </cell>
          <cell r="U82">
            <v>80</v>
          </cell>
          <cell r="V82">
            <v>1</v>
          </cell>
          <cell r="W82">
            <v>1</v>
          </cell>
          <cell r="X82">
            <v>0.05</v>
          </cell>
          <cell r="Y82">
            <v>0.05</v>
          </cell>
        </row>
        <row r="83">
          <cell r="T83" t="str">
            <v>成型1</v>
          </cell>
          <cell r="U83">
            <v>40</v>
          </cell>
          <cell r="V83">
            <v>1</v>
          </cell>
          <cell r="W83">
            <v>1</v>
          </cell>
          <cell r="X83">
            <v>0.03</v>
          </cell>
          <cell r="Y83">
            <v>0.03</v>
          </cell>
        </row>
        <row r="84">
          <cell r="T84" t="str">
            <v>成型2</v>
          </cell>
          <cell r="U84">
            <v>25</v>
          </cell>
          <cell r="V84">
            <v>1</v>
          </cell>
          <cell r="W84">
            <v>1</v>
          </cell>
          <cell r="X84">
            <v>0.03</v>
          </cell>
          <cell r="Y84">
            <v>0.03</v>
          </cell>
        </row>
        <row r="86">
          <cell r="F86" t="str">
            <v>合计</v>
          </cell>
          <cell r="S86">
            <v>2.3478043199999998</v>
          </cell>
          <cell r="Y86">
            <v>0.44000000000000006</v>
          </cell>
        </row>
        <row r="87">
          <cell r="C87" t="str">
            <v>SHT0012003</v>
          </cell>
          <cell r="D87" t="str">
            <v>02.03.60.008</v>
          </cell>
          <cell r="E87" t="str">
            <v>升降拉线固定钣金</v>
          </cell>
          <cell r="F87" t="str">
            <v>冲压件</v>
          </cell>
          <cell r="G87" t="str">
            <v>自制</v>
          </cell>
          <cell r="H87">
            <v>1</v>
          </cell>
          <cell r="I87" t="str">
            <v>SPFH590</v>
          </cell>
          <cell r="K87">
            <v>38</v>
          </cell>
          <cell r="L87">
            <v>33</v>
          </cell>
          <cell r="M87">
            <v>2.5</v>
          </cell>
          <cell r="N87">
            <v>6.45</v>
          </cell>
          <cell r="O87">
            <v>3.4</v>
          </cell>
          <cell r="P87">
            <v>2.460975E-2</v>
          </cell>
          <cell r="Q87">
            <v>1.0999999999999999E-2</v>
          </cell>
          <cell r="R87">
            <v>1.360975E-2</v>
          </cell>
          <cell r="S87">
            <v>0.1124597375</v>
          </cell>
          <cell r="T87" t="str">
            <v>落料</v>
          </cell>
          <cell r="U87">
            <v>40</v>
          </cell>
          <cell r="V87">
            <v>1</v>
          </cell>
          <cell r="W87">
            <v>1</v>
          </cell>
          <cell r="X87">
            <v>0.03</v>
          </cell>
          <cell r="Y87">
            <v>0.03</v>
          </cell>
          <cell r="Z87">
            <v>0.20695168499999997</v>
          </cell>
          <cell r="AA87">
            <v>0.18314308407079644</v>
          </cell>
        </row>
        <row r="88">
          <cell r="T88" t="str">
            <v>成型</v>
          </cell>
          <cell r="U88">
            <v>25</v>
          </cell>
          <cell r="V88">
            <v>1</v>
          </cell>
          <cell r="W88">
            <v>1</v>
          </cell>
          <cell r="X88">
            <v>0.03</v>
          </cell>
          <cell r="Y88">
            <v>0.03</v>
          </cell>
        </row>
        <row r="92">
          <cell r="F92" t="str">
            <v>合计</v>
          </cell>
          <cell r="S92">
            <v>0.1124597375</v>
          </cell>
          <cell r="Y92">
            <v>0.06</v>
          </cell>
        </row>
        <row r="93">
          <cell r="C93" t="str">
            <v>SHT0012052</v>
          </cell>
          <cell r="D93" t="str">
            <v>02.03.60.014</v>
          </cell>
          <cell r="E93" t="str">
            <v>主侧罩壳固定片1</v>
          </cell>
          <cell r="F93" t="str">
            <v>冲压件</v>
          </cell>
          <cell r="G93" t="str">
            <v>自制</v>
          </cell>
          <cell r="H93">
            <v>1</v>
          </cell>
          <cell r="I93" t="str">
            <v>SAPH440</v>
          </cell>
          <cell r="K93">
            <v>55</v>
          </cell>
          <cell r="L93">
            <v>24</v>
          </cell>
          <cell r="M93">
            <v>2</v>
          </cell>
          <cell r="N93">
            <v>6.25</v>
          </cell>
          <cell r="O93">
            <v>3.4</v>
          </cell>
          <cell r="P93">
            <v>2.0723999999999999E-2</v>
          </cell>
          <cell r="Q93">
            <v>1.2E-2</v>
          </cell>
          <cell r="R93">
            <v>8.7239999999999991E-3</v>
          </cell>
          <cell r="S93">
            <v>9.9863400000000005E-2</v>
          </cell>
          <cell r="T93" t="str">
            <v>落料</v>
          </cell>
          <cell r="U93">
            <v>40</v>
          </cell>
          <cell r="V93">
            <v>1</v>
          </cell>
          <cell r="W93">
            <v>1</v>
          </cell>
          <cell r="X93">
            <v>0.03</v>
          </cell>
          <cell r="Y93">
            <v>0.03</v>
          </cell>
          <cell r="Z93">
            <v>0.19183607999999999</v>
          </cell>
          <cell r="AA93">
            <v>0.16976644247787612</v>
          </cell>
        </row>
        <row r="94">
          <cell r="T94" t="str">
            <v>成型</v>
          </cell>
          <cell r="U94">
            <v>40</v>
          </cell>
          <cell r="V94">
            <v>1</v>
          </cell>
          <cell r="W94">
            <v>1</v>
          </cell>
          <cell r="X94">
            <v>0.03</v>
          </cell>
          <cell r="Y94">
            <v>0.03</v>
          </cell>
        </row>
        <row r="98">
          <cell r="F98" t="str">
            <v>合计</v>
          </cell>
          <cell r="S98">
            <v>9.9863400000000005E-2</v>
          </cell>
          <cell r="Y98">
            <v>0.06</v>
          </cell>
        </row>
        <row r="99">
          <cell r="C99" t="str">
            <v>SHT0012054</v>
          </cell>
          <cell r="D99" t="str">
            <v>02.03.60.059</v>
          </cell>
          <cell r="E99" t="str">
            <v>主侧罩壳固定片2</v>
          </cell>
          <cell r="F99" t="str">
            <v>冲压件</v>
          </cell>
          <cell r="G99" t="str">
            <v>自制</v>
          </cell>
          <cell r="H99">
            <v>1</v>
          </cell>
          <cell r="I99" t="str">
            <v>SAPH440</v>
          </cell>
          <cell r="K99">
            <v>71</v>
          </cell>
          <cell r="L99">
            <v>23</v>
          </cell>
          <cell r="M99">
            <v>2</v>
          </cell>
          <cell r="N99">
            <v>6.25</v>
          </cell>
          <cell r="O99">
            <v>3.4</v>
          </cell>
          <cell r="P99">
            <v>2.5638099999999997E-2</v>
          </cell>
          <cell r="Q99">
            <v>1.4E-2</v>
          </cell>
          <cell r="R99">
            <v>1.1638099999999997E-2</v>
          </cell>
          <cell r="S99">
            <v>0.12066858499999999</v>
          </cell>
          <cell r="T99" t="str">
            <v>落料</v>
          </cell>
          <cell r="U99">
            <v>40</v>
          </cell>
          <cell r="V99">
            <v>1</v>
          </cell>
          <cell r="W99">
            <v>1</v>
          </cell>
          <cell r="X99">
            <v>0.03</v>
          </cell>
          <cell r="Y99">
            <v>0.03</v>
          </cell>
          <cell r="Z99">
            <v>0.21680230199999997</v>
          </cell>
          <cell r="AA99">
            <v>0.19186044424778761</v>
          </cell>
        </row>
        <row r="100">
          <cell r="T100" t="str">
            <v>成型</v>
          </cell>
          <cell r="U100">
            <v>40</v>
          </cell>
          <cell r="V100">
            <v>1</v>
          </cell>
          <cell r="W100">
            <v>1</v>
          </cell>
          <cell r="X100">
            <v>0.03</v>
          </cell>
          <cell r="Y100">
            <v>0.03</v>
          </cell>
        </row>
        <row r="104">
          <cell r="F104" t="str">
            <v>合计</v>
          </cell>
          <cell r="S104">
            <v>0.12066858499999999</v>
          </cell>
          <cell r="Y104">
            <v>0.06</v>
          </cell>
        </row>
        <row r="105">
          <cell r="C105" t="str">
            <v>SHT0012111</v>
          </cell>
          <cell r="D105" t="str">
            <v>02.03.60.016</v>
          </cell>
          <cell r="E105" t="str">
            <v>M4主边罩壳后固定板</v>
          </cell>
          <cell r="F105" t="str">
            <v>冲压件</v>
          </cell>
          <cell r="G105" t="str">
            <v>自制</v>
          </cell>
          <cell r="H105">
            <v>1</v>
          </cell>
          <cell r="I105" t="str">
            <v>SAPH440</v>
          </cell>
          <cell r="K105">
            <v>66</v>
          </cell>
          <cell r="L105">
            <v>31</v>
          </cell>
          <cell r="M105">
            <v>2</v>
          </cell>
          <cell r="N105">
            <v>6.25</v>
          </cell>
          <cell r="O105">
            <v>3.4</v>
          </cell>
          <cell r="P105">
            <v>3.2122199999999997E-2</v>
          </cell>
          <cell r="Q105">
            <v>1.9E-2</v>
          </cell>
          <cell r="R105">
            <v>1.3122199999999997E-2</v>
          </cell>
          <cell r="S105">
            <v>0.15614827000000001</v>
          </cell>
          <cell r="T105" t="str">
            <v>落料</v>
          </cell>
          <cell r="U105">
            <v>40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>
            <v>0.25937792399999998</v>
          </cell>
          <cell r="AA105">
            <v>0.22953798584070798</v>
          </cell>
        </row>
        <row r="106">
          <cell r="T106" t="str">
            <v>成型</v>
          </cell>
          <cell r="U106">
            <v>40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10">
          <cell r="F110" t="str">
            <v>合计</v>
          </cell>
          <cell r="S110">
            <v>0.15614827000000001</v>
          </cell>
          <cell r="Y110">
            <v>0.06</v>
          </cell>
        </row>
        <row r="111">
          <cell r="C111" t="str">
            <v>SHT0001857</v>
          </cell>
          <cell r="D111" t="str">
            <v>02.03.37.040A</v>
          </cell>
          <cell r="E111" t="str">
            <v>F3000上框后横梁总成</v>
          </cell>
          <cell r="F111" t="str">
            <v>上框后横梁</v>
          </cell>
          <cell r="G111" t="str">
            <v>自制</v>
          </cell>
          <cell r="H111">
            <v>1</v>
          </cell>
          <cell r="I111" t="str">
            <v>SAPH440</v>
          </cell>
          <cell r="K111">
            <v>252</v>
          </cell>
          <cell r="L111">
            <v>90</v>
          </cell>
          <cell r="M111">
            <v>3</v>
          </cell>
          <cell r="N111">
            <v>6.1</v>
          </cell>
          <cell r="O111">
            <v>3.4</v>
          </cell>
          <cell r="P111">
            <v>0.53411399999999998</v>
          </cell>
          <cell r="Q111">
            <v>0.39999999999999997</v>
          </cell>
          <cell r="R111">
            <v>0.13411400000000001</v>
          </cell>
          <cell r="S111">
            <v>2.8021077999999999</v>
          </cell>
          <cell r="T111" t="str">
            <v>落料</v>
          </cell>
          <cell r="U111">
            <v>125</v>
          </cell>
          <cell r="V111">
            <v>1</v>
          </cell>
          <cell r="W111">
            <v>1</v>
          </cell>
          <cell r="X111">
            <v>0.08</v>
          </cell>
          <cell r="Y111">
            <v>0.08</v>
          </cell>
          <cell r="Z111">
            <v>4.0884333599999998</v>
          </cell>
          <cell r="AA111">
            <v>3.6180826194690265</v>
          </cell>
        </row>
        <row r="112">
          <cell r="F112" t="str">
            <v>M8焊接螺母</v>
          </cell>
          <cell r="H112">
            <v>2</v>
          </cell>
          <cell r="N112">
            <v>4.7459999999999995E-2</v>
          </cell>
          <cell r="Q112">
            <v>5.0000000000000001E-3</v>
          </cell>
          <cell r="S112">
            <v>9.491999999999999E-2</v>
          </cell>
          <cell r="T112" t="str">
            <v>冲孔</v>
          </cell>
          <cell r="U112">
            <v>100</v>
          </cell>
          <cell r="V112">
            <v>1</v>
          </cell>
          <cell r="W112">
            <v>1</v>
          </cell>
          <cell r="X112">
            <v>7.0000000000000007E-2</v>
          </cell>
          <cell r="Y112">
            <v>7.0000000000000007E-2</v>
          </cell>
        </row>
        <row r="113">
          <cell r="T113" t="str">
            <v>成型</v>
          </cell>
          <cell r="U113">
            <v>80</v>
          </cell>
          <cell r="V113">
            <v>1</v>
          </cell>
          <cell r="W113">
            <v>1</v>
          </cell>
          <cell r="X113">
            <v>0.05</v>
          </cell>
          <cell r="Y113">
            <v>0.05</v>
          </cell>
        </row>
        <row r="114">
          <cell r="T114" t="str">
            <v>冲孔</v>
          </cell>
          <cell r="U114">
            <v>25</v>
          </cell>
          <cell r="V114">
            <v>1</v>
          </cell>
          <cell r="W114">
            <v>1</v>
          </cell>
          <cell r="X114">
            <v>0.03</v>
          </cell>
          <cell r="Y114">
            <v>0.03</v>
          </cell>
        </row>
        <row r="115">
          <cell r="T115" t="str">
            <v>焊接-委外</v>
          </cell>
          <cell r="V115">
            <v>4</v>
          </cell>
          <cell r="W115">
            <v>1</v>
          </cell>
          <cell r="X115">
            <v>0.05</v>
          </cell>
          <cell r="Y115">
            <v>0.28000000000000003</v>
          </cell>
        </row>
        <row r="116">
          <cell r="F116" t="str">
            <v>合计</v>
          </cell>
          <cell r="S116">
            <v>2.8970278</v>
          </cell>
          <cell r="Y116">
            <v>0.51</v>
          </cell>
        </row>
        <row r="117">
          <cell r="C117" t="str">
            <v>SHT0001859</v>
          </cell>
          <cell r="D117" t="str">
            <v>02.03.37.042</v>
          </cell>
          <cell r="E117" t="str">
            <v>下框横梁(19年加2个孔，但20年价格未体现)</v>
          </cell>
          <cell r="F117" t="str">
            <v>冲压件</v>
          </cell>
          <cell r="G117" t="str">
            <v>自制</v>
          </cell>
          <cell r="H117">
            <v>1</v>
          </cell>
          <cell r="I117" t="str">
            <v>SAPH440</v>
          </cell>
          <cell r="K117">
            <v>252</v>
          </cell>
          <cell r="L117">
            <v>71</v>
          </cell>
          <cell r="M117">
            <v>3</v>
          </cell>
          <cell r="N117">
            <v>6.1</v>
          </cell>
          <cell r="O117">
            <v>3.4</v>
          </cell>
          <cell r="P117">
            <v>0.42135659999999997</v>
          </cell>
          <cell r="Q117">
            <v>0.308</v>
          </cell>
          <cell r="R117">
            <v>0.11335659999999997</v>
          </cell>
          <cell r="S117">
            <v>2.1848628199999998</v>
          </cell>
          <cell r="T117" t="str">
            <v>落料</v>
          </cell>
          <cell r="U117">
            <v>125</v>
          </cell>
          <cell r="V117">
            <v>1</v>
          </cell>
          <cell r="W117">
            <v>1</v>
          </cell>
          <cell r="X117">
            <v>0.08</v>
          </cell>
          <cell r="Y117">
            <v>0.08</v>
          </cell>
          <cell r="Z117">
            <v>2.8978353839999995</v>
          </cell>
          <cell r="AA117">
            <v>2.5644560920353983</v>
          </cell>
        </row>
        <row r="118">
          <cell r="T118" t="str">
            <v>冲孔</v>
          </cell>
          <cell r="U118">
            <v>100</v>
          </cell>
          <cell r="V118">
            <v>1</v>
          </cell>
          <cell r="W118">
            <v>1</v>
          </cell>
          <cell r="X118">
            <v>7.0000000000000007E-2</v>
          </cell>
          <cell r="Y118">
            <v>7.0000000000000007E-2</v>
          </cell>
        </row>
        <row r="119">
          <cell r="T119" t="str">
            <v>成型</v>
          </cell>
          <cell r="U119">
            <v>80</v>
          </cell>
          <cell r="V119">
            <v>1</v>
          </cell>
          <cell r="W119">
            <v>1</v>
          </cell>
          <cell r="X119">
            <v>0.05</v>
          </cell>
          <cell r="Y119">
            <v>0.05</v>
          </cell>
        </row>
        <row r="120">
          <cell r="T120" t="str">
            <v>冲孔</v>
          </cell>
          <cell r="U120">
            <v>25</v>
          </cell>
          <cell r="V120">
            <v>1</v>
          </cell>
          <cell r="W120">
            <v>1</v>
          </cell>
          <cell r="X120">
            <v>0.03</v>
          </cell>
          <cell r="Y120">
            <v>0.03</v>
          </cell>
        </row>
        <row r="122">
          <cell r="F122" t="str">
            <v>合计</v>
          </cell>
          <cell r="S122">
            <v>2.1848628199999998</v>
          </cell>
          <cell r="Y122">
            <v>0.23</v>
          </cell>
        </row>
        <row r="123">
          <cell r="C123" t="str">
            <v>SHT0011723</v>
          </cell>
          <cell r="D123" t="str">
            <v>02.03.61.008</v>
          </cell>
          <cell r="E123" t="str">
            <v>T5稳定钣金</v>
          </cell>
          <cell r="F123" t="str">
            <v>冲压件</v>
          </cell>
          <cell r="G123" t="str">
            <v>自制</v>
          </cell>
          <cell r="H123">
            <v>1</v>
          </cell>
          <cell r="I123" t="str">
            <v>SAPH440</v>
          </cell>
          <cell r="K123">
            <v>60</v>
          </cell>
          <cell r="L123">
            <v>262</v>
          </cell>
          <cell r="M123">
            <v>3</v>
          </cell>
          <cell r="N123">
            <v>6.1</v>
          </cell>
          <cell r="O123">
            <v>3.4</v>
          </cell>
          <cell r="P123">
            <v>0.37020599999999998</v>
          </cell>
          <cell r="Q123">
            <v>0.23400000000000001</v>
          </cell>
          <cell r="R123">
            <v>0.13620599999999997</v>
          </cell>
          <cell r="S123">
            <v>1.7951561999999999</v>
          </cell>
          <cell r="T123" t="str">
            <v>落料</v>
          </cell>
          <cell r="U123">
            <v>100</v>
          </cell>
          <cell r="V123">
            <v>1</v>
          </cell>
          <cell r="W123">
            <v>1</v>
          </cell>
          <cell r="X123">
            <v>7.0000000000000007E-2</v>
          </cell>
          <cell r="Y123">
            <v>7.0000000000000007E-2</v>
          </cell>
          <cell r="Z123">
            <v>2.33418744</v>
          </cell>
          <cell r="AA123">
            <v>2.0656526017699117</v>
          </cell>
        </row>
        <row r="124">
          <cell r="T124" t="str">
            <v>成型</v>
          </cell>
          <cell r="U124">
            <v>80</v>
          </cell>
          <cell r="V124">
            <v>1</v>
          </cell>
          <cell r="W124">
            <v>1</v>
          </cell>
          <cell r="X124">
            <v>0.05</v>
          </cell>
          <cell r="Y124">
            <v>0.05</v>
          </cell>
        </row>
        <row r="125">
          <cell r="T125" t="str">
            <v>冲孔</v>
          </cell>
          <cell r="U125">
            <v>40</v>
          </cell>
          <cell r="V125">
            <v>1</v>
          </cell>
          <cell r="W125">
            <v>1</v>
          </cell>
          <cell r="X125">
            <v>0.03</v>
          </cell>
          <cell r="Y125">
            <v>0.03</v>
          </cell>
        </row>
        <row r="128">
          <cell r="F128" t="str">
            <v>合计</v>
          </cell>
          <cell r="S128">
            <v>1.7951561999999999</v>
          </cell>
          <cell r="Y128">
            <v>0.15000000000000002</v>
          </cell>
        </row>
        <row r="129">
          <cell r="C129" t="str">
            <v>SHT0011778</v>
          </cell>
          <cell r="D129" t="str">
            <v>02.03.61.009</v>
          </cell>
          <cell r="E129" t="str">
            <v>T5座框前梁</v>
          </cell>
          <cell r="F129" t="str">
            <v>冲压件</v>
          </cell>
          <cell r="G129" t="str">
            <v>自制</v>
          </cell>
          <cell r="H129">
            <v>1</v>
          </cell>
          <cell r="I129" t="str">
            <v>Q235</v>
          </cell>
          <cell r="K129">
            <v>328</v>
          </cell>
          <cell r="L129">
            <v>47</v>
          </cell>
          <cell r="M129">
            <v>2</v>
          </cell>
          <cell r="N129">
            <v>6.25</v>
          </cell>
          <cell r="O129">
            <v>3.4</v>
          </cell>
          <cell r="P129">
            <v>0.24203119999999997</v>
          </cell>
          <cell r="Q129">
            <v>0.17399999999999999</v>
          </cell>
          <cell r="R129">
            <v>6.8031199999999986E-2</v>
          </cell>
          <cell r="S129">
            <v>1.2813889199999999</v>
          </cell>
          <cell r="T129" t="str">
            <v>落料</v>
          </cell>
          <cell r="U129">
            <v>100</v>
          </cell>
          <cell r="V129">
            <v>1</v>
          </cell>
          <cell r="W129">
            <v>1</v>
          </cell>
          <cell r="X129">
            <v>7.0000000000000007E-2</v>
          </cell>
          <cell r="Y129">
            <v>7.0000000000000007E-2</v>
          </cell>
          <cell r="Z129">
            <v>1.7176667039999998</v>
          </cell>
          <cell r="AA129">
            <v>1.5200590300884955</v>
          </cell>
        </row>
        <row r="130">
          <cell r="T130" t="str">
            <v>成型</v>
          </cell>
          <cell r="U130">
            <v>80</v>
          </cell>
          <cell r="V130">
            <v>1</v>
          </cell>
          <cell r="W130">
            <v>1</v>
          </cell>
          <cell r="X130">
            <v>0.05</v>
          </cell>
          <cell r="Y130">
            <v>0.05</v>
          </cell>
        </row>
        <row r="131">
          <cell r="T131" t="str">
            <v>冲孔</v>
          </cell>
          <cell r="U131">
            <v>40</v>
          </cell>
          <cell r="V131">
            <v>1</v>
          </cell>
          <cell r="W131">
            <v>1</v>
          </cell>
          <cell r="X131">
            <v>0.03</v>
          </cell>
          <cell r="Y131">
            <v>0.03</v>
          </cell>
        </row>
        <row r="134">
          <cell r="F134" t="str">
            <v>合计</v>
          </cell>
          <cell r="S134">
            <v>1.2813889199999999</v>
          </cell>
          <cell r="Y134">
            <v>0.15000000000000002</v>
          </cell>
        </row>
        <row r="135">
          <cell r="C135" t="str">
            <v>SHT0011804</v>
          </cell>
          <cell r="D135" t="str">
            <v>02.03.11.108</v>
          </cell>
          <cell r="E135" t="str">
            <v>仰角调节机构钣金件1左</v>
          </cell>
          <cell r="F135" t="str">
            <v>冲压件</v>
          </cell>
          <cell r="G135" t="str">
            <v>自制</v>
          </cell>
          <cell r="H135">
            <v>1</v>
          </cell>
          <cell r="I135" t="str">
            <v>SAPH440</v>
          </cell>
          <cell r="K135">
            <v>72</v>
          </cell>
          <cell r="L135">
            <v>100</v>
          </cell>
          <cell r="M135">
            <v>2.5</v>
          </cell>
          <cell r="N135">
            <v>6.15</v>
          </cell>
          <cell r="O135">
            <v>3.4</v>
          </cell>
          <cell r="P135">
            <v>0.14129999999999998</v>
          </cell>
          <cell r="Q135">
            <v>6.7000000000000004E-2</v>
          </cell>
          <cell r="R135">
            <v>7.4299999999999977E-2</v>
          </cell>
          <cell r="S135">
            <v>0.61637500000000012</v>
          </cell>
          <cell r="T135" t="str">
            <v>落料</v>
          </cell>
          <cell r="U135">
            <v>100</v>
          </cell>
          <cell r="V135">
            <v>1</v>
          </cell>
          <cell r="W135">
            <v>1</v>
          </cell>
          <cell r="X135">
            <v>7.0000000000000007E-2</v>
          </cell>
          <cell r="Y135">
            <v>7.0000000000000007E-2</v>
          </cell>
          <cell r="Z135">
            <v>0.89565000000000017</v>
          </cell>
          <cell r="AA135">
            <v>0.79261061946902678</v>
          </cell>
        </row>
        <row r="136">
          <cell r="T136" t="str">
            <v>成型</v>
          </cell>
          <cell r="U136">
            <v>40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T137" t="str">
            <v>冲孔</v>
          </cell>
          <cell r="U137">
            <v>25</v>
          </cell>
          <cell r="V137">
            <v>1</v>
          </cell>
          <cell r="W137">
            <v>1</v>
          </cell>
          <cell r="X137">
            <v>0.03</v>
          </cell>
          <cell r="Y137">
            <v>0.03</v>
          </cell>
        </row>
        <row r="140">
          <cell r="F140" t="str">
            <v>合计</v>
          </cell>
          <cell r="S140">
            <v>0.61637500000000012</v>
          </cell>
          <cell r="Y140">
            <v>0.13</v>
          </cell>
        </row>
        <row r="141">
          <cell r="C141" t="str">
            <v>SHT0011805</v>
          </cell>
          <cell r="D141" t="str">
            <v>02.03.11.109</v>
          </cell>
          <cell r="E141" t="str">
            <v>仰角调节机构钣金件1右</v>
          </cell>
          <cell r="F141" t="str">
            <v>冲压件</v>
          </cell>
          <cell r="G141" t="str">
            <v>自制</v>
          </cell>
          <cell r="H141">
            <v>1</v>
          </cell>
          <cell r="I141" t="str">
            <v>SAPH440</v>
          </cell>
          <cell r="K141">
            <v>72</v>
          </cell>
          <cell r="L141">
            <v>100</v>
          </cell>
          <cell r="M141">
            <v>2.5</v>
          </cell>
          <cell r="N141">
            <v>6.15</v>
          </cell>
          <cell r="O141">
            <v>3.4</v>
          </cell>
          <cell r="P141">
            <v>0.14129999999999998</v>
          </cell>
          <cell r="Q141">
            <v>6.7000000000000004E-2</v>
          </cell>
          <cell r="R141">
            <v>7.4299999999999977E-2</v>
          </cell>
          <cell r="S141">
            <v>0.61637500000000012</v>
          </cell>
          <cell r="T141" t="str">
            <v>落料</v>
          </cell>
          <cell r="U141">
            <v>100</v>
          </cell>
          <cell r="V141">
            <v>1</v>
          </cell>
          <cell r="W141">
            <v>1</v>
          </cell>
          <cell r="X141">
            <v>7.0000000000000007E-2</v>
          </cell>
          <cell r="Y141">
            <v>7.0000000000000007E-2</v>
          </cell>
          <cell r="Z141">
            <v>0.89565000000000017</v>
          </cell>
          <cell r="AA141">
            <v>0.79261061946902678</v>
          </cell>
        </row>
        <row r="142">
          <cell r="T142" t="str">
            <v>成型</v>
          </cell>
          <cell r="U142">
            <v>40</v>
          </cell>
          <cell r="V142">
            <v>1</v>
          </cell>
          <cell r="W142">
            <v>1</v>
          </cell>
          <cell r="X142">
            <v>0.03</v>
          </cell>
          <cell r="Y142">
            <v>0.03</v>
          </cell>
        </row>
        <row r="143">
          <cell r="T143" t="str">
            <v>冲孔</v>
          </cell>
          <cell r="U143">
            <v>25</v>
          </cell>
          <cell r="V143">
            <v>1</v>
          </cell>
          <cell r="W143">
            <v>1</v>
          </cell>
          <cell r="X143">
            <v>0.03</v>
          </cell>
          <cell r="Y143">
            <v>0.03</v>
          </cell>
        </row>
        <row r="146">
          <cell r="F146" t="str">
            <v>合计</v>
          </cell>
          <cell r="S146">
            <v>0.61637500000000012</v>
          </cell>
          <cell r="Y146">
            <v>0.13</v>
          </cell>
        </row>
        <row r="147">
          <cell r="C147" t="str">
            <v>SHT0011806</v>
          </cell>
          <cell r="D147" t="str">
            <v>02.03.11.110</v>
          </cell>
          <cell r="E147" t="str">
            <v>仰角调节机构钣金件2</v>
          </cell>
          <cell r="F147" t="str">
            <v>冲压件</v>
          </cell>
          <cell r="G147" t="str">
            <v>自制</v>
          </cell>
          <cell r="H147">
            <v>1</v>
          </cell>
          <cell r="I147" t="str">
            <v>SAPH440</v>
          </cell>
          <cell r="K147">
            <v>72</v>
          </cell>
          <cell r="L147">
            <v>100</v>
          </cell>
          <cell r="M147">
            <v>2.5</v>
          </cell>
          <cell r="N147">
            <v>6.15</v>
          </cell>
          <cell r="O147">
            <v>3.4</v>
          </cell>
          <cell r="P147">
            <v>0.14129999999999998</v>
          </cell>
          <cell r="Q147">
            <v>6.7000000000000004E-2</v>
          </cell>
          <cell r="R147">
            <v>7.4299999999999977E-2</v>
          </cell>
          <cell r="S147">
            <v>0.61637500000000012</v>
          </cell>
          <cell r="T147" t="str">
            <v>落料</v>
          </cell>
          <cell r="U147">
            <v>100</v>
          </cell>
          <cell r="V147">
            <v>1</v>
          </cell>
          <cell r="W147">
            <v>1</v>
          </cell>
          <cell r="X147">
            <v>7.0000000000000007E-2</v>
          </cell>
          <cell r="Y147">
            <v>7.0000000000000007E-2</v>
          </cell>
          <cell r="Z147">
            <v>0.89565000000000017</v>
          </cell>
          <cell r="AA147">
            <v>0.79261061946902678</v>
          </cell>
        </row>
        <row r="148">
          <cell r="T148" t="str">
            <v>成型</v>
          </cell>
          <cell r="U148">
            <v>40</v>
          </cell>
          <cell r="V148">
            <v>1</v>
          </cell>
          <cell r="W148">
            <v>1</v>
          </cell>
          <cell r="X148">
            <v>0.03</v>
          </cell>
          <cell r="Y148">
            <v>0.03</v>
          </cell>
        </row>
        <row r="149">
          <cell r="T149" t="str">
            <v>冲孔</v>
          </cell>
          <cell r="U149">
            <v>25</v>
          </cell>
          <cell r="V149">
            <v>1</v>
          </cell>
          <cell r="W149">
            <v>1</v>
          </cell>
          <cell r="X149">
            <v>0.03</v>
          </cell>
          <cell r="Y149">
            <v>0.03</v>
          </cell>
        </row>
        <row r="152">
          <cell r="F152" t="str">
            <v>合计</v>
          </cell>
          <cell r="S152">
            <v>0.61637500000000012</v>
          </cell>
          <cell r="Y152">
            <v>0.13</v>
          </cell>
        </row>
        <row r="153">
          <cell r="C153" t="str">
            <v>SHT0001058</v>
          </cell>
          <cell r="D153" t="str">
            <v>02.03.26.022A</v>
          </cell>
          <cell r="E153" t="str">
            <v>仰角调节机构手柄钣金件</v>
          </cell>
          <cell r="F153" t="str">
            <v>冲压件</v>
          </cell>
          <cell r="G153" t="str">
            <v>自制</v>
          </cell>
          <cell r="H153">
            <v>1</v>
          </cell>
          <cell r="I153" t="str">
            <v>SAPH440</v>
          </cell>
          <cell r="K153">
            <v>57</v>
          </cell>
          <cell r="L153">
            <v>30</v>
          </cell>
          <cell r="M153">
            <v>2.5</v>
          </cell>
          <cell r="N153">
            <v>6.15</v>
          </cell>
          <cell r="O153">
            <v>3.4</v>
          </cell>
          <cell r="P153">
            <v>3.3558749999999998E-2</v>
          </cell>
          <cell r="Q153">
            <v>1.6E-2</v>
          </cell>
          <cell r="R153">
            <v>1.7558749999999998E-2</v>
          </cell>
          <cell r="S153">
            <v>0.14668656250000001</v>
          </cell>
          <cell r="T153" t="str">
            <v>落料</v>
          </cell>
          <cell r="U153">
            <v>80</v>
          </cell>
          <cell r="V153">
            <v>1</v>
          </cell>
          <cell r="W153">
            <v>1</v>
          </cell>
          <cell r="X153">
            <v>0.05</v>
          </cell>
          <cell r="Y153">
            <v>0.05</v>
          </cell>
          <cell r="Z153">
            <v>0.23602387499999999</v>
          </cell>
          <cell r="AA153">
            <v>0.20887068584070798</v>
          </cell>
        </row>
        <row r="158">
          <cell r="F158" t="str">
            <v>合计</v>
          </cell>
          <cell r="S158">
            <v>0.14668656250000001</v>
          </cell>
          <cell r="Y158">
            <v>0.05</v>
          </cell>
        </row>
        <row r="159">
          <cell r="C159" t="str">
            <v>SHT0002071</v>
          </cell>
          <cell r="D159" t="str">
            <v>02.03.27.008A</v>
          </cell>
          <cell r="E159" t="str">
            <v>D04导向板固定片</v>
          </cell>
          <cell r="F159" t="str">
            <v>冲压件</v>
          </cell>
          <cell r="G159" t="str">
            <v>自制</v>
          </cell>
          <cell r="H159">
            <v>1</v>
          </cell>
          <cell r="I159" t="str">
            <v>SAPH440</v>
          </cell>
          <cell r="K159">
            <v>57</v>
          </cell>
          <cell r="L159">
            <v>18</v>
          </cell>
          <cell r="M159">
            <v>2</v>
          </cell>
          <cell r="N159">
            <v>6.25</v>
          </cell>
          <cell r="O159">
            <v>3.4</v>
          </cell>
          <cell r="P159">
            <v>1.61082E-2</v>
          </cell>
          <cell r="Q159">
            <v>1.0999999999999999E-2</v>
          </cell>
          <cell r="R159">
            <v>5.1082000000000002E-3</v>
          </cell>
          <cell r="S159">
            <v>8.3308369999999993E-2</v>
          </cell>
          <cell r="T159" t="str">
            <v>落料</v>
          </cell>
          <cell r="U159">
            <v>40</v>
          </cell>
          <cell r="V159">
            <v>1</v>
          </cell>
          <cell r="W159">
            <v>1</v>
          </cell>
          <cell r="X159">
            <v>0.03</v>
          </cell>
          <cell r="Y159">
            <v>0.03</v>
          </cell>
          <cell r="Z159">
            <v>0.17197004399999999</v>
          </cell>
          <cell r="AA159">
            <v>0.15218587964601771</v>
          </cell>
        </row>
        <row r="160">
          <cell r="T160" t="str">
            <v>成型</v>
          </cell>
          <cell r="U160">
            <v>25</v>
          </cell>
          <cell r="V160">
            <v>1</v>
          </cell>
          <cell r="W160">
            <v>1</v>
          </cell>
          <cell r="X160">
            <v>0.03</v>
          </cell>
          <cell r="Y160">
            <v>0.03</v>
          </cell>
        </row>
        <row r="164">
          <cell r="F164" t="str">
            <v>合计</v>
          </cell>
          <cell r="S164">
            <v>8.3308369999999993E-2</v>
          </cell>
          <cell r="Y164">
            <v>0.06</v>
          </cell>
        </row>
        <row r="165">
          <cell r="C165" t="str">
            <v>SHT0012113</v>
          </cell>
          <cell r="D165" t="str">
            <v>02.03.60.058</v>
          </cell>
          <cell r="E165" t="str">
            <v>M3000副边罩壳固定钣金</v>
          </cell>
          <cell r="F165" t="str">
            <v>冲压件</v>
          </cell>
          <cell r="G165" t="str">
            <v>自制</v>
          </cell>
          <cell r="H165">
            <v>1</v>
          </cell>
          <cell r="I165" t="str">
            <v>SAPH440</v>
          </cell>
          <cell r="K165">
            <v>74</v>
          </cell>
          <cell r="L165">
            <v>65</v>
          </cell>
          <cell r="M165">
            <v>2</v>
          </cell>
          <cell r="N165">
            <v>6.25</v>
          </cell>
          <cell r="O165">
            <v>3.4</v>
          </cell>
          <cell r="P165">
            <v>7.5517000000000001E-2</v>
          </cell>
          <cell r="Q165">
            <v>1.0999999999999999E-2</v>
          </cell>
          <cell r="R165">
            <v>6.4517000000000005E-2</v>
          </cell>
          <cell r="S165">
            <v>0.25262344999999997</v>
          </cell>
          <cell r="T165" t="str">
            <v>落料</v>
          </cell>
          <cell r="U165">
            <v>40</v>
          </cell>
          <cell r="V165">
            <v>1</v>
          </cell>
          <cell r="W165">
            <v>1</v>
          </cell>
          <cell r="X165">
            <v>0.03</v>
          </cell>
          <cell r="Y165">
            <v>0.03</v>
          </cell>
          <cell r="Z165">
            <v>0.41114813999999994</v>
          </cell>
          <cell r="AA165">
            <v>0.36384791150442475</v>
          </cell>
        </row>
        <row r="166">
          <cell r="T166" t="str">
            <v>压筋</v>
          </cell>
          <cell r="U166">
            <v>40</v>
          </cell>
          <cell r="V166">
            <v>1</v>
          </cell>
          <cell r="W166">
            <v>1</v>
          </cell>
          <cell r="X166">
            <v>0.03</v>
          </cell>
          <cell r="Y166">
            <v>0.03</v>
          </cell>
        </row>
        <row r="167">
          <cell r="T167" t="str">
            <v>折弯</v>
          </cell>
          <cell r="U167">
            <v>25</v>
          </cell>
          <cell r="V167">
            <v>1</v>
          </cell>
          <cell r="W167">
            <v>1</v>
          </cell>
          <cell r="X167">
            <v>0.03</v>
          </cell>
          <cell r="Y167">
            <v>0.03</v>
          </cell>
        </row>
        <row r="170">
          <cell r="F170" t="str">
            <v>合计</v>
          </cell>
          <cell r="S170">
            <v>0.25262344999999997</v>
          </cell>
          <cell r="Y170">
            <v>0.09</v>
          </cell>
        </row>
        <row r="171">
          <cell r="C171" t="str">
            <v>SHT0013786</v>
          </cell>
          <cell r="D171" t="str">
            <v>02.03.60.087</v>
          </cell>
          <cell r="E171" t="str">
            <v>X5000副边罩壳固定钣金</v>
          </cell>
          <cell r="F171" t="str">
            <v>冲压件</v>
          </cell>
          <cell r="G171" t="str">
            <v>自制</v>
          </cell>
          <cell r="H171">
            <v>1</v>
          </cell>
          <cell r="I171" t="str">
            <v>SAPH440</v>
          </cell>
          <cell r="K171">
            <v>74</v>
          </cell>
          <cell r="L171">
            <v>65</v>
          </cell>
          <cell r="M171">
            <v>2</v>
          </cell>
          <cell r="N171">
            <v>6.25</v>
          </cell>
          <cell r="O171">
            <v>3.4</v>
          </cell>
          <cell r="P171">
            <v>7.5517000000000001E-2</v>
          </cell>
          <cell r="Q171">
            <v>1.0999999999999999E-2</v>
          </cell>
          <cell r="R171">
            <v>6.4517000000000005E-2</v>
          </cell>
          <cell r="S171">
            <v>0.25262344999999997</v>
          </cell>
          <cell r="T171" t="str">
            <v>落料</v>
          </cell>
          <cell r="U171">
            <v>40</v>
          </cell>
          <cell r="V171">
            <v>1</v>
          </cell>
          <cell r="W171">
            <v>1</v>
          </cell>
          <cell r="X171">
            <v>0.03</v>
          </cell>
          <cell r="Y171">
            <v>0.03</v>
          </cell>
          <cell r="Z171">
            <v>0.41114813999999994</v>
          </cell>
          <cell r="AA171">
            <v>0.36384791150442475</v>
          </cell>
        </row>
        <row r="172">
          <cell r="T172" t="str">
            <v>压筋</v>
          </cell>
          <cell r="U172">
            <v>40</v>
          </cell>
          <cell r="V172">
            <v>1</v>
          </cell>
          <cell r="W172">
            <v>1</v>
          </cell>
          <cell r="X172">
            <v>0.03</v>
          </cell>
          <cell r="Y172">
            <v>0.03</v>
          </cell>
        </row>
        <row r="173">
          <cell r="T173" t="str">
            <v>折弯</v>
          </cell>
          <cell r="U173">
            <v>25</v>
          </cell>
          <cell r="V173">
            <v>1</v>
          </cell>
          <cell r="W173">
            <v>1</v>
          </cell>
          <cell r="X173">
            <v>0.03</v>
          </cell>
          <cell r="Y173">
            <v>0.03</v>
          </cell>
        </row>
        <row r="176">
          <cell r="F176" t="str">
            <v>合计</v>
          </cell>
          <cell r="S176">
            <v>0.25262344999999997</v>
          </cell>
          <cell r="Y176">
            <v>0.09</v>
          </cell>
        </row>
        <row r="177">
          <cell r="C177" t="str">
            <v>SHT0012053</v>
          </cell>
          <cell r="D177" t="str">
            <v>02.03.60.060</v>
          </cell>
          <cell r="E177" t="str">
            <v>副边罩壳固定钣金</v>
          </cell>
          <cell r="F177" t="str">
            <v>冲压件</v>
          </cell>
          <cell r="G177" t="str">
            <v>自制</v>
          </cell>
          <cell r="H177">
            <v>1</v>
          </cell>
          <cell r="I177" t="str">
            <v>SAPH440</v>
          </cell>
          <cell r="K177">
            <v>59</v>
          </cell>
          <cell r="L177">
            <v>49</v>
          </cell>
          <cell r="M177">
            <v>2</v>
          </cell>
          <cell r="N177">
            <v>6.25</v>
          </cell>
          <cell r="O177">
            <v>3.4</v>
          </cell>
          <cell r="P177">
            <v>4.5388699999999997E-2</v>
          </cell>
          <cell r="Q177">
            <v>1.4999999999999999E-2</v>
          </cell>
          <cell r="R177">
            <v>3.0388699999999998E-2</v>
          </cell>
          <cell r="S177">
            <v>0.18035779499999996</v>
          </cell>
          <cell r="T177" t="str">
            <v>落料</v>
          </cell>
          <cell r="U177">
            <v>40</v>
          </cell>
          <cell r="V177">
            <v>1</v>
          </cell>
          <cell r="W177">
            <v>1</v>
          </cell>
          <cell r="X177">
            <v>0.03</v>
          </cell>
          <cell r="Y177">
            <v>0.03</v>
          </cell>
          <cell r="Z177">
            <v>0.32442935399999995</v>
          </cell>
          <cell r="AA177">
            <v>0.28710562300884956</v>
          </cell>
        </row>
        <row r="178">
          <cell r="T178" t="str">
            <v>压筋</v>
          </cell>
          <cell r="U178">
            <v>40</v>
          </cell>
          <cell r="V178">
            <v>1</v>
          </cell>
          <cell r="W178">
            <v>1</v>
          </cell>
          <cell r="X178">
            <v>0.03</v>
          </cell>
          <cell r="Y178">
            <v>0.03</v>
          </cell>
        </row>
        <row r="179">
          <cell r="T179" t="str">
            <v>折弯</v>
          </cell>
          <cell r="U179">
            <v>25</v>
          </cell>
          <cell r="V179">
            <v>1</v>
          </cell>
          <cell r="W179">
            <v>1</v>
          </cell>
          <cell r="X179">
            <v>0.03</v>
          </cell>
          <cell r="Y179">
            <v>0.03</v>
          </cell>
        </row>
        <row r="182">
          <cell r="F182" t="str">
            <v>合计</v>
          </cell>
          <cell r="S182">
            <v>0.18035779499999996</v>
          </cell>
          <cell r="Y182">
            <v>0.09</v>
          </cell>
        </row>
        <row r="183">
          <cell r="C183" t="str">
            <v>SHT0012497</v>
          </cell>
          <cell r="D183" t="str">
            <v>02.03.61.027</v>
          </cell>
          <cell r="E183" t="str">
            <v>底座左连接板焊接总成</v>
          </cell>
          <cell r="F183" t="str">
            <v>底座左连接板</v>
          </cell>
          <cell r="G183" t="str">
            <v>自制</v>
          </cell>
          <cell r="H183">
            <v>1</v>
          </cell>
          <cell r="I183" t="str">
            <v>SPFH590</v>
          </cell>
          <cell r="K183">
            <v>135</v>
          </cell>
          <cell r="L183">
            <v>39</v>
          </cell>
          <cell r="M183">
            <v>2.5</v>
          </cell>
          <cell r="N183">
            <v>6.45</v>
          </cell>
          <cell r="O183">
            <v>3.4</v>
          </cell>
          <cell r="P183">
            <v>0.10332562499999999</v>
          </cell>
          <cell r="Q183">
            <v>4.3999999999999997E-2</v>
          </cell>
          <cell r="R183">
            <v>5.9325624999999993E-2</v>
          </cell>
          <cell r="S183">
            <v>0.46474315624999996</v>
          </cell>
          <cell r="T183" t="str">
            <v>落料</v>
          </cell>
          <cell r="U183">
            <v>80</v>
          </cell>
          <cell r="V183">
            <v>1</v>
          </cell>
          <cell r="W183">
            <v>1</v>
          </cell>
          <cell r="X183">
            <v>0.05</v>
          </cell>
          <cell r="Y183">
            <v>0.05</v>
          </cell>
          <cell r="Z183">
            <v>1.3135693874999996</v>
          </cell>
          <cell r="AA183">
            <v>1.1624507853982298</v>
          </cell>
        </row>
        <row r="184">
          <cell r="F184" t="str">
            <v>M10螺母</v>
          </cell>
          <cell r="H184">
            <v>2</v>
          </cell>
          <cell r="Q184">
            <v>5.0000000000000001E-3</v>
          </cell>
          <cell r="S184">
            <v>0.21989799999999998</v>
          </cell>
          <cell r="T184" t="str">
            <v>成型</v>
          </cell>
          <cell r="U184">
            <v>80</v>
          </cell>
          <cell r="V184">
            <v>1</v>
          </cell>
          <cell r="W184">
            <v>1</v>
          </cell>
          <cell r="X184">
            <v>0.05</v>
          </cell>
          <cell r="Y184">
            <v>0.05</v>
          </cell>
        </row>
        <row r="185">
          <cell r="T185" t="str">
            <v>冲孔</v>
          </cell>
          <cell r="U185">
            <v>40</v>
          </cell>
          <cell r="V185">
            <v>1</v>
          </cell>
          <cell r="W185">
            <v>1</v>
          </cell>
          <cell r="X185">
            <v>0.03</v>
          </cell>
          <cell r="Y185">
            <v>0.03</v>
          </cell>
        </row>
        <row r="186">
          <cell r="T186" t="str">
            <v>焊接-委外</v>
          </cell>
          <cell r="U186">
            <v>4</v>
          </cell>
          <cell r="V186">
            <v>1</v>
          </cell>
          <cell r="W186">
            <v>1</v>
          </cell>
          <cell r="X186">
            <v>0.28000000000000003</v>
          </cell>
          <cell r="Y186">
            <v>0.28000000000000003</v>
          </cell>
        </row>
        <row r="188">
          <cell r="F188" t="str">
            <v>合计</v>
          </cell>
          <cell r="S188">
            <v>0.68464115624999988</v>
          </cell>
          <cell r="Y188">
            <v>0.41000000000000003</v>
          </cell>
        </row>
        <row r="189">
          <cell r="C189" t="str">
            <v>SHT0012498</v>
          </cell>
          <cell r="D189" t="str">
            <v>02.03.61.028</v>
          </cell>
          <cell r="E189" t="str">
            <v>底座右连接板焊接总成</v>
          </cell>
          <cell r="F189" t="str">
            <v>底座右连接板</v>
          </cell>
          <cell r="G189" t="str">
            <v>自制</v>
          </cell>
          <cell r="H189">
            <v>1</v>
          </cell>
          <cell r="I189" t="str">
            <v>SPFH590</v>
          </cell>
          <cell r="K189">
            <v>135</v>
          </cell>
          <cell r="L189">
            <v>39</v>
          </cell>
          <cell r="M189">
            <v>2.5</v>
          </cell>
          <cell r="N189">
            <v>6.45</v>
          </cell>
          <cell r="O189">
            <v>3.4</v>
          </cell>
          <cell r="P189">
            <v>0.10332562499999999</v>
          </cell>
          <cell r="Q189">
            <v>4.3999999999999997E-2</v>
          </cell>
          <cell r="R189">
            <v>5.9325624999999993E-2</v>
          </cell>
          <cell r="S189">
            <v>0.46474315624999996</v>
          </cell>
          <cell r="T189" t="str">
            <v>落料</v>
          </cell>
          <cell r="U189">
            <v>80</v>
          </cell>
          <cell r="V189">
            <v>1</v>
          </cell>
          <cell r="W189">
            <v>1</v>
          </cell>
          <cell r="X189">
            <v>0.05</v>
          </cell>
          <cell r="Y189">
            <v>0.05</v>
          </cell>
          <cell r="Z189">
            <v>1.3135693874999996</v>
          </cell>
          <cell r="AA189">
            <v>1.1624507853982298</v>
          </cell>
        </row>
        <row r="190">
          <cell r="F190" t="str">
            <v>M10螺母</v>
          </cell>
          <cell r="H190">
            <v>2</v>
          </cell>
          <cell r="Q190">
            <v>5.0000000000000001E-3</v>
          </cell>
          <cell r="S190">
            <v>0.21989799999999998</v>
          </cell>
          <cell r="T190" t="str">
            <v>成型</v>
          </cell>
          <cell r="U190">
            <v>80</v>
          </cell>
          <cell r="V190">
            <v>1</v>
          </cell>
          <cell r="W190">
            <v>1</v>
          </cell>
          <cell r="X190">
            <v>0.05</v>
          </cell>
          <cell r="Y190">
            <v>0.05</v>
          </cell>
        </row>
        <row r="191">
          <cell r="T191" t="str">
            <v>冲孔</v>
          </cell>
          <cell r="U191">
            <v>40</v>
          </cell>
          <cell r="V191">
            <v>1</v>
          </cell>
          <cell r="W191">
            <v>1</v>
          </cell>
          <cell r="X191">
            <v>0.03</v>
          </cell>
          <cell r="Y191">
            <v>0.03</v>
          </cell>
        </row>
        <row r="192">
          <cell r="T192" t="str">
            <v>焊接-委外</v>
          </cell>
          <cell r="U192">
            <v>4</v>
          </cell>
          <cell r="V192">
            <v>1</v>
          </cell>
          <cell r="W192">
            <v>1</v>
          </cell>
          <cell r="X192">
            <v>0.28000000000000003</v>
          </cell>
          <cell r="Y192">
            <v>0.28000000000000003</v>
          </cell>
        </row>
        <row r="194">
          <cell r="F194" t="str">
            <v>合计</v>
          </cell>
          <cell r="S194">
            <v>0.68464115624999988</v>
          </cell>
          <cell r="Y194">
            <v>0.41000000000000003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N84"/>
  <sheetViews>
    <sheetView zoomScaleSheetLayoutView="100" workbookViewId="0">
      <selection activeCell="A9" sqref="A9:XFD53"/>
    </sheetView>
  </sheetViews>
  <sheetFormatPr defaultRowHeight="15.6"/>
  <cols>
    <col min="1" max="1" width="6.44140625" style="2" customWidth="1"/>
    <col min="2" max="2" width="12.21875" style="54" customWidth="1"/>
    <col min="3" max="3" width="28.21875" style="2" customWidth="1"/>
    <col min="4" max="4" width="13.77734375" style="50" customWidth="1"/>
    <col min="5" max="5" width="5.6640625" style="51" customWidth="1"/>
    <col min="6" max="7" width="9.33203125" style="52" customWidth="1"/>
    <col min="8" max="8" width="13.109375" style="53" customWidth="1"/>
    <col min="9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48" ht="22.2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73" t="s">
        <v>1</v>
      </c>
      <c r="B3" s="73"/>
      <c r="C3" s="73"/>
      <c r="D3" s="73"/>
      <c r="E3" s="73"/>
      <c r="F3" s="73"/>
      <c r="G3" s="73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73" t="s">
        <v>21</v>
      </c>
      <c r="B4" s="73"/>
      <c r="C4" s="73"/>
      <c r="D4" s="73"/>
      <c r="E4" s="73"/>
      <c r="F4" s="73"/>
      <c r="G4" s="73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74" t="s">
        <v>2</v>
      </c>
      <c r="B5" s="74"/>
      <c r="C5" s="74"/>
      <c r="D5" s="74"/>
      <c r="E5" s="74"/>
      <c r="F5" s="74"/>
      <c r="G5" s="74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6.2" thickBot="1">
      <c r="A6" s="75" t="s">
        <v>3</v>
      </c>
      <c r="B6" s="75"/>
      <c r="C6" s="75"/>
      <c r="D6" s="75"/>
      <c r="E6" s="75"/>
      <c r="F6" s="75"/>
      <c r="G6" s="75"/>
      <c r="H6" s="7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5">
      <c r="A7" s="76" t="s">
        <v>4</v>
      </c>
      <c r="B7" s="78" t="s">
        <v>5</v>
      </c>
      <c r="C7" s="80" t="s">
        <v>6</v>
      </c>
      <c r="D7" s="80" t="s">
        <v>7</v>
      </c>
      <c r="E7" s="82" t="s">
        <v>8</v>
      </c>
      <c r="F7" s="84" t="s">
        <v>9</v>
      </c>
      <c r="G7" s="84"/>
      <c r="H7" s="85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ht="15" customHeight="1" thickBot="1">
      <c r="A8" s="77"/>
      <c r="B8" s="79"/>
      <c r="C8" s="81"/>
      <c r="D8" s="81"/>
      <c r="E8" s="83"/>
      <c r="F8" s="9" t="s">
        <v>11</v>
      </c>
      <c r="G8" s="9" t="s">
        <v>12</v>
      </c>
      <c r="H8" s="8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15" customHeight="1">
      <c r="A9" s="10">
        <v>1</v>
      </c>
      <c r="B9" s="11" t="s">
        <v>22</v>
      </c>
      <c r="C9" s="12" t="s">
        <v>23</v>
      </c>
      <c r="D9" s="13" t="s">
        <v>24</v>
      </c>
      <c r="E9" s="14" t="s">
        <v>25</v>
      </c>
      <c r="F9" s="15">
        <v>8.4615384615384648E-2</v>
      </c>
      <c r="G9" s="15">
        <v>8.2076923076923103E-2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5" customHeight="1">
      <c r="A10" s="17">
        <v>3</v>
      </c>
      <c r="B10" s="18" t="s">
        <v>26</v>
      </c>
      <c r="C10" s="18" t="s">
        <v>27</v>
      </c>
      <c r="D10" s="20" t="s">
        <v>28</v>
      </c>
      <c r="E10" s="21" t="s">
        <v>25</v>
      </c>
      <c r="F10" s="15">
        <v>5.9230769230769198E-2</v>
      </c>
      <c r="G10" s="22">
        <v>5.7453846153846119E-2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5" customHeight="1">
      <c r="A11" s="17">
        <v>4</v>
      </c>
      <c r="B11" s="18" t="s">
        <v>29</v>
      </c>
      <c r="C11" s="18" t="s">
        <v>30</v>
      </c>
      <c r="D11" s="20" t="s">
        <v>31</v>
      </c>
      <c r="E11" s="21" t="s">
        <v>25</v>
      </c>
      <c r="F11" s="15">
        <v>6.7692307692307718E-2</v>
      </c>
      <c r="G11" s="22">
        <v>6.566153846153848E-2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5" customHeight="1">
      <c r="A12" s="17">
        <v>5</v>
      </c>
      <c r="B12" s="18" t="s">
        <v>32</v>
      </c>
      <c r="C12" s="19" t="s">
        <v>33</v>
      </c>
      <c r="D12" s="20" t="s">
        <v>34</v>
      </c>
      <c r="E12" s="21" t="s">
        <v>25</v>
      </c>
      <c r="F12" s="15">
        <v>0.1184615384615388</v>
      </c>
      <c r="G12" s="22">
        <v>0.11490769230769263</v>
      </c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5" customHeight="1">
      <c r="A13" s="17">
        <v>6</v>
      </c>
      <c r="B13" s="18" t="s">
        <v>35</v>
      </c>
      <c r="C13" s="19" t="s">
        <v>36</v>
      </c>
      <c r="D13" s="20" t="s">
        <v>37</v>
      </c>
      <c r="E13" s="21" t="s">
        <v>25</v>
      </c>
      <c r="F13" s="15">
        <v>7.6153846153846128E-2</v>
      </c>
      <c r="G13" s="22">
        <v>7.3869230769230743E-2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5" customHeight="1">
      <c r="A14" s="17">
        <v>7</v>
      </c>
      <c r="B14" s="18" t="s">
        <v>38</v>
      </c>
      <c r="C14" s="19" t="s">
        <v>39</v>
      </c>
      <c r="D14" s="20" t="s">
        <v>40</v>
      </c>
      <c r="E14" s="21" t="s">
        <v>25</v>
      </c>
      <c r="F14" s="15">
        <v>5.0769230769230789E-2</v>
      </c>
      <c r="G14" s="22">
        <v>4.9246153846153863E-2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5" customHeight="1">
      <c r="A15" s="17">
        <v>8</v>
      </c>
      <c r="B15" s="18" t="s">
        <v>41</v>
      </c>
      <c r="C15" s="19" t="s">
        <v>42</v>
      </c>
      <c r="D15" s="20" t="s">
        <v>43</v>
      </c>
      <c r="E15" s="21" t="s">
        <v>25</v>
      </c>
      <c r="F15" s="15">
        <v>7.6153846153846128E-2</v>
      </c>
      <c r="G15" s="22">
        <v>7.3869230769230743E-2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 customHeight="1">
      <c r="A16" s="17">
        <v>10</v>
      </c>
      <c r="B16" s="18" t="s">
        <v>44</v>
      </c>
      <c r="C16" s="19" t="s">
        <v>45</v>
      </c>
      <c r="D16" s="20" t="s">
        <v>46</v>
      </c>
      <c r="E16" s="21" t="s">
        <v>25</v>
      </c>
      <c r="F16" s="15">
        <v>6.7692307692307718E-2</v>
      </c>
      <c r="G16" s="22">
        <v>6.566153846153848E-2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ht="15" customHeight="1">
      <c r="A17" s="17">
        <v>11</v>
      </c>
      <c r="B17" s="18" t="s">
        <v>47</v>
      </c>
      <c r="C17" s="19" t="s">
        <v>48</v>
      </c>
      <c r="D17" s="20" t="s">
        <v>49</v>
      </c>
      <c r="E17" s="21" t="s">
        <v>25</v>
      </c>
      <c r="F17" s="15">
        <v>0.1184615384615388</v>
      </c>
      <c r="G17" s="22">
        <v>0.11490769230769263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ht="15" customHeight="1">
      <c r="A18" s="17">
        <v>13</v>
      </c>
      <c r="B18" s="18" t="s">
        <v>50</v>
      </c>
      <c r="C18" s="19" t="s">
        <v>51</v>
      </c>
      <c r="D18" s="20" t="s">
        <v>52</v>
      </c>
      <c r="E18" s="21" t="s">
        <v>25</v>
      </c>
      <c r="F18" s="15">
        <v>0.38923076923076905</v>
      </c>
      <c r="G18" s="22">
        <v>0.37755384615384596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15" customHeight="1">
      <c r="A19" s="17">
        <v>14</v>
      </c>
      <c r="B19" s="18" t="s">
        <v>53</v>
      </c>
      <c r="C19" s="19" t="s">
        <v>54</v>
      </c>
      <c r="D19" s="20" t="s">
        <v>55</v>
      </c>
      <c r="E19" s="21" t="s">
        <v>25</v>
      </c>
      <c r="F19" s="15">
        <v>0.43153846153846165</v>
      </c>
      <c r="G19" s="22">
        <v>0.41859230769230776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ht="15" customHeight="1">
      <c r="A20" s="17">
        <v>15</v>
      </c>
      <c r="B20" s="18" t="s">
        <v>56</v>
      </c>
      <c r="C20" s="19" t="s">
        <v>57</v>
      </c>
      <c r="D20" s="20" t="s">
        <v>58</v>
      </c>
      <c r="E20" s="21" t="s">
        <v>25</v>
      </c>
      <c r="F20" s="15">
        <v>0.53307692307692356</v>
      </c>
      <c r="G20" s="22">
        <v>0.51708461538461581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ht="15" customHeight="1">
      <c r="A21" s="17">
        <v>16</v>
      </c>
      <c r="B21" s="18" t="s">
        <v>59</v>
      </c>
      <c r="C21" s="19" t="s">
        <v>60</v>
      </c>
      <c r="D21" s="20" t="s">
        <v>61</v>
      </c>
      <c r="E21" s="21" t="s">
        <v>25</v>
      </c>
      <c r="F21" s="15">
        <v>0.45692307692307738</v>
      </c>
      <c r="G21" s="22">
        <v>0.44321538461538507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5" customHeight="1">
      <c r="A22" s="17">
        <v>17</v>
      </c>
      <c r="B22" s="18" t="s">
        <v>62</v>
      </c>
      <c r="C22" s="19" t="s">
        <v>63</v>
      </c>
      <c r="D22" s="25" t="s">
        <v>64</v>
      </c>
      <c r="E22" s="21" t="s">
        <v>25</v>
      </c>
      <c r="F22" s="15">
        <v>0.12692307692307672</v>
      </c>
      <c r="G22" s="22">
        <v>0.12311538461538442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5" customHeight="1">
      <c r="A23" s="17">
        <v>18</v>
      </c>
      <c r="B23" s="18" t="s">
        <v>65</v>
      </c>
      <c r="C23" s="19" t="s">
        <v>66</v>
      </c>
      <c r="D23" s="25" t="s">
        <v>67</v>
      </c>
      <c r="E23" s="21" t="s">
        <v>25</v>
      </c>
      <c r="F23" s="15">
        <v>0.28769230769230808</v>
      </c>
      <c r="G23" s="22">
        <v>0.27906153846153881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ht="15" customHeight="1">
      <c r="A24" s="17">
        <v>19</v>
      </c>
      <c r="B24" s="18" t="s">
        <v>68</v>
      </c>
      <c r="C24" s="19" t="s">
        <v>69</v>
      </c>
      <c r="D24" s="25" t="s">
        <v>70</v>
      </c>
      <c r="E24" s="21" t="s">
        <v>25</v>
      </c>
      <c r="F24" s="15">
        <v>0.16076923076923039</v>
      </c>
      <c r="G24" s="22">
        <v>0.15594615384615348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ht="15" customHeight="1">
      <c r="A25" s="17">
        <v>20</v>
      </c>
      <c r="B25" s="18" t="s">
        <v>71</v>
      </c>
      <c r="C25" s="19" t="s">
        <v>72</v>
      </c>
      <c r="D25" s="25" t="s">
        <v>73</v>
      </c>
      <c r="E25" s="21" t="s">
        <v>25</v>
      </c>
      <c r="F25" s="15">
        <v>0.37230769230769223</v>
      </c>
      <c r="G25" s="22">
        <v>0.36113846153846146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ht="15" customHeight="1">
      <c r="A26" s="17">
        <v>21</v>
      </c>
      <c r="B26" s="18" t="s">
        <v>74</v>
      </c>
      <c r="C26" s="19" t="s">
        <v>75</v>
      </c>
      <c r="D26" s="25" t="s">
        <v>76</v>
      </c>
      <c r="E26" s="21" t="s">
        <v>25</v>
      </c>
      <c r="F26" s="15">
        <v>1.3115384615384569</v>
      </c>
      <c r="G26" s="22">
        <v>1.2721923076923032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ht="15" customHeight="1">
      <c r="A27" s="17">
        <v>22</v>
      </c>
      <c r="B27" s="18" t="s">
        <v>77</v>
      </c>
      <c r="C27" s="27" t="s">
        <v>78</v>
      </c>
      <c r="D27" s="28" t="s">
        <v>79</v>
      </c>
      <c r="E27" s="21" t="s">
        <v>25</v>
      </c>
      <c r="F27" s="15">
        <v>1.6669230769230732</v>
      </c>
      <c r="G27" s="22">
        <v>1.616915384615381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ht="15" customHeight="1">
      <c r="A28" s="17">
        <v>23</v>
      </c>
      <c r="B28" s="18" t="s">
        <v>80</v>
      </c>
      <c r="C28" s="27" t="s">
        <v>81</v>
      </c>
      <c r="D28" s="28" t="s">
        <v>82</v>
      </c>
      <c r="E28" s="21" t="s">
        <v>25</v>
      </c>
      <c r="F28" s="15">
        <v>6.7692307692307718E-2</v>
      </c>
      <c r="G28" s="22">
        <v>6.566153846153848E-2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15" customHeight="1">
      <c r="A29" s="17">
        <v>24</v>
      </c>
      <c r="B29" s="26" t="s">
        <v>83</v>
      </c>
      <c r="C29" s="27" t="s">
        <v>84</v>
      </c>
      <c r="D29" s="28" t="s">
        <v>85</v>
      </c>
      <c r="E29" s="21" t="s">
        <v>25</v>
      </c>
      <c r="F29" s="15">
        <v>0.38923076923076905</v>
      </c>
      <c r="G29" s="22">
        <v>0.37755384615384596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ht="15" customHeight="1">
      <c r="A30" s="17">
        <v>25</v>
      </c>
      <c r="B30" s="26" t="s">
        <v>86</v>
      </c>
      <c r="C30" s="27" t="s">
        <v>87</v>
      </c>
      <c r="D30" s="28" t="s">
        <v>88</v>
      </c>
      <c r="E30" s="21" t="s">
        <v>25</v>
      </c>
      <c r="F30" s="15">
        <v>0.19461538461538502</v>
      </c>
      <c r="G30" s="29">
        <v>0.18877692307692348</v>
      </c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ht="15" customHeight="1">
      <c r="A31" s="17">
        <v>26</v>
      </c>
      <c r="B31" s="26" t="s">
        <v>89</v>
      </c>
      <c r="C31" s="27" t="s">
        <v>90</v>
      </c>
      <c r="D31" s="28" t="s">
        <v>91</v>
      </c>
      <c r="E31" s="21" t="s">
        <v>25</v>
      </c>
      <c r="F31" s="15">
        <v>0.77846153846153809</v>
      </c>
      <c r="G31" s="29">
        <v>0.75510769230769192</v>
      </c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ht="15" customHeight="1">
      <c r="A32" s="17">
        <v>27</v>
      </c>
      <c r="B32" s="26" t="s">
        <v>92</v>
      </c>
      <c r="C32" s="27" t="s">
        <v>93</v>
      </c>
      <c r="D32" s="28" t="s">
        <v>94</v>
      </c>
      <c r="E32" s="21" t="s">
        <v>25</v>
      </c>
      <c r="F32" s="15">
        <v>0.1184615384615388</v>
      </c>
      <c r="G32" s="29">
        <v>0.11490769230769263</v>
      </c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ht="15" customHeight="1">
      <c r="A33" s="17">
        <v>28</v>
      </c>
      <c r="B33" s="26" t="s">
        <v>95</v>
      </c>
      <c r="C33" s="27" t="s">
        <v>96</v>
      </c>
      <c r="D33" s="28" t="s">
        <v>97</v>
      </c>
      <c r="E33" s="21" t="s">
        <v>25</v>
      </c>
      <c r="F33" s="15">
        <v>7.6153846153846128E-2</v>
      </c>
      <c r="G33" s="29">
        <v>7.3869230769230743E-2</v>
      </c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ht="15" customHeight="1">
      <c r="A34" s="17">
        <v>29</v>
      </c>
      <c r="B34" s="26" t="s">
        <v>98</v>
      </c>
      <c r="C34" s="27" t="s">
        <v>99</v>
      </c>
      <c r="D34" s="28" t="s">
        <v>100</v>
      </c>
      <c r="E34" s="21" t="s">
        <v>25</v>
      </c>
      <c r="F34" s="15">
        <v>0.10153846153846198</v>
      </c>
      <c r="G34" s="29">
        <v>9.8492307692308115E-2</v>
      </c>
      <c r="H34" s="3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ht="15" customHeight="1">
      <c r="A35" s="17">
        <v>30</v>
      </c>
      <c r="B35" s="26" t="s">
        <v>101</v>
      </c>
      <c r="C35" s="27" t="s">
        <v>102</v>
      </c>
      <c r="D35" s="28" t="s">
        <v>103</v>
      </c>
      <c r="E35" s="21" t="s">
        <v>25</v>
      </c>
      <c r="F35" s="15">
        <v>0.12692307692307672</v>
      </c>
      <c r="G35" s="29">
        <v>0.12311538461538442</v>
      </c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</row>
    <row r="36" spans="1:248" ht="15" customHeight="1">
      <c r="A36" s="17">
        <v>31</v>
      </c>
      <c r="B36" s="26" t="s">
        <v>104</v>
      </c>
      <c r="C36" s="27" t="s">
        <v>105</v>
      </c>
      <c r="D36" s="28" t="s">
        <v>106</v>
      </c>
      <c r="E36" s="21" t="s">
        <v>25</v>
      </c>
      <c r="F36" s="15">
        <v>0.12692307692307672</v>
      </c>
      <c r="G36" s="29">
        <v>0.12311538461538442</v>
      </c>
      <c r="H36" s="3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</row>
    <row r="37" spans="1:248" ht="15" customHeight="1">
      <c r="A37" s="17">
        <v>32</v>
      </c>
      <c r="B37" s="26" t="s">
        <v>107</v>
      </c>
      <c r="C37" s="27" t="s">
        <v>108</v>
      </c>
      <c r="D37" s="28" t="s">
        <v>109</v>
      </c>
      <c r="E37" s="21" t="s">
        <v>25</v>
      </c>
      <c r="F37" s="15">
        <v>0.15230769230769245</v>
      </c>
      <c r="G37" s="29">
        <v>0.14773846153846168</v>
      </c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</row>
    <row r="38" spans="1:248" ht="15" customHeight="1">
      <c r="A38" s="17">
        <v>33</v>
      </c>
      <c r="B38" s="26" t="s">
        <v>110</v>
      </c>
      <c r="C38" s="27" t="s">
        <v>111</v>
      </c>
      <c r="D38" s="28" t="s">
        <v>112</v>
      </c>
      <c r="E38" s="21" t="s">
        <v>25</v>
      </c>
      <c r="F38" s="15">
        <v>0.15230769230769245</v>
      </c>
      <c r="G38" s="29">
        <v>0.14773846153846168</v>
      </c>
      <c r="H38" s="3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15" customHeight="1">
      <c r="A39" s="17">
        <v>34</v>
      </c>
      <c r="B39" s="26" t="s">
        <v>113</v>
      </c>
      <c r="C39" s="27" t="s">
        <v>114</v>
      </c>
      <c r="D39" s="28" t="s">
        <v>115</v>
      </c>
      <c r="E39" s="21" t="s">
        <v>25</v>
      </c>
      <c r="F39" s="15">
        <v>0.14384615384615354</v>
      </c>
      <c r="G39" s="29">
        <v>0.13953076923076893</v>
      </c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</row>
    <row r="40" spans="1:248" ht="15" customHeight="1">
      <c r="A40" s="17">
        <v>35</v>
      </c>
      <c r="B40" s="26" t="s">
        <v>116</v>
      </c>
      <c r="C40" s="27" t="s">
        <v>117</v>
      </c>
      <c r="D40" s="28" t="s">
        <v>118</v>
      </c>
      <c r="E40" s="21" t="s">
        <v>25</v>
      </c>
      <c r="F40" s="15">
        <v>0.15230769230769245</v>
      </c>
      <c r="G40" s="29">
        <v>0.14773846153846168</v>
      </c>
      <c r="H40" s="3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</row>
    <row r="41" spans="1:248" ht="15" customHeight="1">
      <c r="A41" s="17">
        <v>36</v>
      </c>
      <c r="B41" s="26" t="s">
        <v>119</v>
      </c>
      <c r="C41" s="27" t="s">
        <v>120</v>
      </c>
      <c r="D41" s="28" t="s">
        <v>121</v>
      </c>
      <c r="E41" s="21" t="s">
        <v>25</v>
      </c>
      <c r="F41" s="15">
        <v>0.10153846153846198</v>
      </c>
      <c r="G41" s="29">
        <v>9.8492307692308115E-2</v>
      </c>
      <c r="H41" s="3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</row>
    <row r="42" spans="1:248" ht="15" customHeight="1">
      <c r="A42" s="17">
        <v>37</v>
      </c>
      <c r="B42" s="26" t="s">
        <v>122</v>
      </c>
      <c r="C42" s="27" t="s">
        <v>123</v>
      </c>
      <c r="D42" s="28" t="s">
        <v>124</v>
      </c>
      <c r="E42" s="21" t="s">
        <v>25</v>
      </c>
      <c r="F42" s="15">
        <v>0.1184615384615388</v>
      </c>
      <c r="G42" s="29">
        <v>0.11490769230769263</v>
      </c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</row>
    <row r="43" spans="1:248" ht="15" customHeight="1">
      <c r="A43" s="17">
        <v>38</v>
      </c>
      <c r="B43" s="26" t="s">
        <v>125</v>
      </c>
      <c r="C43" s="27" t="s">
        <v>126</v>
      </c>
      <c r="D43" s="28" t="s">
        <v>127</v>
      </c>
      <c r="E43" s="21" t="s">
        <v>25</v>
      </c>
      <c r="F43" s="15">
        <v>0.45692307692307738</v>
      </c>
      <c r="G43" s="22">
        <v>0.44319999999999998</v>
      </c>
      <c r="H43" s="3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</row>
    <row r="44" spans="1:248" ht="15" customHeight="1">
      <c r="A44" s="17">
        <v>39</v>
      </c>
      <c r="B44" s="26" t="s">
        <v>128</v>
      </c>
      <c r="C44" s="27" t="s">
        <v>129</v>
      </c>
      <c r="D44" s="28" t="s">
        <v>130</v>
      </c>
      <c r="E44" s="21" t="s">
        <v>25</v>
      </c>
      <c r="F44" s="15">
        <v>2.7838461538461519</v>
      </c>
      <c r="G44" s="15">
        <v>2.7837999999999998</v>
      </c>
      <c r="H44" s="3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</row>
    <row r="45" spans="1:248" ht="15" customHeight="1">
      <c r="A45" s="17">
        <v>40</v>
      </c>
      <c r="B45" s="26" t="s">
        <v>131</v>
      </c>
      <c r="C45" s="27" t="s">
        <v>132</v>
      </c>
      <c r="D45" s="28" t="s">
        <v>133</v>
      </c>
      <c r="E45" s="21" t="s">
        <v>25</v>
      </c>
      <c r="F45" s="15">
        <v>2.7838461538461519</v>
      </c>
      <c r="G45" s="15">
        <v>2.7838461538461519</v>
      </c>
      <c r="H45" s="3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</row>
    <row r="46" spans="1:248" ht="15" customHeight="1">
      <c r="A46" s="17">
        <v>41</v>
      </c>
      <c r="B46" s="26" t="s">
        <v>134</v>
      </c>
      <c r="C46" s="27" t="s">
        <v>135</v>
      </c>
      <c r="D46" s="28" t="s">
        <v>136</v>
      </c>
      <c r="E46" s="21" t="s">
        <v>25</v>
      </c>
      <c r="F46" s="15">
        <v>0.15230769230769245</v>
      </c>
      <c r="G46" s="29">
        <v>0.14773846153846168</v>
      </c>
      <c r="H46" s="3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</row>
    <row r="47" spans="1:248" ht="15" customHeight="1">
      <c r="A47" s="17">
        <v>42</v>
      </c>
      <c r="B47" s="26" t="s">
        <v>137</v>
      </c>
      <c r="C47" s="27" t="s">
        <v>138</v>
      </c>
      <c r="D47" s="28" t="s">
        <v>139</v>
      </c>
      <c r="E47" s="21" t="s">
        <v>25</v>
      </c>
      <c r="F47" s="15">
        <v>0.24538461538461553</v>
      </c>
      <c r="G47" s="29">
        <v>0.23802307692307706</v>
      </c>
      <c r="H47" s="3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</row>
    <row r="48" spans="1:248" ht="15" customHeight="1">
      <c r="A48" s="17">
        <v>43</v>
      </c>
      <c r="B48" s="26" t="s">
        <v>140</v>
      </c>
      <c r="C48" s="27" t="s">
        <v>141</v>
      </c>
      <c r="D48" s="28" t="s">
        <v>142</v>
      </c>
      <c r="E48" s="21" t="s">
        <v>25</v>
      </c>
      <c r="F48" s="15">
        <v>0.1692307692307693</v>
      </c>
      <c r="G48" s="29">
        <v>0.16415384615384621</v>
      </c>
      <c r="H48" s="3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15" customHeight="1">
      <c r="A49" s="17">
        <v>44</v>
      </c>
      <c r="B49" s="26" t="s">
        <v>143</v>
      </c>
      <c r="C49" s="27" t="s">
        <v>144</v>
      </c>
      <c r="D49" s="28" t="s">
        <v>145</v>
      </c>
      <c r="E49" s="21" t="s">
        <v>25</v>
      </c>
      <c r="F49" s="15">
        <v>0.25603448275862029</v>
      </c>
      <c r="G49" s="29">
        <v>0.24835344827586167</v>
      </c>
      <c r="H49" s="3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</row>
    <row r="50" spans="1:248" ht="15" customHeight="1">
      <c r="A50" s="17">
        <v>45</v>
      </c>
      <c r="B50" s="26" t="s">
        <v>146</v>
      </c>
      <c r="C50" s="27" t="s">
        <v>147</v>
      </c>
      <c r="D50" s="28" t="s">
        <v>148</v>
      </c>
      <c r="E50" s="21" t="s">
        <v>25</v>
      </c>
      <c r="F50" s="15">
        <v>0.20482758620689662</v>
      </c>
      <c r="G50" s="29">
        <v>0.19868275862068971</v>
      </c>
      <c r="H50" s="3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</row>
    <row r="51" spans="1:248" ht="15" customHeight="1">
      <c r="A51" s="17">
        <v>46</v>
      </c>
      <c r="B51" s="26" t="s">
        <v>149</v>
      </c>
      <c r="C51" s="27" t="s">
        <v>150</v>
      </c>
      <c r="D51" s="28" t="s">
        <v>151</v>
      </c>
      <c r="E51" s="21" t="s">
        <v>25</v>
      </c>
      <c r="F51" s="15">
        <v>0.18775862068965507</v>
      </c>
      <c r="G51" s="29">
        <v>0.18212586206896542</v>
      </c>
      <c r="H51" s="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</row>
    <row r="52" spans="1:248" ht="15" customHeight="1">
      <c r="A52" s="17">
        <v>47</v>
      </c>
      <c r="B52" s="26" t="s">
        <v>152</v>
      </c>
      <c r="C52" s="27" t="s">
        <v>153</v>
      </c>
      <c r="D52" s="28" t="s">
        <v>154</v>
      </c>
      <c r="E52" s="21" t="s">
        <v>25</v>
      </c>
      <c r="F52" s="15">
        <v>1.4935344827586181</v>
      </c>
      <c r="G52" s="29">
        <v>1.4487284482758596</v>
      </c>
      <c r="H52" s="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</row>
    <row r="53" spans="1:248" ht="15" customHeight="1" thickBot="1">
      <c r="A53" s="31">
        <v>48</v>
      </c>
      <c r="B53" s="32" t="s">
        <v>155</v>
      </c>
      <c r="C53" s="33" t="s">
        <v>156</v>
      </c>
      <c r="D53" s="34" t="s">
        <v>157</v>
      </c>
      <c r="E53" s="35" t="s">
        <v>25</v>
      </c>
      <c r="F53" s="36">
        <v>0.14384615384615354</v>
      </c>
      <c r="G53" s="36">
        <v>0.13953076923076893</v>
      </c>
      <c r="H53" s="5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</row>
    <row r="54" spans="1:248" s="37" customFormat="1" ht="30.75" customHeight="1">
      <c r="A54" s="87" t="s">
        <v>14</v>
      </c>
      <c r="B54" s="87"/>
      <c r="C54" s="87"/>
      <c r="D54" s="87"/>
      <c r="E54" s="87"/>
      <c r="F54" s="87"/>
      <c r="G54" s="87"/>
      <c r="H54" s="87"/>
    </row>
    <row r="55" spans="1:248" s="37" customFormat="1" ht="35.25" customHeight="1">
      <c r="A55" s="88" t="s">
        <v>15</v>
      </c>
      <c r="B55" s="88"/>
      <c r="C55" s="88"/>
      <c r="D55" s="88"/>
      <c r="E55" s="88"/>
      <c r="F55" s="88"/>
      <c r="G55" s="88"/>
      <c r="H55" s="88"/>
    </row>
    <row r="56" spans="1:248" s="37" customFormat="1" ht="41.25" customHeight="1">
      <c r="A56" s="88" t="s">
        <v>16</v>
      </c>
      <c r="B56" s="88"/>
      <c r="C56" s="88"/>
      <c r="D56" s="88"/>
      <c r="E56" s="88"/>
      <c r="F56" s="88"/>
      <c r="G56" s="88"/>
      <c r="H56" s="88"/>
    </row>
    <row r="57" spans="1:248" s="37" customFormat="1" ht="24" customHeight="1">
      <c r="A57" s="71" t="s">
        <v>17</v>
      </c>
      <c r="B57" s="71"/>
      <c r="C57" s="71"/>
      <c r="D57" s="71"/>
      <c r="E57" s="71"/>
      <c r="F57" s="71"/>
      <c r="G57" s="71"/>
      <c r="H57" s="71"/>
    </row>
    <row r="58" spans="1:248" s="37" customFormat="1">
      <c r="A58" s="38"/>
      <c r="B58" s="39"/>
      <c r="C58" s="38"/>
      <c r="D58" s="38"/>
      <c r="E58" s="38"/>
      <c r="F58" s="40"/>
      <c r="G58" s="40"/>
      <c r="H58" s="41"/>
    </row>
    <row r="59" spans="1:248" s="37" customFormat="1">
      <c r="A59" s="42" t="s">
        <v>18</v>
      </c>
      <c r="B59" s="43"/>
      <c r="C59" s="44"/>
      <c r="D59" s="45" t="s">
        <v>19</v>
      </c>
      <c r="E59" s="44"/>
      <c r="F59" s="46"/>
      <c r="G59" s="46"/>
      <c r="H59" s="47"/>
    </row>
    <row r="60" spans="1:248" s="37" customFormat="1">
      <c r="A60" s="42"/>
      <c r="B60" s="43"/>
      <c r="C60" s="44"/>
      <c r="D60" s="45"/>
      <c r="E60" s="44"/>
      <c r="F60" s="46"/>
      <c r="G60" s="46"/>
      <c r="H60" s="47"/>
    </row>
    <row r="61" spans="1:248" s="37" customFormat="1">
      <c r="A61" s="42" t="s">
        <v>20</v>
      </c>
      <c r="B61" s="42"/>
      <c r="C61" s="38"/>
      <c r="D61" s="42" t="s">
        <v>20</v>
      </c>
      <c r="E61" s="38"/>
      <c r="F61" s="46"/>
      <c r="G61" s="46"/>
      <c r="H61" s="47"/>
    </row>
    <row r="62" spans="1:248" s="37" customFormat="1" ht="14.4">
      <c r="B62" s="48"/>
      <c r="F62" s="46"/>
      <c r="G62" s="46"/>
      <c r="H62" s="47"/>
    </row>
    <row r="63" spans="1:248">
      <c r="B63" s="49"/>
    </row>
    <row r="64" spans="1:248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  <row r="70" spans="2:2">
      <c r="B70" s="49"/>
    </row>
    <row r="71" spans="2:2">
      <c r="B71" s="49"/>
    </row>
    <row r="72" spans="2:2">
      <c r="B72" s="49"/>
    </row>
    <row r="73" spans="2:2">
      <c r="B73" s="49"/>
    </row>
    <row r="74" spans="2:2">
      <c r="B74" s="49"/>
    </row>
    <row r="75" spans="2:2">
      <c r="B75" s="49"/>
    </row>
    <row r="76" spans="2:2">
      <c r="B76" s="49"/>
    </row>
    <row r="77" spans="2:2">
      <c r="B77" s="49"/>
    </row>
    <row r="78" spans="2:2">
      <c r="B78" s="49"/>
    </row>
    <row r="79" spans="2:2">
      <c r="B79" s="49"/>
    </row>
    <row r="80" spans="2:2">
      <c r="B80" s="49"/>
    </row>
    <row r="81" spans="2:2">
      <c r="B81" s="49"/>
    </row>
    <row r="82" spans="2:2">
      <c r="B82" s="49"/>
    </row>
    <row r="83" spans="2:2">
      <c r="B83" s="49"/>
    </row>
    <row r="84" spans="2:2">
      <c r="B84" s="49"/>
    </row>
  </sheetData>
  <mergeCells count="16">
    <mergeCell ref="A57:H5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54:H54"/>
    <mergeCell ref="A55:H55"/>
    <mergeCell ref="A56:H56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47"/>
  <sheetViews>
    <sheetView zoomScaleSheetLayoutView="100" workbookViewId="0">
      <selection activeCell="A9" sqref="A9:XFD16"/>
    </sheetView>
  </sheetViews>
  <sheetFormatPr defaultRowHeight="15.6"/>
  <cols>
    <col min="1" max="1" width="6.44140625" style="2" customWidth="1"/>
    <col min="2" max="2" width="12.21875" style="54" customWidth="1"/>
    <col min="3" max="3" width="28.21875" style="2" customWidth="1"/>
    <col min="4" max="4" width="13.77734375" style="50" customWidth="1"/>
    <col min="5" max="5" width="5.6640625" style="51" customWidth="1"/>
    <col min="6" max="7" width="9.33203125" style="52" customWidth="1"/>
    <col min="8" max="8" width="13.109375" style="53" customWidth="1"/>
    <col min="9" max="10" width="9" style="2"/>
    <col min="11" max="11" width="9.44140625" style="2" bestFit="1" customWidth="1"/>
    <col min="12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266" width="9" style="2"/>
    <col min="267" max="267" width="9.44140625" style="2" bestFit="1" customWidth="1"/>
    <col min="268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522" width="9" style="2"/>
    <col min="523" max="523" width="9.44140625" style="2" bestFit="1" customWidth="1"/>
    <col min="524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778" width="9" style="2"/>
    <col min="779" max="779" width="9.44140625" style="2" bestFit="1" customWidth="1"/>
    <col min="780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034" width="9" style="2"/>
    <col min="1035" max="1035" width="9.44140625" style="2" bestFit="1" customWidth="1"/>
    <col min="1036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290" width="9" style="2"/>
    <col min="1291" max="1291" width="9.44140625" style="2" bestFit="1" customWidth="1"/>
    <col min="1292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546" width="9" style="2"/>
    <col min="1547" max="1547" width="9.44140625" style="2" bestFit="1" customWidth="1"/>
    <col min="1548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1802" width="9" style="2"/>
    <col min="1803" max="1803" width="9.44140625" style="2" bestFit="1" customWidth="1"/>
    <col min="1804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058" width="9" style="2"/>
    <col min="2059" max="2059" width="9.44140625" style="2" bestFit="1" customWidth="1"/>
    <col min="2060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314" width="9" style="2"/>
    <col min="2315" max="2315" width="9.44140625" style="2" bestFit="1" customWidth="1"/>
    <col min="2316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570" width="9" style="2"/>
    <col min="2571" max="2571" width="9.44140625" style="2" bestFit="1" customWidth="1"/>
    <col min="2572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2826" width="9" style="2"/>
    <col min="2827" max="2827" width="9.44140625" style="2" bestFit="1" customWidth="1"/>
    <col min="2828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082" width="9" style="2"/>
    <col min="3083" max="3083" width="9.44140625" style="2" bestFit="1" customWidth="1"/>
    <col min="3084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338" width="9" style="2"/>
    <col min="3339" max="3339" width="9.44140625" style="2" bestFit="1" customWidth="1"/>
    <col min="3340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594" width="9" style="2"/>
    <col min="3595" max="3595" width="9.44140625" style="2" bestFit="1" customWidth="1"/>
    <col min="3596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3850" width="9" style="2"/>
    <col min="3851" max="3851" width="9.44140625" style="2" bestFit="1" customWidth="1"/>
    <col min="3852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106" width="9" style="2"/>
    <col min="4107" max="4107" width="9.44140625" style="2" bestFit="1" customWidth="1"/>
    <col min="4108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362" width="9" style="2"/>
    <col min="4363" max="4363" width="9.44140625" style="2" bestFit="1" customWidth="1"/>
    <col min="4364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618" width="9" style="2"/>
    <col min="4619" max="4619" width="9.44140625" style="2" bestFit="1" customWidth="1"/>
    <col min="4620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4874" width="9" style="2"/>
    <col min="4875" max="4875" width="9.44140625" style="2" bestFit="1" customWidth="1"/>
    <col min="4876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130" width="9" style="2"/>
    <col min="5131" max="5131" width="9.44140625" style="2" bestFit="1" customWidth="1"/>
    <col min="5132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386" width="9" style="2"/>
    <col min="5387" max="5387" width="9.44140625" style="2" bestFit="1" customWidth="1"/>
    <col min="5388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642" width="9" style="2"/>
    <col min="5643" max="5643" width="9.44140625" style="2" bestFit="1" customWidth="1"/>
    <col min="5644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5898" width="9" style="2"/>
    <col min="5899" max="5899" width="9.44140625" style="2" bestFit="1" customWidth="1"/>
    <col min="5900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154" width="9" style="2"/>
    <col min="6155" max="6155" width="9.44140625" style="2" bestFit="1" customWidth="1"/>
    <col min="6156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410" width="9" style="2"/>
    <col min="6411" max="6411" width="9.44140625" style="2" bestFit="1" customWidth="1"/>
    <col min="6412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666" width="9" style="2"/>
    <col min="6667" max="6667" width="9.44140625" style="2" bestFit="1" customWidth="1"/>
    <col min="6668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6922" width="9" style="2"/>
    <col min="6923" max="6923" width="9.44140625" style="2" bestFit="1" customWidth="1"/>
    <col min="6924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178" width="9" style="2"/>
    <col min="7179" max="7179" width="9.44140625" style="2" bestFit="1" customWidth="1"/>
    <col min="7180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434" width="9" style="2"/>
    <col min="7435" max="7435" width="9.44140625" style="2" bestFit="1" customWidth="1"/>
    <col min="7436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690" width="9" style="2"/>
    <col min="7691" max="7691" width="9.44140625" style="2" bestFit="1" customWidth="1"/>
    <col min="7692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7946" width="9" style="2"/>
    <col min="7947" max="7947" width="9.44140625" style="2" bestFit="1" customWidth="1"/>
    <col min="7948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202" width="9" style="2"/>
    <col min="8203" max="8203" width="9.44140625" style="2" bestFit="1" customWidth="1"/>
    <col min="8204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458" width="9" style="2"/>
    <col min="8459" max="8459" width="9.44140625" style="2" bestFit="1" customWidth="1"/>
    <col min="8460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714" width="9" style="2"/>
    <col min="8715" max="8715" width="9.44140625" style="2" bestFit="1" customWidth="1"/>
    <col min="8716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8970" width="9" style="2"/>
    <col min="8971" max="8971" width="9.44140625" style="2" bestFit="1" customWidth="1"/>
    <col min="8972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226" width="9" style="2"/>
    <col min="9227" max="9227" width="9.44140625" style="2" bestFit="1" customWidth="1"/>
    <col min="9228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482" width="9" style="2"/>
    <col min="9483" max="9483" width="9.44140625" style="2" bestFit="1" customWidth="1"/>
    <col min="9484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738" width="9" style="2"/>
    <col min="9739" max="9739" width="9.44140625" style="2" bestFit="1" customWidth="1"/>
    <col min="9740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9994" width="9" style="2"/>
    <col min="9995" max="9995" width="9.44140625" style="2" bestFit="1" customWidth="1"/>
    <col min="9996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250" width="9" style="2"/>
    <col min="10251" max="10251" width="9.44140625" style="2" bestFit="1" customWidth="1"/>
    <col min="10252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506" width="9" style="2"/>
    <col min="10507" max="10507" width="9.44140625" style="2" bestFit="1" customWidth="1"/>
    <col min="10508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762" width="9" style="2"/>
    <col min="10763" max="10763" width="9.44140625" style="2" bestFit="1" customWidth="1"/>
    <col min="10764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018" width="9" style="2"/>
    <col min="11019" max="11019" width="9.44140625" style="2" bestFit="1" customWidth="1"/>
    <col min="11020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274" width="9" style="2"/>
    <col min="11275" max="11275" width="9.44140625" style="2" bestFit="1" customWidth="1"/>
    <col min="11276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530" width="9" style="2"/>
    <col min="11531" max="11531" width="9.44140625" style="2" bestFit="1" customWidth="1"/>
    <col min="11532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786" width="9" style="2"/>
    <col min="11787" max="11787" width="9.44140625" style="2" bestFit="1" customWidth="1"/>
    <col min="11788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042" width="9" style="2"/>
    <col min="12043" max="12043" width="9.44140625" style="2" bestFit="1" customWidth="1"/>
    <col min="12044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298" width="9" style="2"/>
    <col min="12299" max="12299" width="9.44140625" style="2" bestFit="1" customWidth="1"/>
    <col min="12300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554" width="9" style="2"/>
    <col min="12555" max="12555" width="9.44140625" style="2" bestFit="1" customWidth="1"/>
    <col min="12556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2810" width="9" style="2"/>
    <col min="12811" max="12811" width="9.44140625" style="2" bestFit="1" customWidth="1"/>
    <col min="12812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066" width="9" style="2"/>
    <col min="13067" max="13067" width="9.44140625" style="2" bestFit="1" customWidth="1"/>
    <col min="13068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322" width="9" style="2"/>
    <col min="13323" max="13323" width="9.44140625" style="2" bestFit="1" customWidth="1"/>
    <col min="13324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578" width="9" style="2"/>
    <col min="13579" max="13579" width="9.44140625" style="2" bestFit="1" customWidth="1"/>
    <col min="13580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3834" width="9" style="2"/>
    <col min="13835" max="13835" width="9.44140625" style="2" bestFit="1" customWidth="1"/>
    <col min="13836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090" width="9" style="2"/>
    <col min="14091" max="14091" width="9.44140625" style="2" bestFit="1" customWidth="1"/>
    <col min="14092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346" width="9" style="2"/>
    <col min="14347" max="14347" width="9.44140625" style="2" bestFit="1" customWidth="1"/>
    <col min="14348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602" width="9" style="2"/>
    <col min="14603" max="14603" width="9.44140625" style="2" bestFit="1" customWidth="1"/>
    <col min="14604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4858" width="9" style="2"/>
    <col min="14859" max="14859" width="9.44140625" style="2" bestFit="1" customWidth="1"/>
    <col min="14860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114" width="9" style="2"/>
    <col min="15115" max="15115" width="9.44140625" style="2" bestFit="1" customWidth="1"/>
    <col min="15116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370" width="9" style="2"/>
    <col min="15371" max="15371" width="9.44140625" style="2" bestFit="1" customWidth="1"/>
    <col min="15372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626" width="9" style="2"/>
    <col min="15627" max="15627" width="9.44140625" style="2" bestFit="1" customWidth="1"/>
    <col min="15628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5882" width="9" style="2"/>
    <col min="15883" max="15883" width="9.44140625" style="2" bestFit="1" customWidth="1"/>
    <col min="15884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138" width="9" style="2"/>
    <col min="16139" max="16139" width="9.44140625" style="2" bestFit="1" customWidth="1"/>
    <col min="16140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48" ht="22.2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73" t="s">
        <v>1</v>
      </c>
      <c r="B3" s="73"/>
      <c r="C3" s="73"/>
      <c r="D3" s="73"/>
      <c r="E3" s="73"/>
      <c r="F3" s="73"/>
      <c r="G3" s="73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73" t="s">
        <v>158</v>
      </c>
      <c r="B4" s="73"/>
      <c r="C4" s="73"/>
      <c r="D4" s="73"/>
      <c r="E4" s="73"/>
      <c r="F4" s="73"/>
      <c r="G4" s="73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74" t="s">
        <v>2</v>
      </c>
      <c r="B5" s="74"/>
      <c r="C5" s="74"/>
      <c r="D5" s="74"/>
      <c r="E5" s="74"/>
      <c r="F5" s="74"/>
      <c r="G5" s="74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6.2" thickBot="1">
      <c r="A6" s="75" t="s">
        <v>3</v>
      </c>
      <c r="B6" s="75"/>
      <c r="C6" s="75"/>
      <c r="D6" s="75"/>
      <c r="E6" s="75"/>
      <c r="F6" s="75"/>
      <c r="G6" s="75"/>
      <c r="H6" s="7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5">
      <c r="A7" s="76" t="s">
        <v>4</v>
      </c>
      <c r="B7" s="78" t="s">
        <v>5</v>
      </c>
      <c r="C7" s="80" t="s">
        <v>6</v>
      </c>
      <c r="D7" s="80" t="s">
        <v>7</v>
      </c>
      <c r="E7" s="82" t="s">
        <v>8</v>
      </c>
      <c r="F7" s="84" t="s">
        <v>9</v>
      </c>
      <c r="G7" s="84"/>
      <c r="H7" s="85" t="s">
        <v>10</v>
      </c>
      <c r="I7" s="1"/>
      <c r="J7" s="56" t="s">
        <v>159</v>
      </c>
      <c r="K7" s="56" t="s">
        <v>160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thickBot="1">
      <c r="A8" s="77"/>
      <c r="B8" s="79"/>
      <c r="C8" s="81"/>
      <c r="D8" s="81"/>
      <c r="E8" s="83"/>
      <c r="F8" s="9" t="s">
        <v>11</v>
      </c>
      <c r="G8" s="9" t="s">
        <v>12</v>
      </c>
      <c r="H8" s="86"/>
      <c r="I8" s="1"/>
      <c r="J8" s="56" t="s">
        <v>161</v>
      </c>
      <c r="K8" s="56" t="s">
        <v>161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27.75" customHeight="1">
      <c r="A9" s="10">
        <v>1</v>
      </c>
      <c r="B9" s="11"/>
      <c r="C9" s="12" t="s">
        <v>162</v>
      </c>
      <c r="D9" s="13" t="s">
        <v>163</v>
      </c>
      <c r="E9" s="14" t="s">
        <v>164</v>
      </c>
      <c r="F9" s="15"/>
      <c r="G9" s="15">
        <v>2.2780999999999998</v>
      </c>
      <c r="H9" s="16"/>
      <c r="I9" s="1"/>
      <c r="J9" s="56">
        <v>2.5110000000000001</v>
      </c>
      <c r="K9" s="57">
        <f t="shared" ref="K9:K14" si="0">J9/1.13</f>
        <v>2.2221238938053101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27.75" customHeight="1">
      <c r="A10" s="17">
        <v>3</v>
      </c>
      <c r="B10" s="18"/>
      <c r="C10" s="18" t="s">
        <v>165</v>
      </c>
      <c r="D10" s="20" t="s">
        <v>166</v>
      </c>
      <c r="E10" s="21" t="s">
        <v>164</v>
      </c>
      <c r="F10" s="15"/>
      <c r="G10" s="22">
        <v>1.8250999999999999</v>
      </c>
      <c r="H10" s="23"/>
      <c r="I10" s="1"/>
      <c r="J10" s="56">
        <v>2.1678000000000002</v>
      </c>
      <c r="K10" s="57">
        <f t="shared" si="0"/>
        <v>1.918407079646018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27.75" customHeight="1">
      <c r="A11" s="17">
        <v>4</v>
      </c>
      <c r="B11" s="18"/>
      <c r="C11" s="18" t="s">
        <v>167</v>
      </c>
      <c r="D11" s="20" t="s">
        <v>168</v>
      </c>
      <c r="E11" s="21" t="s">
        <v>164</v>
      </c>
      <c r="F11" s="15"/>
      <c r="G11" s="22">
        <v>1.8250999999999999</v>
      </c>
      <c r="H11" s="23"/>
      <c r="I11" s="1"/>
      <c r="J11" s="56">
        <v>2.1678000000000002</v>
      </c>
      <c r="K11" s="57">
        <f t="shared" si="0"/>
        <v>1.918407079646018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27.75" customHeight="1">
      <c r="A12" s="17">
        <v>5</v>
      </c>
      <c r="B12" s="18"/>
      <c r="C12" s="19" t="s">
        <v>169</v>
      </c>
      <c r="D12" s="20" t="s">
        <v>170</v>
      </c>
      <c r="E12" s="21" t="s">
        <v>164</v>
      </c>
      <c r="F12" s="15"/>
      <c r="G12" s="22">
        <v>1.3653</v>
      </c>
      <c r="H12" s="24"/>
      <c r="I12" s="1"/>
      <c r="J12" s="56">
        <v>1.9517</v>
      </c>
      <c r="K12" s="57">
        <f t="shared" si="0"/>
        <v>1.7271681415929205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27.75" customHeight="1">
      <c r="A13" s="17">
        <v>6</v>
      </c>
      <c r="B13" s="18"/>
      <c r="C13" s="19" t="s">
        <v>171</v>
      </c>
      <c r="D13" s="20" t="s">
        <v>172</v>
      </c>
      <c r="E13" s="21" t="s">
        <v>164</v>
      </c>
      <c r="F13" s="15"/>
      <c r="G13" s="22">
        <v>3.7905000000000002</v>
      </c>
      <c r="H13" s="24" t="s">
        <v>173</v>
      </c>
      <c r="I13" s="1"/>
      <c r="J13" s="56">
        <v>4.5507999999999997</v>
      </c>
      <c r="K13" s="57">
        <f t="shared" si="0"/>
        <v>4.0272566371681418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27.75" customHeight="1">
      <c r="A14" s="17">
        <v>7</v>
      </c>
      <c r="B14" s="18"/>
      <c r="C14" s="19" t="s">
        <v>174</v>
      </c>
      <c r="D14" s="20" t="s">
        <v>175</v>
      </c>
      <c r="E14" s="21" t="s">
        <v>164</v>
      </c>
      <c r="F14" s="15"/>
      <c r="G14" s="22">
        <v>0.25869999999999999</v>
      </c>
      <c r="H14" s="24"/>
      <c r="I14" s="1"/>
      <c r="J14" s="56">
        <v>0.33239999999999997</v>
      </c>
      <c r="K14" s="57">
        <f t="shared" si="0"/>
        <v>0.29415929203539826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27.75" customHeight="1">
      <c r="A15" s="17">
        <v>8</v>
      </c>
      <c r="B15" s="18"/>
      <c r="C15" s="19"/>
      <c r="D15" s="20"/>
      <c r="E15" s="21" t="s">
        <v>164</v>
      </c>
      <c r="F15" s="15"/>
      <c r="G15" s="22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27.75" customHeight="1">
      <c r="A16" s="17">
        <v>10</v>
      </c>
      <c r="B16" s="18"/>
      <c r="C16" s="19"/>
      <c r="D16" s="20"/>
      <c r="E16" s="21" t="s">
        <v>164</v>
      </c>
      <c r="F16" s="15"/>
      <c r="G16" s="22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8" s="37" customFormat="1" ht="30.75" customHeight="1">
      <c r="A17" s="87" t="s">
        <v>14</v>
      </c>
      <c r="B17" s="87"/>
      <c r="C17" s="87"/>
      <c r="D17" s="87"/>
      <c r="E17" s="87"/>
      <c r="F17" s="87"/>
      <c r="G17" s="87"/>
      <c r="H17" s="87"/>
    </row>
    <row r="18" spans="1:8" s="37" customFormat="1" ht="35.25" customHeight="1">
      <c r="A18" s="88" t="s">
        <v>176</v>
      </c>
      <c r="B18" s="88"/>
      <c r="C18" s="88"/>
      <c r="D18" s="88"/>
      <c r="E18" s="88"/>
      <c r="F18" s="88"/>
      <c r="G18" s="88"/>
      <c r="H18" s="88"/>
    </row>
    <row r="19" spans="1:8" s="37" customFormat="1" ht="41.25" customHeight="1">
      <c r="A19" s="88" t="s">
        <v>16</v>
      </c>
      <c r="B19" s="88"/>
      <c r="C19" s="88"/>
      <c r="D19" s="88"/>
      <c r="E19" s="88"/>
      <c r="F19" s="88"/>
      <c r="G19" s="88"/>
      <c r="H19" s="88"/>
    </row>
    <row r="20" spans="1:8" s="37" customFormat="1" ht="24" customHeight="1">
      <c r="A20" s="71" t="s">
        <v>17</v>
      </c>
      <c r="B20" s="71"/>
      <c r="C20" s="71"/>
      <c r="D20" s="71"/>
      <c r="E20" s="71"/>
      <c r="F20" s="71"/>
      <c r="G20" s="71"/>
      <c r="H20" s="71"/>
    </row>
    <row r="21" spans="1:8" s="37" customFormat="1">
      <c r="A21" s="38"/>
      <c r="B21" s="39"/>
      <c r="C21" s="38"/>
      <c r="D21" s="38"/>
      <c r="E21" s="38"/>
      <c r="F21" s="40"/>
      <c r="G21" s="40"/>
      <c r="H21" s="41"/>
    </row>
    <row r="22" spans="1:8" s="37" customFormat="1">
      <c r="A22" s="42" t="s">
        <v>18</v>
      </c>
      <c r="B22" s="43"/>
      <c r="C22" s="44"/>
      <c r="D22" s="45" t="s">
        <v>19</v>
      </c>
      <c r="E22" s="44"/>
      <c r="F22" s="46"/>
      <c r="G22" s="46"/>
      <c r="H22" s="47"/>
    </row>
    <row r="23" spans="1:8" s="37" customFormat="1">
      <c r="A23" s="42"/>
      <c r="B23" s="43"/>
      <c r="C23" s="44"/>
      <c r="D23" s="45"/>
      <c r="E23" s="44"/>
      <c r="F23" s="46"/>
      <c r="G23" s="46"/>
      <c r="H23" s="47"/>
    </row>
    <row r="24" spans="1:8" s="37" customFormat="1">
      <c r="A24" s="42" t="s">
        <v>20</v>
      </c>
      <c r="B24" s="42"/>
      <c r="C24" s="38"/>
      <c r="D24" s="42" t="s">
        <v>20</v>
      </c>
      <c r="E24" s="38"/>
      <c r="F24" s="46"/>
      <c r="G24" s="46"/>
      <c r="H24" s="47"/>
    </row>
    <row r="25" spans="1:8" s="37" customFormat="1" ht="14.4">
      <c r="B25" s="48"/>
      <c r="F25" s="46"/>
      <c r="G25" s="46"/>
      <c r="H25" s="47"/>
    </row>
    <row r="26" spans="1:8">
      <c r="B26" s="49"/>
    </row>
    <row r="27" spans="1:8">
      <c r="B27" s="49"/>
    </row>
    <row r="28" spans="1:8">
      <c r="B28" s="49"/>
    </row>
    <row r="29" spans="1:8">
      <c r="B29" s="49"/>
    </row>
    <row r="30" spans="1:8">
      <c r="B30" s="49"/>
    </row>
    <row r="31" spans="1:8">
      <c r="B31" s="49"/>
    </row>
    <row r="32" spans="1:8">
      <c r="B32" s="49"/>
    </row>
    <row r="33" spans="2:2">
      <c r="B33" s="49"/>
    </row>
    <row r="34" spans="2:2">
      <c r="B34" s="49"/>
    </row>
    <row r="35" spans="2:2">
      <c r="B35" s="49"/>
    </row>
    <row r="36" spans="2:2">
      <c r="B36" s="49"/>
    </row>
    <row r="37" spans="2:2">
      <c r="B37" s="49"/>
    </row>
    <row r="38" spans="2:2">
      <c r="B38" s="49"/>
    </row>
    <row r="39" spans="2:2">
      <c r="B39" s="49"/>
    </row>
    <row r="40" spans="2:2">
      <c r="B40" s="49"/>
    </row>
    <row r="41" spans="2:2">
      <c r="B41" s="49"/>
    </row>
    <row r="42" spans="2:2">
      <c r="B42" s="49"/>
    </row>
    <row r="43" spans="2:2">
      <c r="B43" s="49"/>
    </row>
    <row r="44" spans="2:2">
      <c r="B44" s="49"/>
    </row>
    <row r="45" spans="2:2">
      <c r="B45" s="49"/>
    </row>
    <row r="46" spans="2:2">
      <c r="B46" s="49"/>
    </row>
    <row r="47" spans="2:2">
      <c r="B47" s="49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EF28-E001-427D-AD3C-89856A20BEF5}">
  <dimension ref="A1:IZ69"/>
  <sheetViews>
    <sheetView tabSelected="1" view="pageBreakPreview" zoomScaleSheetLayoutView="100" workbookViewId="0">
      <selection activeCell="C15" sqref="C15"/>
    </sheetView>
  </sheetViews>
  <sheetFormatPr defaultRowHeight="15.6"/>
  <cols>
    <col min="1" max="1" width="6.44140625" style="2" customWidth="1"/>
    <col min="2" max="2" width="13.6640625" style="54" customWidth="1"/>
    <col min="3" max="3" width="26.44140625" style="2" customWidth="1"/>
    <col min="4" max="4" width="17.33203125" style="50" customWidth="1"/>
    <col min="5" max="5" width="5.6640625" style="51" customWidth="1"/>
    <col min="6" max="7" width="9.33203125" style="52" customWidth="1"/>
    <col min="8" max="8" width="13.109375" style="52" customWidth="1"/>
    <col min="9" max="9" width="11.5546875" style="52" customWidth="1"/>
    <col min="10" max="10" width="18.6640625" style="52" customWidth="1"/>
    <col min="11" max="11" width="14.21875" style="52" customWidth="1"/>
    <col min="12" max="12" width="11.44140625" style="53" customWidth="1"/>
    <col min="13" max="13" width="19.6640625" style="2" customWidth="1"/>
    <col min="14" max="14" width="27.5546875" style="2" customWidth="1"/>
    <col min="15" max="15" width="17.77734375" style="2" customWidth="1"/>
    <col min="16" max="16" width="19.109375" style="2" customWidth="1"/>
    <col min="17" max="241" width="8.88671875" style="2"/>
    <col min="242" max="242" width="5" style="2" customWidth="1"/>
    <col min="243" max="243" width="15" style="2" customWidth="1"/>
    <col min="244" max="245" width="14.6640625" style="2" customWidth="1"/>
    <col min="246" max="246" width="6.21875" style="2" customWidth="1"/>
    <col min="247" max="249" width="10.109375" style="2" customWidth="1"/>
    <col min="250" max="250" width="10.44140625" style="2" customWidth="1"/>
    <col min="251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97" width="8.88671875" style="2"/>
    <col min="498" max="498" width="5" style="2" customWidth="1"/>
    <col min="499" max="499" width="15" style="2" customWidth="1"/>
    <col min="500" max="501" width="14.6640625" style="2" customWidth="1"/>
    <col min="502" max="502" width="6.21875" style="2" customWidth="1"/>
    <col min="503" max="505" width="10.109375" style="2" customWidth="1"/>
    <col min="506" max="506" width="10.44140625" style="2" customWidth="1"/>
    <col min="507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53" width="8.88671875" style="2"/>
    <col min="754" max="754" width="5" style="2" customWidth="1"/>
    <col min="755" max="755" width="15" style="2" customWidth="1"/>
    <col min="756" max="757" width="14.6640625" style="2" customWidth="1"/>
    <col min="758" max="758" width="6.21875" style="2" customWidth="1"/>
    <col min="759" max="761" width="10.109375" style="2" customWidth="1"/>
    <col min="762" max="762" width="10.44140625" style="2" customWidth="1"/>
    <col min="763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1009" width="8.88671875" style="2"/>
    <col min="1010" max="1010" width="5" style="2" customWidth="1"/>
    <col min="1011" max="1011" width="15" style="2" customWidth="1"/>
    <col min="1012" max="1013" width="14.6640625" style="2" customWidth="1"/>
    <col min="1014" max="1014" width="6.21875" style="2" customWidth="1"/>
    <col min="1015" max="1017" width="10.109375" style="2" customWidth="1"/>
    <col min="1018" max="1018" width="10.44140625" style="2" customWidth="1"/>
    <col min="1019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65" width="8.88671875" style="2"/>
    <col min="1266" max="1266" width="5" style="2" customWidth="1"/>
    <col min="1267" max="1267" width="15" style="2" customWidth="1"/>
    <col min="1268" max="1269" width="14.6640625" style="2" customWidth="1"/>
    <col min="1270" max="1270" width="6.21875" style="2" customWidth="1"/>
    <col min="1271" max="1273" width="10.109375" style="2" customWidth="1"/>
    <col min="1274" max="1274" width="10.44140625" style="2" customWidth="1"/>
    <col min="1275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21" width="8.88671875" style="2"/>
    <col min="1522" max="1522" width="5" style="2" customWidth="1"/>
    <col min="1523" max="1523" width="15" style="2" customWidth="1"/>
    <col min="1524" max="1525" width="14.6640625" style="2" customWidth="1"/>
    <col min="1526" max="1526" width="6.21875" style="2" customWidth="1"/>
    <col min="1527" max="1529" width="10.109375" style="2" customWidth="1"/>
    <col min="1530" max="1530" width="10.44140625" style="2" customWidth="1"/>
    <col min="1531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77" width="8.88671875" style="2"/>
    <col min="1778" max="1778" width="5" style="2" customWidth="1"/>
    <col min="1779" max="1779" width="15" style="2" customWidth="1"/>
    <col min="1780" max="1781" width="14.6640625" style="2" customWidth="1"/>
    <col min="1782" max="1782" width="6.21875" style="2" customWidth="1"/>
    <col min="1783" max="1785" width="10.109375" style="2" customWidth="1"/>
    <col min="1786" max="1786" width="10.44140625" style="2" customWidth="1"/>
    <col min="1787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33" width="8.88671875" style="2"/>
    <col min="2034" max="2034" width="5" style="2" customWidth="1"/>
    <col min="2035" max="2035" width="15" style="2" customWidth="1"/>
    <col min="2036" max="2037" width="14.6640625" style="2" customWidth="1"/>
    <col min="2038" max="2038" width="6.21875" style="2" customWidth="1"/>
    <col min="2039" max="2041" width="10.109375" style="2" customWidth="1"/>
    <col min="2042" max="2042" width="10.44140625" style="2" customWidth="1"/>
    <col min="2043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89" width="8.88671875" style="2"/>
    <col min="2290" max="2290" width="5" style="2" customWidth="1"/>
    <col min="2291" max="2291" width="15" style="2" customWidth="1"/>
    <col min="2292" max="2293" width="14.6640625" style="2" customWidth="1"/>
    <col min="2294" max="2294" width="6.21875" style="2" customWidth="1"/>
    <col min="2295" max="2297" width="10.109375" style="2" customWidth="1"/>
    <col min="2298" max="2298" width="10.44140625" style="2" customWidth="1"/>
    <col min="2299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45" width="8.88671875" style="2"/>
    <col min="2546" max="2546" width="5" style="2" customWidth="1"/>
    <col min="2547" max="2547" width="15" style="2" customWidth="1"/>
    <col min="2548" max="2549" width="14.6640625" style="2" customWidth="1"/>
    <col min="2550" max="2550" width="6.21875" style="2" customWidth="1"/>
    <col min="2551" max="2553" width="10.109375" style="2" customWidth="1"/>
    <col min="2554" max="2554" width="10.44140625" style="2" customWidth="1"/>
    <col min="2555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801" width="8.88671875" style="2"/>
    <col min="2802" max="2802" width="5" style="2" customWidth="1"/>
    <col min="2803" max="2803" width="15" style="2" customWidth="1"/>
    <col min="2804" max="2805" width="14.6640625" style="2" customWidth="1"/>
    <col min="2806" max="2806" width="6.21875" style="2" customWidth="1"/>
    <col min="2807" max="2809" width="10.109375" style="2" customWidth="1"/>
    <col min="2810" max="2810" width="10.44140625" style="2" customWidth="1"/>
    <col min="2811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57" width="8.88671875" style="2"/>
    <col min="3058" max="3058" width="5" style="2" customWidth="1"/>
    <col min="3059" max="3059" width="15" style="2" customWidth="1"/>
    <col min="3060" max="3061" width="14.6640625" style="2" customWidth="1"/>
    <col min="3062" max="3062" width="6.21875" style="2" customWidth="1"/>
    <col min="3063" max="3065" width="10.109375" style="2" customWidth="1"/>
    <col min="3066" max="3066" width="10.44140625" style="2" customWidth="1"/>
    <col min="3067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313" width="8.88671875" style="2"/>
    <col min="3314" max="3314" width="5" style="2" customWidth="1"/>
    <col min="3315" max="3315" width="15" style="2" customWidth="1"/>
    <col min="3316" max="3317" width="14.6640625" style="2" customWidth="1"/>
    <col min="3318" max="3318" width="6.21875" style="2" customWidth="1"/>
    <col min="3319" max="3321" width="10.109375" style="2" customWidth="1"/>
    <col min="3322" max="3322" width="10.44140625" style="2" customWidth="1"/>
    <col min="3323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69" width="8.88671875" style="2"/>
    <col min="3570" max="3570" width="5" style="2" customWidth="1"/>
    <col min="3571" max="3571" width="15" style="2" customWidth="1"/>
    <col min="3572" max="3573" width="14.6640625" style="2" customWidth="1"/>
    <col min="3574" max="3574" width="6.21875" style="2" customWidth="1"/>
    <col min="3575" max="3577" width="10.109375" style="2" customWidth="1"/>
    <col min="3578" max="3578" width="10.44140625" style="2" customWidth="1"/>
    <col min="3579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25" width="8.88671875" style="2"/>
    <col min="3826" max="3826" width="5" style="2" customWidth="1"/>
    <col min="3827" max="3827" width="15" style="2" customWidth="1"/>
    <col min="3828" max="3829" width="14.6640625" style="2" customWidth="1"/>
    <col min="3830" max="3830" width="6.21875" style="2" customWidth="1"/>
    <col min="3831" max="3833" width="10.109375" style="2" customWidth="1"/>
    <col min="3834" max="3834" width="10.44140625" style="2" customWidth="1"/>
    <col min="3835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81" width="8.88671875" style="2"/>
    <col min="4082" max="4082" width="5" style="2" customWidth="1"/>
    <col min="4083" max="4083" width="15" style="2" customWidth="1"/>
    <col min="4084" max="4085" width="14.6640625" style="2" customWidth="1"/>
    <col min="4086" max="4086" width="6.21875" style="2" customWidth="1"/>
    <col min="4087" max="4089" width="10.109375" style="2" customWidth="1"/>
    <col min="4090" max="4090" width="10.44140625" style="2" customWidth="1"/>
    <col min="4091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37" width="8.88671875" style="2"/>
    <col min="4338" max="4338" width="5" style="2" customWidth="1"/>
    <col min="4339" max="4339" width="15" style="2" customWidth="1"/>
    <col min="4340" max="4341" width="14.6640625" style="2" customWidth="1"/>
    <col min="4342" max="4342" width="6.21875" style="2" customWidth="1"/>
    <col min="4343" max="4345" width="10.109375" style="2" customWidth="1"/>
    <col min="4346" max="4346" width="10.44140625" style="2" customWidth="1"/>
    <col min="4347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93" width="8.88671875" style="2"/>
    <col min="4594" max="4594" width="5" style="2" customWidth="1"/>
    <col min="4595" max="4595" width="15" style="2" customWidth="1"/>
    <col min="4596" max="4597" width="14.6640625" style="2" customWidth="1"/>
    <col min="4598" max="4598" width="6.21875" style="2" customWidth="1"/>
    <col min="4599" max="4601" width="10.109375" style="2" customWidth="1"/>
    <col min="4602" max="4602" width="10.44140625" style="2" customWidth="1"/>
    <col min="4603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49" width="8.88671875" style="2"/>
    <col min="4850" max="4850" width="5" style="2" customWidth="1"/>
    <col min="4851" max="4851" width="15" style="2" customWidth="1"/>
    <col min="4852" max="4853" width="14.6640625" style="2" customWidth="1"/>
    <col min="4854" max="4854" width="6.21875" style="2" customWidth="1"/>
    <col min="4855" max="4857" width="10.109375" style="2" customWidth="1"/>
    <col min="4858" max="4858" width="10.44140625" style="2" customWidth="1"/>
    <col min="4859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105" width="8.88671875" style="2"/>
    <col min="5106" max="5106" width="5" style="2" customWidth="1"/>
    <col min="5107" max="5107" width="15" style="2" customWidth="1"/>
    <col min="5108" max="5109" width="14.6640625" style="2" customWidth="1"/>
    <col min="5110" max="5110" width="6.21875" style="2" customWidth="1"/>
    <col min="5111" max="5113" width="10.109375" style="2" customWidth="1"/>
    <col min="5114" max="5114" width="10.44140625" style="2" customWidth="1"/>
    <col min="5115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61" width="8.88671875" style="2"/>
    <col min="5362" max="5362" width="5" style="2" customWidth="1"/>
    <col min="5363" max="5363" width="15" style="2" customWidth="1"/>
    <col min="5364" max="5365" width="14.6640625" style="2" customWidth="1"/>
    <col min="5366" max="5366" width="6.21875" style="2" customWidth="1"/>
    <col min="5367" max="5369" width="10.109375" style="2" customWidth="1"/>
    <col min="5370" max="5370" width="10.44140625" style="2" customWidth="1"/>
    <col min="5371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617" width="8.88671875" style="2"/>
    <col min="5618" max="5618" width="5" style="2" customWidth="1"/>
    <col min="5619" max="5619" width="15" style="2" customWidth="1"/>
    <col min="5620" max="5621" width="14.6640625" style="2" customWidth="1"/>
    <col min="5622" max="5622" width="6.21875" style="2" customWidth="1"/>
    <col min="5623" max="5625" width="10.109375" style="2" customWidth="1"/>
    <col min="5626" max="5626" width="10.44140625" style="2" customWidth="1"/>
    <col min="5627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73" width="8.88671875" style="2"/>
    <col min="5874" max="5874" width="5" style="2" customWidth="1"/>
    <col min="5875" max="5875" width="15" style="2" customWidth="1"/>
    <col min="5876" max="5877" width="14.6640625" style="2" customWidth="1"/>
    <col min="5878" max="5878" width="6.21875" style="2" customWidth="1"/>
    <col min="5879" max="5881" width="10.109375" style="2" customWidth="1"/>
    <col min="5882" max="5882" width="10.44140625" style="2" customWidth="1"/>
    <col min="5883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29" width="8.88671875" style="2"/>
    <col min="6130" max="6130" width="5" style="2" customWidth="1"/>
    <col min="6131" max="6131" width="15" style="2" customWidth="1"/>
    <col min="6132" max="6133" width="14.6640625" style="2" customWidth="1"/>
    <col min="6134" max="6134" width="6.21875" style="2" customWidth="1"/>
    <col min="6135" max="6137" width="10.109375" style="2" customWidth="1"/>
    <col min="6138" max="6138" width="10.44140625" style="2" customWidth="1"/>
    <col min="6139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85" width="8.88671875" style="2"/>
    <col min="6386" max="6386" width="5" style="2" customWidth="1"/>
    <col min="6387" max="6387" width="15" style="2" customWidth="1"/>
    <col min="6388" max="6389" width="14.6640625" style="2" customWidth="1"/>
    <col min="6390" max="6390" width="6.21875" style="2" customWidth="1"/>
    <col min="6391" max="6393" width="10.109375" style="2" customWidth="1"/>
    <col min="6394" max="6394" width="10.44140625" style="2" customWidth="1"/>
    <col min="6395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41" width="8.88671875" style="2"/>
    <col min="6642" max="6642" width="5" style="2" customWidth="1"/>
    <col min="6643" max="6643" width="15" style="2" customWidth="1"/>
    <col min="6644" max="6645" width="14.6640625" style="2" customWidth="1"/>
    <col min="6646" max="6646" width="6.21875" style="2" customWidth="1"/>
    <col min="6647" max="6649" width="10.109375" style="2" customWidth="1"/>
    <col min="6650" max="6650" width="10.44140625" style="2" customWidth="1"/>
    <col min="6651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97" width="8.88671875" style="2"/>
    <col min="6898" max="6898" width="5" style="2" customWidth="1"/>
    <col min="6899" max="6899" width="15" style="2" customWidth="1"/>
    <col min="6900" max="6901" width="14.6640625" style="2" customWidth="1"/>
    <col min="6902" max="6902" width="6.21875" style="2" customWidth="1"/>
    <col min="6903" max="6905" width="10.109375" style="2" customWidth="1"/>
    <col min="6906" max="6906" width="10.44140625" style="2" customWidth="1"/>
    <col min="6907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53" width="8.88671875" style="2"/>
    <col min="7154" max="7154" width="5" style="2" customWidth="1"/>
    <col min="7155" max="7155" width="15" style="2" customWidth="1"/>
    <col min="7156" max="7157" width="14.6640625" style="2" customWidth="1"/>
    <col min="7158" max="7158" width="6.21875" style="2" customWidth="1"/>
    <col min="7159" max="7161" width="10.109375" style="2" customWidth="1"/>
    <col min="7162" max="7162" width="10.44140625" style="2" customWidth="1"/>
    <col min="7163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409" width="8.88671875" style="2"/>
    <col min="7410" max="7410" width="5" style="2" customWidth="1"/>
    <col min="7411" max="7411" width="15" style="2" customWidth="1"/>
    <col min="7412" max="7413" width="14.6640625" style="2" customWidth="1"/>
    <col min="7414" max="7414" width="6.21875" style="2" customWidth="1"/>
    <col min="7415" max="7417" width="10.109375" style="2" customWidth="1"/>
    <col min="7418" max="7418" width="10.44140625" style="2" customWidth="1"/>
    <col min="7419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65" width="8.88671875" style="2"/>
    <col min="7666" max="7666" width="5" style="2" customWidth="1"/>
    <col min="7667" max="7667" width="15" style="2" customWidth="1"/>
    <col min="7668" max="7669" width="14.6640625" style="2" customWidth="1"/>
    <col min="7670" max="7670" width="6.21875" style="2" customWidth="1"/>
    <col min="7671" max="7673" width="10.109375" style="2" customWidth="1"/>
    <col min="7674" max="7674" width="10.44140625" style="2" customWidth="1"/>
    <col min="7675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21" width="8.88671875" style="2"/>
    <col min="7922" max="7922" width="5" style="2" customWidth="1"/>
    <col min="7923" max="7923" width="15" style="2" customWidth="1"/>
    <col min="7924" max="7925" width="14.6640625" style="2" customWidth="1"/>
    <col min="7926" max="7926" width="6.21875" style="2" customWidth="1"/>
    <col min="7927" max="7929" width="10.109375" style="2" customWidth="1"/>
    <col min="7930" max="7930" width="10.44140625" style="2" customWidth="1"/>
    <col min="7931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77" width="8.88671875" style="2"/>
    <col min="8178" max="8178" width="5" style="2" customWidth="1"/>
    <col min="8179" max="8179" width="15" style="2" customWidth="1"/>
    <col min="8180" max="8181" width="14.6640625" style="2" customWidth="1"/>
    <col min="8182" max="8182" width="6.21875" style="2" customWidth="1"/>
    <col min="8183" max="8185" width="10.109375" style="2" customWidth="1"/>
    <col min="8186" max="8186" width="10.44140625" style="2" customWidth="1"/>
    <col min="8187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33" width="8.88671875" style="2"/>
    <col min="8434" max="8434" width="5" style="2" customWidth="1"/>
    <col min="8435" max="8435" width="15" style="2" customWidth="1"/>
    <col min="8436" max="8437" width="14.6640625" style="2" customWidth="1"/>
    <col min="8438" max="8438" width="6.21875" style="2" customWidth="1"/>
    <col min="8439" max="8441" width="10.109375" style="2" customWidth="1"/>
    <col min="8442" max="8442" width="10.44140625" style="2" customWidth="1"/>
    <col min="8443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89" width="8.88671875" style="2"/>
    <col min="8690" max="8690" width="5" style="2" customWidth="1"/>
    <col min="8691" max="8691" width="15" style="2" customWidth="1"/>
    <col min="8692" max="8693" width="14.6640625" style="2" customWidth="1"/>
    <col min="8694" max="8694" width="6.21875" style="2" customWidth="1"/>
    <col min="8695" max="8697" width="10.109375" style="2" customWidth="1"/>
    <col min="8698" max="8698" width="10.44140625" style="2" customWidth="1"/>
    <col min="8699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45" width="8.88671875" style="2"/>
    <col min="8946" max="8946" width="5" style="2" customWidth="1"/>
    <col min="8947" max="8947" width="15" style="2" customWidth="1"/>
    <col min="8948" max="8949" width="14.6640625" style="2" customWidth="1"/>
    <col min="8950" max="8950" width="6.21875" style="2" customWidth="1"/>
    <col min="8951" max="8953" width="10.109375" style="2" customWidth="1"/>
    <col min="8954" max="8954" width="10.44140625" style="2" customWidth="1"/>
    <col min="8955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201" width="8.88671875" style="2"/>
    <col min="9202" max="9202" width="5" style="2" customWidth="1"/>
    <col min="9203" max="9203" width="15" style="2" customWidth="1"/>
    <col min="9204" max="9205" width="14.6640625" style="2" customWidth="1"/>
    <col min="9206" max="9206" width="6.21875" style="2" customWidth="1"/>
    <col min="9207" max="9209" width="10.109375" style="2" customWidth="1"/>
    <col min="9210" max="9210" width="10.44140625" style="2" customWidth="1"/>
    <col min="9211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57" width="8.88671875" style="2"/>
    <col min="9458" max="9458" width="5" style="2" customWidth="1"/>
    <col min="9459" max="9459" width="15" style="2" customWidth="1"/>
    <col min="9460" max="9461" width="14.6640625" style="2" customWidth="1"/>
    <col min="9462" max="9462" width="6.21875" style="2" customWidth="1"/>
    <col min="9463" max="9465" width="10.109375" style="2" customWidth="1"/>
    <col min="9466" max="9466" width="10.44140625" style="2" customWidth="1"/>
    <col min="9467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713" width="8.88671875" style="2"/>
    <col min="9714" max="9714" width="5" style="2" customWidth="1"/>
    <col min="9715" max="9715" width="15" style="2" customWidth="1"/>
    <col min="9716" max="9717" width="14.6640625" style="2" customWidth="1"/>
    <col min="9718" max="9718" width="6.21875" style="2" customWidth="1"/>
    <col min="9719" max="9721" width="10.109375" style="2" customWidth="1"/>
    <col min="9722" max="9722" width="10.44140625" style="2" customWidth="1"/>
    <col min="9723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69" width="8.88671875" style="2"/>
    <col min="9970" max="9970" width="5" style="2" customWidth="1"/>
    <col min="9971" max="9971" width="15" style="2" customWidth="1"/>
    <col min="9972" max="9973" width="14.6640625" style="2" customWidth="1"/>
    <col min="9974" max="9974" width="6.21875" style="2" customWidth="1"/>
    <col min="9975" max="9977" width="10.109375" style="2" customWidth="1"/>
    <col min="9978" max="9978" width="10.44140625" style="2" customWidth="1"/>
    <col min="9979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25" width="8.88671875" style="2"/>
    <col min="10226" max="10226" width="5" style="2" customWidth="1"/>
    <col min="10227" max="10227" width="15" style="2" customWidth="1"/>
    <col min="10228" max="10229" width="14.6640625" style="2" customWidth="1"/>
    <col min="10230" max="10230" width="6.21875" style="2" customWidth="1"/>
    <col min="10231" max="10233" width="10.109375" style="2" customWidth="1"/>
    <col min="10234" max="10234" width="10.44140625" style="2" customWidth="1"/>
    <col min="10235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81" width="8.88671875" style="2"/>
    <col min="10482" max="10482" width="5" style="2" customWidth="1"/>
    <col min="10483" max="10483" width="15" style="2" customWidth="1"/>
    <col min="10484" max="10485" width="14.6640625" style="2" customWidth="1"/>
    <col min="10486" max="10486" width="6.21875" style="2" customWidth="1"/>
    <col min="10487" max="10489" width="10.109375" style="2" customWidth="1"/>
    <col min="10490" max="10490" width="10.44140625" style="2" customWidth="1"/>
    <col min="10491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37" width="8.88671875" style="2"/>
    <col min="10738" max="10738" width="5" style="2" customWidth="1"/>
    <col min="10739" max="10739" width="15" style="2" customWidth="1"/>
    <col min="10740" max="10741" width="14.6640625" style="2" customWidth="1"/>
    <col min="10742" max="10742" width="6.21875" style="2" customWidth="1"/>
    <col min="10743" max="10745" width="10.109375" style="2" customWidth="1"/>
    <col min="10746" max="10746" width="10.44140625" style="2" customWidth="1"/>
    <col min="10747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93" width="8.88671875" style="2"/>
    <col min="10994" max="10994" width="5" style="2" customWidth="1"/>
    <col min="10995" max="10995" width="15" style="2" customWidth="1"/>
    <col min="10996" max="10997" width="14.6640625" style="2" customWidth="1"/>
    <col min="10998" max="10998" width="6.21875" style="2" customWidth="1"/>
    <col min="10999" max="11001" width="10.109375" style="2" customWidth="1"/>
    <col min="11002" max="11002" width="10.44140625" style="2" customWidth="1"/>
    <col min="11003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49" width="8.88671875" style="2"/>
    <col min="11250" max="11250" width="5" style="2" customWidth="1"/>
    <col min="11251" max="11251" width="15" style="2" customWidth="1"/>
    <col min="11252" max="11253" width="14.6640625" style="2" customWidth="1"/>
    <col min="11254" max="11254" width="6.21875" style="2" customWidth="1"/>
    <col min="11255" max="11257" width="10.109375" style="2" customWidth="1"/>
    <col min="11258" max="11258" width="10.44140625" style="2" customWidth="1"/>
    <col min="11259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505" width="8.88671875" style="2"/>
    <col min="11506" max="11506" width="5" style="2" customWidth="1"/>
    <col min="11507" max="11507" width="15" style="2" customWidth="1"/>
    <col min="11508" max="11509" width="14.6640625" style="2" customWidth="1"/>
    <col min="11510" max="11510" width="6.21875" style="2" customWidth="1"/>
    <col min="11511" max="11513" width="10.109375" style="2" customWidth="1"/>
    <col min="11514" max="11514" width="10.44140625" style="2" customWidth="1"/>
    <col min="11515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61" width="8.88671875" style="2"/>
    <col min="11762" max="11762" width="5" style="2" customWidth="1"/>
    <col min="11763" max="11763" width="15" style="2" customWidth="1"/>
    <col min="11764" max="11765" width="14.6640625" style="2" customWidth="1"/>
    <col min="11766" max="11766" width="6.21875" style="2" customWidth="1"/>
    <col min="11767" max="11769" width="10.109375" style="2" customWidth="1"/>
    <col min="11770" max="11770" width="10.44140625" style="2" customWidth="1"/>
    <col min="11771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2017" width="8.88671875" style="2"/>
    <col min="12018" max="12018" width="5" style="2" customWidth="1"/>
    <col min="12019" max="12019" width="15" style="2" customWidth="1"/>
    <col min="12020" max="12021" width="14.6640625" style="2" customWidth="1"/>
    <col min="12022" max="12022" width="6.21875" style="2" customWidth="1"/>
    <col min="12023" max="12025" width="10.109375" style="2" customWidth="1"/>
    <col min="12026" max="12026" width="10.44140625" style="2" customWidth="1"/>
    <col min="12027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73" width="8.88671875" style="2"/>
    <col min="12274" max="12274" width="5" style="2" customWidth="1"/>
    <col min="12275" max="12275" width="15" style="2" customWidth="1"/>
    <col min="12276" max="12277" width="14.6640625" style="2" customWidth="1"/>
    <col min="12278" max="12278" width="6.21875" style="2" customWidth="1"/>
    <col min="12279" max="12281" width="10.109375" style="2" customWidth="1"/>
    <col min="12282" max="12282" width="10.44140625" style="2" customWidth="1"/>
    <col min="12283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29" width="8.88671875" style="2"/>
    <col min="12530" max="12530" width="5" style="2" customWidth="1"/>
    <col min="12531" max="12531" width="15" style="2" customWidth="1"/>
    <col min="12532" max="12533" width="14.6640625" style="2" customWidth="1"/>
    <col min="12534" max="12534" width="6.21875" style="2" customWidth="1"/>
    <col min="12535" max="12537" width="10.109375" style="2" customWidth="1"/>
    <col min="12538" max="12538" width="10.44140625" style="2" customWidth="1"/>
    <col min="12539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85" width="8.88671875" style="2"/>
    <col min="12786" max="12786" width="5" style="2" customWidth="1"/>
    <col min="12787" max="12787" width="15" style="2" customWidth="1"/>
    <col min="12788" max="12789" width="14.6640625" style="2" customWidth="1"/>
    <col min="12790" max="12790" width="6.21875" style="2" customWidth="1"/>
    <col min="12791" max="12793" width="10.109375" style="2" customWidth="1"/>
    <col min="12794" max="12794" width="10.44140625" style="2" customWidth="1"/>
    <col min="12795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41" width="8.88671875" style="2"/>
    <col min="13042" max="13042" width="5" style="2" customWidth="1"/>
    <col min="13043" max="13043" width="15" style="2" customWidth="1"/>
    <col min="13044" max="13045" width="14.6640625" style="2" customWidth="1"/>
    <col min="13046" max="13046" width="6.21875" style="2" customWidth="1"/>
    <col min="13047" max="13049" width="10.109375" style="2" customWidth="1"/>
    <col min="13050" max="13050" width="10.44140625" style="2" customWidth="1"/>
    <col min="13051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97" width="8.88671875" style="2"/>
    <col min="13298" max="13298" width="5" style="2" customWidth="1"/>
    <col min="13299" max="13299" width="15" style="2" customWidth="1"/>
    <col min="13300" max="13301" width="14.6640625" style="2" customWidth="1"/>
    <col min="13302" max="13302" width="6.21875" style="2" customWidth="1"/>
    <col min="13303" max="13305" width="10.109375" style="2" customWidth="1"/>
    <col min="13306" max="13306" width="10.44140625" style="2" customWidth="1"/>
    <col min="13307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53" width="8.88671875" style="2"/>
    <col min="13554" max="13554" width="5" style="2" customWidth="1"/>
    <col min="13555" max="13555" width="15" style="2" customWidth="1"/>
    <col min="13556" max="13557" width="14.6640625" style="2" customWidth="1"/>
    <col min="13558" max="13558" width="6.21875" style="2" customWidth="1"/>
    <col min="13559" max="13561" width="10.109375" style="2" customWidth="1"/>
    <col min="13562" max="13562" width="10.44140625" style="2" customWidth="1"/>
    <col min="13563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809" width="8.88671875" style="2"/>
    <col min="13810" max="13810" width="5" style="2" customWidth="1"/>
    <col min="13811" max="13811" width="15" style="2" customWidth="1"/>
    <col min="13812" max="13813" width="14.6640625" style="2" customWidth="1"/>
    <col min="13814" max="13814" width="6.21875" style="2" customWidth="1"/>
    <col min="13815" max="13817" width="10.109375" style="2" customWidth="1"/>
    <col min="13818" max="13818" width="10.44140625" style="2" customWidth="1"/>
    <col min="13819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65" width="8.88671875" style="2"/>
    <col min="14066" max="14066" width="5" style="2" customWidth="1"/>
    <col min="14067" max="14067" width="15" style="2" customWidth="1"/>
    <col min="14068" max="14069" width="14.6640625" style="2" customWidth="1"/>
    <col min="14070" max="14070" width="6.21875" style="2" customWidth="1"/>
    <col min="14071" max="14073" width="10.109375" style="2" customWidth="1"/>
    <col min="14074" max="14074" width="10.44140625" style="2" customWidth="1"/>
    <col min="14075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21" width="8.88671875" style="2"/>
    <col min="14322" max="14322" width="5" style="2" customWidth="1"/>
    <col min="14323" max="14323" width="15" style="2" customWidth="1"/>
    <col min="14324" max="14325" width="14.6640625" style="2" customWidth="1"/>
    <col min="14326" max="14326" width="6.21875" style="2" customWidth="1"/>
    <col min="14327" max="14329" width="10.109375" style="2" customWidth="1"/>
    <col min="14330" max="14330" width="10.44140625" style="2" customWidth="1"/>
    <col min="14331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77" width="8.88671875" style="2"/>
    <col min="14578" max="14578" width="5" style="2" customWidth="1"/>
    <col min="14579" max="14579" width="15" style="2" customWidth="1"/>
    <col min="14580" max="14581" width="14.6640625" style="2" customWidth="1"/>
    <col min="14582" max="14582" width="6.21875" style="2" customWidth="1"/>
    <col min="14583" max="14585" width="10.109375" style="2" customWidth="1"/>
    <col min="14586" max="14586" width="10.44140625" style="2" customWidth="1"/>
    <col min="14587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33" width="8.88671875" style="2"/>
    <col min="14834" max="14834" width="5" style="2" customWidth="1"/>
    <col min="14835" max="14835" width="15" style="2" customWidth="1"/>
    <col min="14836" max="14837" width="14.6640625" style="2" customWidth="1"/>
    <col min="14838" max="14838" width="6.21875" style="2" customWidth="1"/>
    <col min="14839" max="14841" width="10.109375" style="2" customWidth="1"/>
    <col min="14842" max="14842" width="10.44140625" style="2" customWidth="1"/>
    <col min="14843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89" width="8.88671875" style="2"/>
    <col min="15090" max="15090" width="5" style="2" customWidth="1"/>
    <col min="15091" max="15091" width="15" style="2" customWidth="1"/>
    <col min="15092" max="15093" width="14.6640625" style="2" customWidth="1"/>
    <col min="15094" max="15094" width="6.21875" style="2" customWidth="1"/>
    <col min="15095" max="15097" width="10.109375" style="2" customWidth="1"/>
    <col min="15098" max="15098" width="10.44140625" style="2" customWidth="1"/>
    <col min="15099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45" width="8.88671875" style="2"/>
    <col min="15346" max="15346" width="5" style="2" customWidth="1"/>
    <col min="15347" max="15347" width="15" style="2" customWidth="1"/>
    <col min="15348" max="15349" width="14.6640625" style="2" customWidth="1"/>
    <col min="15350" max="15350" width="6.21875" style="2" customWidth="1"/>
    <col min="15351" max="15353" width="10.109375" style="2" customWidth="1"/>
    <col min="15354" max="15354" width="10.44140625" style="2" customWidth="1"/>
    <col min="15355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601" width="8.88671875" style="2"/>
    <col min="15602" max="15602" width="5" style="2" customWidth="1"/>
    <col min="15603" max="15603" width="15" style="2" customWidth="1"/>
    <col min="15604" max="15605" width="14.6640625" style="2" customWidth="1"/>
    <col min="15606" max="15606" width="6.21875" style="2" customWidth="1"/>
    <col min="15607" max="15609" width="10.109375" style="2" customWidth="1"/>
    <col min="15610" max="15610" width="10.44140625" style="2" customWidth="1"/>
    <col min="15611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57" width="8.88671875" style="2"/>
    <col min="15858" max="15858" width="5" style="2" customWidth="1"/>
    <col min="15859" max="15859" width="15" style="2" customWidth="1"/>
    <col min="15860" max="15861" width="14.6640625" style="2" customWidth="1"/>
    <col min="15862" max="15862" width="6.21875" style="2" customWidth="1"/>
    <col min="15863" max="15865" width="10.109375" style="2" customWidth="1"/>
    <col min="15866" max="15866" width="10.44140625" style="2" customWidth="1"/>
    <col min="15867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113" width="8.88671875" style="2"/>
    <col min="16114" max="16114" width="5" style="2" customWidth="1"/>
    <col min="16115" max="16115" width="15" style="2" customWidth="1"/>
    <col min="16116" max="16117" width="14.6640625" style="2" customWidth="1"/>
    <col min="16118" max="16118" width="6.21875" style="2" customWidth="1"/>
    <col min="16119" max="16121" width="10.109375" style="2" customWidth="1"/>
    <col min="16122" max="16122" width="10.44140625" style="2" customWidth="1"/>
    <col min="16123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69" width="8.88671875" style="2"/>
    <col min="16370" max="16370" width="5" style="2" customWidth="1"/>
    <col min="16371" max="16371" width="15" style="2" customWidth="1"/>
    <col min="16372" max="16373" width="14.6640625" style="2" customWidth="1"/>
    <col min="16374" max="16374" width="6.21875" style="2" customWidth="1"/>
    <col min="16375" max="16377" width="10.109375" style="2" customWidth="1"/>
    <col min="16378" max="16384" width="10.44140625" style="2" customWidth="1"/>
  </cols>
  <sheetData>
    <row r="1" spans="1:260" ht="22.2">
      <c r="A1" s="72" t="s">
        <v>177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"/>
      <c r="N1" s="1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260" ht="15.75" customHeight="1">
      <c r="A2" s="91" t="s">
        <v>272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"/>
      <c r="N2" s="1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260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5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260" ht="21" customHeight="1">
      <c r="A4" s="73" t="s">
        <v>273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5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260" ht="31.5" customHeight="1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5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260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1"/>
      <c r="N6" s="1"/>
      <c r="O6" s="5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260" ht="33" customHeight="1">
      <c r="A7" s="93" t="s">
        <v>4</v>
      </c>
      <c r="B7" s="89" t="s">
        <v>5</v>
      </c>
      <c r="C7" s="90" t="s">
        <v>6</v>
      </c>
      <c r="D7" s="90" t="s">
        <v>7</v>
      </c>
      <c r="E7" s="90" t="s">
        <v>8</v>
      </c>
      <c r="F7" s="94" t="s">
        <v>260</v>
      </c>
      <c r="G7" s="94"/>
      <c r="H7" s="95" t="s">
        <v>261</v>
      </c>
      <c r="I7" s="95"/>
      <c r="J7" s="95"/>
      <c r="K7" s="96" t="s">
        <v>262</v>
      </c>
      <c r="L7" s="97" t="s">
        <v>10</v>
      </c>
      <c r="M7" s="1"/>
      <c r="N7" s="1"/>
      <c r="O7" s="5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260" ht="15">
      <c r="A8" s="93"/>
      <c r="B8" s="89"/>
      <c r="C8" s="90"/>
      <c r="D8" s="90"/>
      <c r="E8" s="90"/>
      <c r="F8" s="98" t="s">
        <v>266</v>
      </c>
      <c r="G8" s="98" t="s">
        <v>259</v>
      </c>
      <c r="H8" s="99" t="s">
        <v>263</v>
      </c>
      <c r="I8" s="99" t="s">
        <v>264</v>
      </c>
      <c r="J8" s="99" t="s">
        <v>265</v>
      </c>
      <c r="K8" s="96" t="s">
        <v>259</v>
      </c>
      <c r="L8" s="97"/>
      <c r="M8" s="1"/>
      <c r="N8" s="1"/>
      <c r="O8" s="56" t="s">
        <v>267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260" ht="26.4" customHeight="1">
      <c r="A9" s="61">
        <v>1</v>
      </c>
      <c r="B9" s="131" t="s">
        <v>179</v>
      </c>
      <c r="C9" s="132" t="s">
        <v>180</v>
      </c>
      <c r="D9" s="133" t="s">
        <v>191</v>
      </c>
      <c r="E9" s="134" t="s">
        <v>178</v>
      </c>
      <c r="F9" s="22"/>
      <c r="G9" s="22">
        <f>VLOOKUP(B9,'[1]2021.8'!$C$4:$AA$194,25,0)</f>
        <v>0.1422106407079646</v>
      </c>
      <c r="H9" s="147">
        <v>3600</v>
      </c>
      <c r="I9" s="22">
        <f>H9/100000</f>
        <v>3.5999999999999997E-2</v>
      </c>
      <c r="J9" s="22" t="s">
        <v>285</v>
      </c>
      <c r="K9" s="58">
        <f>G9+I9</f>
        <v>0.17821064070796461</v>
      </c>
      <c r="L9" s="22"/>
      <c r="M9" s="1"/>
      <c r="N9" s="1"/>
      <c r="O9" s="100"/>
      <c r="P9" s="10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</row>
    <row r="10" spans="1:260" ht="30" customHeight="1">
      <c r="A10" s="61">
        <v>2</v>
      </c>
      <c r="B10" s="135" t="s">
        <v>181</v>
      </c>
      <c r="C10" s="136" t="s">
        <v>182</v>
      </c>
      <c r="D10" s="133" t="s">
        <v>192</v>
      </c>
      <c r="E10" s="134" t="s">
        <v>178</v>
      </c>
      <c r="F10" s="22"/>
      <c r="G10" s="22">
        <f>VLOOKUP(B10,'[1]2021.8'!$C$4:$AA$194,25,0)</f>
        <v>0.41830870088495575</v>
      </c>
      <c r="H10" s="147">
        <v>4100</v>
      </c>
      <c r="I10" s="22">
        <f>H10/100000</f>
        <v>4.1000000000000002E-2</v>
      </c>
      <c r="J10" s="22" t="s">
        <v>285</v>
      </c>
      <c r="K10" s="58">
        <f t="shared" ref="K10:K38" si="0">G10+I10</f>
        <v>0.45930870088495573</v>
      </c>
      <c r="L10" s="22"/>
      <c r="M10" s="1"/>
      <c r="N10" s="1"/>
      <c r="O10" s="102"/>
      <c r="P10" s="10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</row>
    <row r="11" spans="1:260" ht="28.2" customHeight="1">
      <c r="A11" s="61">
        <v>3</v>
      </c>
      <c r="B11" s="137" t="s">
        <v>240</v>
      </c>
      <c r="C11" s="138" t="s">
        <v>183</v>
      </c>
      <c r="D11" s="20" t="s">
        <v>239</v>
      </c>
      <c r="E11" s="134" t="s">
        <v>178</v>
      </c>
      <c r="F11" s="22"/>
      <c r="G11" s="22">
        <f>VLOOKUP(B11,'[1]2021.8'!$C$4:$AA$194,25,0)</f>
        <v>0.20029503716814159</v>
      </c>
      <c r="H11" s="147">
        <v>4300</v>
      </c>
      <c r="I11" s="22">
        <f>H11/100000</f>
        <v>4.2999999999999997E-2</v>
      </c>
      <c r="J11" s="22" t="s">
        <v>285</v>
      </c>
      <c r="K11" s="58">
        <f>G11+I11</f>
        <v>0.2432950371681416</v>
      </c>
      <c r="L11" s="22"/>
      <c r="M11" s="1"/>
      <c r="N11" s="1"/>
      <c r="O11" s="104"/>
      <c r="P11" s="10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</row>
    <row r="12" spans="1:260" ht="32.4" customHeight="1">
      <c r="A12" s="61">
        <v>4</v>
      </c>
      <c r="B12" s="137" t="s">
        <v>193</v>
      </c>
      <c r="C12" s="63" t="s">
        <v>184</v>
      </c>
      <c r="D12" s="133" t="s">
        <v>194</v>
      </c>
      <c r="E12" s="134" t="s">
        <v>178</v>
      </c>
      <c r="F12" s="22"/>
      <c r="G12" s="22">
        <f>VLOOKUP(B12,'[1]2021.8'!$C$4:$AA$194,25,0)</f>
        <v>0.15632115929203541</v>
      </c>
      <c r="H12" s="147">
        <v>3600</v>
      </c>
      <c r="I12" s="22">
        <f t="shared" ref="I12:I36" si="1">H12/100000</f>
        <v>3.5999999999999997E-2</v>
      </c>
      <c r="J12" s="22" t="s">
        <v>285</v>
      </c>
      <c r="K12" s="58">
        <f t="shared" si="0"/>
        <v>0.19232115929203542</v>
      </c>
      <c r="L12" s="106"/>
      <c r="M12" s="107"/>
      <c r="N12" s="1"/>
      <c r="O12" s="104"/>
      <c r="P12" s="10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</row>
    <row r="13" spans="1:260" ht="30" customHeight="1">
      <c r="A13" s="61">
        <v>5</v>
      </c>
      <c r="B13" s="137" t="s">
        <v>185</v>
      </c>
      <c r="C13" s="63" t="s">
        <v>186</v>
      </c>
      <c r="D13" s="133" t="s">
        <v>195</v>
      </c>
      <c r="E13" s="134" t="s">
        <v>178</v>
      </c>
      <c r="F13" s="22"/>
      <c r="G13" s="22">
        <f>VLOOKUP(B13,'[1]2021.8'!$C$4:$AA$194,25,0)</f>
        <v>0.3483468955752213</v>
      </c>
      <c r="H13" s="147">
        <v>5700</v>
      </c>
      <c r="I13" s="22">
        <f t="shared" si="1"/>
        <v>5.7000000000000002E-2</v>
      </c>
      <c r="J13" s="22" t="s">
        <v>285</v>
      </c>
      <c r="K13" s="58">
        <f t="shared" si="0"/>
        <v>0.4053468955752213</v>
      </c>
      <c r="L13" s="106"/>
      <c r="M13" s="107"/>
      <c r="N13" s="1"/>
      <c r="O13" s="104"/>
      <c r="P13" s="10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</row>
    <row r="14" spans="1:260" ht="32.4" customHeight="1">
      <c r="A14" s="61">
        <v>6</v>
      </c>
      <c r="B14" s="139" t="s">
        <v>187</v>
      </c>
      <c r="C14" s="70" t="s">
        <v>188</v>
      </c>
      <c r="D14" s="20" t="s">
        <v>241</v>
      </c>
      <c r="E14" s="134" t="s">
        <v>178</v>
      </c>
      <c r="F14" s="22"/>
      <c r="G14" s="22">
        <f>VLOOKUP(B14,'[1]2021.8'!$C$4:$AA$194,25,0)</f>
        <v>4.4241547061946909</v>
      </c>
      <c r="H14" s="147">
        <v>66800</v>
      </c>
      <c r="I14" s="22">
        <f>H14/50000</f>
        <v>1.3360000000000001</v>
      </c>
      <c r="J14" s="22" t="s">
        <v>287</v>
      </c>
      <c r="K14" s="58">
        <f t="shared" si="0"/>
        <v>5.7601547061946912</v>
      </c>
      <c r="L14" s="106"/>
      <c r="M14" s="1" t="s">
        <v>268</v>
      </c>
      <c r="N14" s="1"/>
      <c r="O14" s="10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</row>
    <row r="15" spans="1:260" ht="34.799999999999997" customHeight="1">
      <c r="A15" s="61">
        <v>7</v>
      </c>
      <c r="B15" s="139" t="s">
        <v>196</v>
      </c>
      <c r="C15" s="70" t="s">
        <v>197</v>
      </c>
      <c r="D15" s="20" t="s">
        <v>221</v>
      </c>
      <c r="E15" s="134" t="s">
        <v>178</v>
      </c>
      <c r="F15" s="22"/>
      <c r="G15" s="22">
        <f>VLOOKUP(B15,'[1]2021.8'!$C$4:$AA$194,25,0)</f>
        <v>1.0730887168141592</v>
      </c>
      <c r="H15" s="149">
        <f>17900+12000</f>
        <v>29900</v>
      </c>
      <c r="I15" s="22">
        <f>H15/2/100000</f>
        <v>0.14949999999999999</v>
      </c>
      <c r="J15" s="22" t="s">
        <v>285</v>
      </c>
      <c r="K15" s="58">
        <f t="shared" si="0"/>
        <v>1.2225887168141591</v>
      </c>
      <c r="L15" s="106"/>
      <c r="M15" s="1" t="s">
        <v>189</v>
      </c>
      <c r="N15" s="1"/>
      <c r="O15" s="10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</row>
    <row r="16" spans="1:260" ht="30.6" customHeight="1">
      <c r="A16" s="61">
        <v>8</v>
      </c>
      <c r="B16" s="139" t="s">
        <v>198</v>
      </c>
      <c r="C16" s="70" t="s">
        <v>199</v>
      </c>
      <c r="D16" s="20" t="s">
        <v>222</v>
      </c>
      <c r="E16" s="134" t="s">
        <v>178</v>
      </c>
      <c r="F16" s="22"/>
      <c r="G16" s="22">
        <f>VLOOKUP(B16,'[1]2021.8'!$C$4:$AA$194,25,0)</f>
        <v>1.0730887168141592</v>
      </c>
      <c r="H16" s="150"/>
      <c r="I16" s="22">
        <f>H15/2/100000</f>
        <v>0.14949999999999999</v>
      </c>
      <c r="J16" s="22" t="s">
        <v>285</v>
      </c>
      <c r="K16" s="58">
        <f t="shared" si="0"/>
        <v>1.2225887168141591</v>
      </c>
      <c r="L16" s="106"/>
      <c r="M16" s="1" t="s">
        <v>189</v>
      </c>
      <c r="N16" s="1"/>
      <c r="O16" s="10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</row>
    <row r="17" spans="1:260" ht="30.6" customHeight="1">
      <c r="A17" s="61">
        <v>9</v>
      </c>
      <c r="B17" s="139" t="s">
        <v>190</v>
      </c>
      <c r="C17" s="70" t="s">
        <v>200</v>
      </c>
      <c r="D17" s="20" t="s">
        <v>223</v>
      </c>
      <c r="E17" s="134" t="s">
        <v>178</v>
      </c>
      <c r="F17" s="22"/>
      <c r="G17" s="22">
        <f>VLOOKUP(B17,'[1]2021.8'!$C$4:$AA$194,25,0)</f>
        <v>1.2088532522123894</v>
      </c>
      <c r="H17" s="149">
        <f>18600+18300</f>
        <v>36900</v>
      </c>
      <c r="I17" s="22">
        <f>H17/2/100000</f>
        <v>0.1845</v>
      </c>
      <c r="J17" s="22" t="s">
        <v>285</v>
      </c>
      <c r="K17" s="58">
        <f>G17+I17</f>
        <v>1.3933532522123895</v>
      </c>
      <c r="L17" s="106"/>
      <c r="M17" s="1" t="s">
        <v>189</v>
      </c>
      <c r="N17" s="1"/>
      <c r="O17" s="10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</row>
    <row r="18" spans="1:260" ht="30.6" customHeight="1">
      <c r="A18" s="61">
        <v>10</v>
      </c>
      <c r="B18" s="139" t="s">
        <v>201</v>
      </c>
      <c r="C18" s="70" t="s">
        <v>202</v>
      </c>
      <c r="D18" s="20" t="s">
        <v>224</v>
      </c>
      <c r="E18" s="134" t="s">
        <v>178</v>
      </c>
      <c r="F18" s="22"/>
      <c r="G18" s="22">
        <f>VLOOKUP(B18,'[1]2021.8'!$C$4:$AA$194,25,0)</f>
        <v>1.2088532522123894</v>
      </c>
      <c r="H18" s="150"/>
      <c r="I18" s="22">
        <f>H17/2/100000</f>
        <v>0.1845</v>
      </c>
      <c r="J18" s="22" t="s">
        <v>285</v>
      </c>
      <c r="K18" s="58">
        <f>G18+I18</f>
        <v>1.3933532522123895</v>
      </c>
      <c r="L18" s="106"/>
      <c r="M18" s="1" t="s">
        <v>189</v>
      </c>
      <c r="N18" s="1"/>
      <c r="O18" s="10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</row>
    <row r="19" spans="1:260" ht="30.6" customHeight="1">
      <c r="A19" s="61">
        <v>11</v>
      </c>
      <c r="B19" s="139" t="s">
        <v>243</v>
      </c>
      <c r="C19" s="70" t="s">
        <v>244</v>
      </c>
      <c r="D19" s="67" t="s">
        <v>245</v>
      </c>
      <c r="E19" s="134" t="s">
        <v>178</v>
      </c>
      <c r="F19" s="22"/>
      <c r="G19" s="22">
        <f>VLOOKUP(B19,'[1]2021.8'!$C$4:$AA$194,25,0)</f>
        <v>4.7443557451327436</v>
      </c>
      <c r="H19" s="147">
        <v>73200</v>
      </c>
      <c r="I19" s="22">
        <f t="shared" si="1"/>
        <v>0.73199999999999998</v>
      </c>
      <c r="J19" s="22" t="s">
        <v>285</v>
      </c>
      <c r="K19" s="58">
        <f>G19+I19</f>
        <v>5.4763557451327438</v>
      </c>
      <c r="L19" s="106"/>
      <c r="M19" s="1"/>
      <c r="N19" s="1"/>
      <c r="O19" s="10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</row>
    <row r="20" spans="1:260" s="111" customFormat="1" ht="36.6" customHeight="1">
      <c r="A20" s="61">
        <v>12</v>
      </c>
      <c r="B20" s="139" t="s">
        <v>203</v>
      </c>
      <c r="C20" s="70" t="s">
        <v>204</v>
      </c>
      <c r="D20" s="20" t="s">
        <v>242</v>
      </c>
      <c r="E20" s="134" t="s">
        <v>178</v>
      </c>
      <c r="F20" s="22"/>
      <c r="G20" s="22">
        <f>VLOOKUP(B20,'[1]2021.8'!$C$4:$AA$194,25,0)</f>
        <v>2.9605001628318584</v>
      </c>
      <c r="H20" s="148">
        <v>0</v>
      </c>
      <c r="I20" s="22">
        <f t="shared" si="1"/>
        <v>0</v>
      </c>
      <c r="J20" s="151" t="s">
        <v>286</v>
      </c>
      <c r="K20" s="58">
        <f t="shared" si="0"/>
        <v>2.9605001628318584</v>
      </c>
      <c r="L20" s="151"/>
      <c r="M20" s="1" t="s">
        <v>269</v>
      </c>
      <c r="N20" s="1"/>
      <c r="O20" s="10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</row>
    <row r="21" spans="1:260" s="60" customFormat="1" ht="30.6" customHeight="1">
      <c r="A21" s="153">
        <v>13</v>
      </c>
      <c r="B21" s="139" t="s">
        <v>205</v>
      </c>
      <c r="C21" s="70" t="s">
        <v>206</v>
      </c>
      <c r="D21" s="20" t="s">
        <v>246</v>
      </c>
      <c r="E21" s="134" t="s">
        <v>178</v>
      </c>
      <c r="F21" s="58"/>
      <c r="G21" s="58">
        <f>VLOOKUP(B21,'[1]2021.8'!$C$4:$AA$194,25,0)</f>
        <v>0.18314308407079644</v>
      </c>
      <c r="H21" s="152">
        <v>3000</v>
      </c>
      <c r="I21" s="58">
        <f t="shared" si="1"/>
        <v>0.03</v>
      </c>
      <c r="J21" s="22" t="s">
        <v>285</v>
      </c>
      <c r="K21" s="58">
        <f t="shared" si="0"/>
        <v>0.21314308407079643</v>
      </c>
      <c r="L21" s="155"/>
      <c r="M21" s="59"/>
      <c r="N21" s="59"/>
      <c r="O21" s="154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</row>
    <row r="22" spans="1:260" ht="30.6" customHeight="1">
      <c r="A22" s="61">
        <v>14</v>
      </c>
      <c r="B22" s="139" t="s">
        <v>207</v>
      </c>
      <c r="C22" s="70" t="s">
        <v>208</v>
      </c>
      <c r="D22" s="20" t="s">
        <v>247</v>
      </c>
      <c r="E22" s="134" t="s">
        <v>178</v>
      </c>
      <c r="F22" s="22"/>
      <c r="G22" s="22">
        <f>VLOOKUP(B22,'[1]2021.8'!$C$4:$AA$194,25,0)</f>
        <v>0.16976644247787612</v>
      </c>
      <c r="H22" s="147">
        <v>3000</v>
      </c>
      <c r="I22" s="22">
        <f t="shared" si="1"/>
        <v>0.03</v>
      </c>
      <c r="J22" s="22" t="s">
        <v>285</v>
      </c>
      <c r="K22" s="58">
        <f t="shared" si="0"/>
        <v>0.19976644247787612</v>
      </c>
      <c r="L22" s="112"/>
      <c r="M22" s="1"/>
      <c r="N22" s="1"/>
      <c r="O22" s="1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</row>
    <row r="23" spans="1:260" s="111" customFormat="1" ht="30.6" customHeight="1">
      <c r="A23" s="61">
        <v>15</v>
      </c>
      <c r="B23" s="139" t="s">
        <v>248</v>
      </c>
      <c r="C23" s="70" t="s">
        <v>233</v>
      </c>
      <c r="D23" s="20" t="s">
        <v>232</v>
      </c>
      <c r="E23" s="134" t="s">
        <v>178</v>
      </c>
      <c r="F23" s="22"/>
      <c r="G23" s="22">
        <f>VLOOKUP(B23,'[1]2021.8'!$C$4:$AA$194,25,0)</f>
        <v>0.19186044424778761</v>
      </c>
      <c r="H23" s="148">
        <v>4500</v>
      </c>
      <c r="I23" s="22">
        <f t="shared" si="1"/>
        <v>4.4999999999999998E-2</v>
      </c>
      <c r="J23" s="22" t="s">
        <v>285</v>
      </c>
      <c r="K23" s="58">
        <f t="shared" si="0"/>
        <v>0.23686044424778763</v>
      </c>
      <c r="L23" s="110"/>
      <c r="M23" s="1"/>
      <c r="N23" s="1"/>
      <c r="O23" s="1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</row>
    <row r="24" spans="1:260" s="111" customFormat="1" ht="30.6" customHeight="1">
      <c r="A24" s="61">
        <v>16</v>
      </c>
      <c r="B24" s="139" t="s">
        <v>209</v>
      </c>
      <c r="C24" s="70" t="s">
        <v>210</v>
      </c>
      <c r="D24" s="20" t="s">
        <v>249</v>
      </c>
      <c r="E24" s="134" t="s">
        <v>178</v>
      </c>
      <c r="F24" s="22"/>
      <c r="G24" s="22">
        <f>VLOOKUP(B24,'[1]2021.8'!$C$4:$AA$194,25,0)</f>
        <v>0.22953798584070798</v>
      </c>
      <c r="H24" s="148">
        <v>3000</v>
      </c>
      <c r="I24" s="22">
        <f t="shared" si="1"/>
        <v>0.03</v>
      </c>
      <c r="J24" s="22" t="s">
        <v>285</v>
      </c>
      <c r="K24" s="58">
        <f t="shared" si="0"/>
        <v>0.25953798584070797</v>
      </c>
      <c r="L24" s="113"/>
      <c r="M24" s="1"/>
      <c r="N24" s="1"/>
      <c r="O24" s="1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</row>
    <row r="25" spans="1:260" s="111" customFormat="1" ht="30.6" customHeight="1">
      <c r="A25" s="61">
        <v>17</v>
      </c>
      <c r="B25" s="140" t="s">
        <v>211</v>
      </c>
      <c r="C25" s="64" t="s">
        <v>212</v>
      </c>
      <c r="D25" s="20" t="s">
        <v>220</v>
      </c>
      <c r="E25" s="134" t="s">
        <v>178</v>
      </c>
      <c r="F25" s="109"/>
      <c r="G25" s="22">
        <f>VLOOKUP(B25,'[1]2021.8'!$C$4:$AA$194,25,0)</f>
        <v>3.6180826194690265</v>
      </c>
      <c r="H25" s="148">
        <v>37000</v>
      </c>
      <c r="I25" s="22">
        <f t="shared" si="1"/>
        <v>0.37</v>
      </c>
      <c r="J25" s="22" t="s">
        <v>285</v>
      </c>
      <c r="K25" s="58">
        <f t="shared" si="0"/>
        <v>3.9880826194690266</v>
      </c>
      <c r="L25" s="113"/>
      <c r="M25" s="1"/>
      <c r="N25" s="1"/>
      <c r="O25" s="1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</row>
    <row r="26" spans="1:260" ht="30.6" customHeight="1">
      <c r="A26" s="61">
        <v>18</v>
      </c>
      <c r="B26" s="141" t="s">
        <v>213</v>
      </c>
      <c r="C26" s="68" t="s">
        <v>250</v>
      </c>
      <c r="D26" s="20" t="s">
        <v>13</v>
      </c>
      <c r="E26" s="134" t="s">
        <v>178</v>
      </c>
      <c r="F26" s="109"/>
      <c r="G26" s="22">
        <f>VLOOKUP(B26,'[1]2021.8'!$C$4:$AA$194,25,0)</f>
        <v>2.5644560920353983</v>
      </c>
      <c r="H26" s="147">
        <v>36000</v>
      </c>
      <c r="I26" s="22">
        <f t="shared" si="1"/>
        <v>0.36</v>
      </c>
      <c r="J26" s="22" t="s">
        <v>285</v>
      </c>
      <c r="K26" s="58">
        <f t="shared" si="0"/>
        <v>2.9244560920353981</v>
      </c>
      <c r="L26" s="62"/>
      <c r="M26" s="1" t="s">
        <v>270</v>
      </c>
      <c r="N26" s="1"/>
      <c r="O26" s="1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</row>
    <row r="27" spans="1:260" ht="30.6" customHeight="1">
      <c r="A27" s="61">
        <v>19</v>
      </c>
      <c r="B27" s="142" t="s">
        <v>214</v>
      </c>
      <c r="C27" s="143" t="s">
        <v>215</v>
      </c>
      <c r="D27" s="20" t="s">
        <v>251</v>
      </c>
      <c r="E27" s="134" t="s">
        <v>178</v>
      </c>
      <c r="F27" s="109"/>
      <c r="G27" s="22">
        <f>VLOOKUP(B27,'[1]2021.8'!$C$4:$AA$194,25,0)</f>
        <v>2.0656526017699117</v>
      </c>
      <c r="H27" s="147">
        <v>32000</v>
      </c>
      <c r="I27" s="22">
        <f>H27/50000</f>
        <v>0.64</v>
      </c>
      <c r="J27" s="22" t="s">
        <v>287</v>
      </c>
      <c r="K27" s="58">
        <f t="shared" si="0"/>
        <v>2.7056526017699118</v>
      </c>
      <c r="L27" s="62"/>
      <c r="M27" s="1"/>
      <c r="N27" s="1"/>
      <c r="O27" s="1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</row>
    <row r="28" spans="1:260" ht="30.6" customHeight="1">
      <c r="A28" s="61">
        <v>20</v>
      </c>
      <c r="B28" s="142" t="s">
        <v>216</v>
      </c>
      <c r="C28" s="143" t="s">
        <v>217</v>
      </c>
      <c r="D28" s="20" t="s">
        <v>252</v>
      </c>
      <c r="E28" s="134" t="s">
        <v>178</v>
      </c>
      <c r="F28" s="109"/>
      <c r="G28" s="22">
        <f>VLOOKUP(B28,'[1]2021.8'!$C$4:$AA$194,25,0)</f>
        <v>1.5200590300884955</v>
      </c>
      <c r="H28" s="147">
        <v>26000</v>
      </c>
      <c r="I28" s="22">
        <f>H28/50000</f>
        <v>0.52</v>
      </c>
      <c r="J28" s="22" t="s">
        <v>287</v>
      </c>
      <c r="K28" s="58">
        <f t="shared" si="0"/>
        <v>2.0400590300884955</v>
      </c>
      <c r="L28" s="62"/>
      <c r="M28" s="1"/>
      <c r="N28" s="1"/>
      <c r="O28" s="1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</row>
    <row r="29" spans="1:260" ht="30.6" customHeight="1">
      <c r="A29" s="61">
        <v>21</v>
      </c>
      <c r="B29" s="130" t="s">
        <v>225</v>
      </c>
      <c r="C29" s="66" t="s">
        <v>284</v>
      </c>
      <c r="D29" s="20" t="s">
        <v>253</v>
      </c>
      <c r="E29" s="134" t="s">
        <v>178</v>
      </c>
      <c r="F29" s="109"/>
      <c r="G29" s="22">
        <f>VLOOKUP(B29,'[1]2021.8'!$C$4:$AA$194,25,0)</f>
        <v>0.79261061946902678</v>
      </c>
      <c r="H29" s="149">
        <v>29000</v>
      </c>
      <c r="I29" s="22">
        <f>H29/2/100000</f>
        <v>0.14499999999999999</v>
      </c>
      <c r="J29" s="22" t="s">
        <v>285</v>
      </c>
      <c r="K29" s="58">
        <f t="shared" si="0"/>
        <v>0.9376106194690268</v>
      </c>
      <c r="L29" s="62"/>
      <c r="M29" s="1" t="s">
        <v>271</v>
      </c>
      <c r="N29" s="1"/>
      <c r="O29" s="1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</row>
    <row r="30" spans="1:260" ht="30.6" customHeight="1">
      <c r="A30" s="61">
        <v>22</v>
      </c>
      <c r="B30" s="144" t="s">
        <v>282</v>
      </c>
      <c r="C30" s="66" t="s">
        <v>283</v>
      </c>
      <c r="D30" s="20" t="s">
        <v>279</v>
      </c>
      <c r="E30" s="134" t="s">
        <v>178</v>
      </c>
      <c r="F30" s="109"/>
      <c r="G30" s="22">
        <v>0.79261061946902678</v>
      </c>
      <c r="H30" s="150"/>
      <c r="I30" s="22">
        <f>H29/2/100000</f>
        <v>0.14499999999999999</v>
      </c>
      <c r="J30" s="22" t="s">
        <v>285</v>
      </c>
      <c r="K30" s="58">
        <f t="shared" si="0"/>
        <v>0.9376106194690268</v>
      </c>
      <c r="L30" s="62"/>
      <c r="M30" s="1"/>
      <c r="N30" s="1"/>
      <c r="O30" s="1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</row>
    <row r="31" spans="1:260" ht="30.6" customHeight="1">
      <c r="A31" s="61">
        <v>23</v>
      </c>
      <c r="B31" s="130" t="s">
        <v>280</v>
      </c>
      <c r="C31" s="66" t="s">
        <v>275</v>
      </c>
      <c r="D31" s="20" t="s">
        <v>281</v>
      </c>
      <c r="E31" s="134" t="s">
        <v>178</v>
      </c>
      <c r="F31" s="109"/>
      <c r="G31" s="22">
        <f>VLOOKUP(B31,'[1]2021.8'!$C$4:$AA$194,25,0)</f>
        <v>0.79261061946902678</v>
      </c>
      <c r="H31" s="152">
        <v>6300</v>
      </c>
      <c r="I31" s="22">
        <f t="shared" si="1"/>
        <v>6.3E-2</v>
      </c>
      <c r="J31" s="22" t="s">
        <v>285</v>
      </c>
      <c r="K31" s="58">
        <f t="shared" si="0"/>
        <v>0.85561061946902672</v>
      </c>
      <c r="L31" s="62"/>
      <c r="M31" s="1"/>
      <c r="N31" s="1"/>
      <c r="O31" s="1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</row>
    <row r="32" spans="1:260" ht="30.6" customHeight="1">
      <c r="A32" s="61">
        <v>24</v>
      </c>
      <c r="B32" s="130" t="s">
        <v>227</v>
      </c>
      <c r="C32" s="65" t="s">
        <v>226</v>
      </c>
      <c r="D32" s="20" t="s">
        <v>228</v>
      </c>
      <c r="E32" s="134" t="s">
        <v>178</v>
      </c>
      <c r="F32" s="109"/>
      <c r="G32" s="22">
        <f>VLOOKUP(B32,'[1]2021.8'!$C$4:$AA$194,25,0)</f>
        <v>0.20887068584070798</v>
      </c>
      <c r="H32" s="147">
        <v>4400</v>
      </c>
      <c r="I32" s="22">
        <f t="shared" si="1"/>
        <v>4.3999999999999997E-2</v>
      </c>
      <c r="J32" s="22" t="s">
        <v>285</v>
      </c>
      <c r="K32" s="58">
        <f t="shared" si="0"/>
        <v>0.25287068584070799</v>
      </c>
      <c r="L32" s="62"/>
      <c r="M32" s="1"/>
      <c r="N32" s="1"/>
      <c r="O32" s="1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</row>
    <row r="33" spans="1:260" ht="30.6" customHeight="1">
      <c r="A33" s="61">
        <v>25</v>
      </c>
      <c r="B33" s="145" t="s">
        <v>229</v>
      </c>
      <c r="C33" s="146" t="s">
        <v>230</v>
      </c>
      <c r="D33" s="20" t="s">
        <v>231</v>
      </c>
      <c r="E33" s="134" t="s">
        <v>178</v>
      </c>
      <c r="F33" s="22"/>
      <c r="G33" s="22">
        <f>VLOOKUP(B33,'[1]2021.8'!$C$4:$AA$194,25,0)</f>
        <v>0.15218587964601771</v>
      </c>
      <c r="H33" s="147">
        <v>4600</v>
      </c>
      <c r="I33" s="22">
        <f t="shared" si="1"/>
        <v>4.5999999999999999E-2</v>
      </c>
      <c r="J33" s="22" t="s">
        <v>285</v>
      </c>
      <c r="K33" s="58">
        <f t="shared" si="0"/>
        <v>0.19818587964601769</v>
      </c>
      <c r="L33" s="62"/>
      <c r="M33" s="1"/>
      <c r="N33" s="1"/>
      <c r="O33" s="1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</row>
    <row r="34" spans="1:260" s="60" customFormat="1" ht="30.6" customHeight="1">
      <c r="A34" s="61">
        <v>26</v>
      </c>
      <c r="B34" s="65" t="s">
        <v>234</v>
      </c>
      <c r="C34" s="66" t="s">
        <v>235</v>
      </c>
      <c r="D34" s="20" t="s">
        <v>254</v>
      </c>
      <c r="E34" s="134" t="s">
        <v>178</v>
      </c>
      <c r="F34" s="58"/>
      <c r="G34" s="58">
        <f>VLOOKUP(B34,'[1]2021.8'!$C$4:$AA$194,25,0)</f>
        <v>0.36384791150442475</v>
      </c>
      <c r="H34" s="152">
        <v>5500</v>
      </c>
      <c r="I34" s="58">
        <f t="shared" si="1"/>
        <v>5.5E-2</v>
      </c>
      <c r="J34" s="22" t="s">
        <v>285</v>
      </c>
      <c r="K34" s="58">
        <f t="shared" si="0"/>
        <v>0.41884791150442474</v>
      </c>
      <c r="L34" s="69"/>
      <c r="M34" s="59"/>
      <c r="N34" s="59"/>
      <c r="O34" s="154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  <c r="IX34" s="59"/>
      <c r="IY34" s="59"/>
      <c r="IZ34" s="59"/>
    </row>
    <row r="35" spans="1:260" ht="30.6" customHeight="1">
      <c r="A35" s="61">
        <v>27</v>
      </c>
      <c r="B35" s="65" t="s">
        <v>276</v>
      </c>
      <c r="C35" s="66" t="s">
        <v>277</v>
      </c>
      <c r="D35" s="67" t="s">
        <v>278</v>
      </c>
      <c r="E35" s="134" t="s">
        <v>178</v>
      </c>
      <c r="F35" s="22"/>
      <c r="G35" s="22">
        <f>VLOOKUP(B35,'[1]2021.8'!$C$4:$AA$194,25,0)</f>
        <v>0.36384791150442475</v>
      </c>
      <c r="H35" s="147">
        <v>2000</v>
      </c>
      <c r="I35" s="22">
        <f t="shared" si="1"/>
        <v>0.02</v>
      </c>
      <c r="J35" s="22" t="s">
        <v>285</v>
      </c>
      <c r="K35" s="58">
        <f t="shared" si="0"/>
        <v>0.38384791150442477</v>
      </c>
      <c r="L35" s="62"/>
      <c r="M35" s="1"/>
      <c r="N35" s="1"/>
      <c r="O35" s="1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</row>
    <row r="36" spans="1:260" ht="30.6" customHeight="1">
      <c r="A36" s="61">
        <v>28</v>
      </c>
      <c r="B36" s="65" t="s">
        <v>236</v>
      </c>
      <c r="C36" s="66" t="s">
        <v>237</v>
      </c>
      <c r="D36" s="20" t="s">
        <v>255</v>
      </c>
      <c r="E36" s="134" t="s">
        <v>178</v>
      </c>
      <c r="F36" s="22"/>
      <c r="G36" s="22">
        <f>VLOOKUP(B36,'[1]2021.8'!$C$4:$AA$194,25,0)</f>
        <v>0.28710562300884956</v>
      </c>
      <c r="H36" s="147">
        <v>5000</v>
      </c>
      <c r="I36" s="22">
        <f t="shared" si="1"/>
        <v>0.05</v>
      </c>
      <c r="J36" s="22" t="s">
        <v>285</v>
      </c>
      <c r="K36" s="58">
        <f t="shared" si="0"/>
        <v>0.33710562300884955</v>
      </c>
      <c r="L36" s="62"/>
      <c r="M36" s="1"/>
      <c r="N36" s="1"/>
      <c r="O36" s="1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</row>
    <row r="37" spans="1:260" ht="30.6" customHeight="1">
      <c r="A37" s="61">
        <v>29</v>
      </c>
      <c r="B37" s="65" t="s">
        <v>238</v>
      </c>
      <c r="C37" s="66" t="s">
        <v>218</v>
      </c>
      <c r="D37" s="67" t="s">
        <v>256</v>
      </c>
      <c r="E37" s="134" t="s">
        <v>178</v>
      </c>
      <c r="F37" s="22"/>
      <c r="G37" s="22">
        <f>VLOOKUP(B37,'[1]2021.8'!$C$4:$AA$194,25,0)</f>
        <v>1.1624507853982298</v>
      </c>
      <c r="H37" s="147">
        <v>16200</v>
      </c>
      <c r="I37" s="22">
        <f>H37/50000</f>
        <v>0.32400000000000001</v>
      </c>
      <c r="J37" s="22" t="s">
        <v>287</v>
      </c>
      <c r="K37" s="58">
        <f t="shared" si="0"/>
        <v>1.4864507853982298</v>
      </c>
      <c r="L37" s="62"/>
      <c r="M37" s="1"/>
      <c r="N37" s="1"/>
      <c r="O37" s="1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</row>
    <row r="38" spans="1:260" ht="30.6" customHeight="1">
      <c r="A38" s="61">
        <v>30</v>
      </c>
      <c r="B38" s="65" t="s">
        <v>257</v>
      </c>
      <c r="C38" s="66" t="s">
        <v>219</v>
      </c>
      <c r="D38" s="67" t="s">
        <v>258</v>
      </c>
      <c r="E38" s="134" t="s">
        <v>178</v>
      </c>
      <c r="F38" s="22"/>
      <c r="G38" s="22">
        <f>VLOOKUP(B38,'[1]2021.8'!$C$4:$AA$194,25,0)</f>
        <v>1.1624507853982298</v>
      </c>
      <c r="H38" s="147">
        <v>8200</v>
      </c>
      <c r="I38" s="22">
        <f>H38/50000</f>
        <v>0.16400000000000001</v>
      </c>
      <c r="J38" s="22" t="s">
        <v>287</v>
      </c>
      <c r="K38" s="58">
        <f t="shared" si="0"/>
        <v>1.3264507853982297</v>
      </c>
      <c r="L38" s="62"/>
      <c r="M38" s="1"/>
      <c r="N38" s="1"/>
      <c r="O38" s="1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</row>
    <row r="39" spans="1:260" s="115" customFormat="1" ht="20.399999999999999" customHeight="1">
      <c r="A39" s="114" t="s">
        <v>14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1"/>
    </row>
    <row r="40" spans="1:260" s="115" customFormat="1" ht="21" customHeight="1">
      <c r="A40" s="116" t="s">
        <v>274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1"/>
    </row>
    <row r="41" spans="1:260" s="115" customFormat="1" ht="41.25" customHeight="1">
      <c r="A41" s="116" t="s">
        <v>16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1"/>
    </row>
    <row r="42" spans="1:260" s="115" customFormat="1" ht="21.6" customHeight="1">
      <c r="A42" s="117" t="s">
        <v>17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1"/>
    </row>
    <row r="43" spans="1:260" s="115" customFormat="1" ht="7.8" customHeight="1">
      <c r="A43" s="118"/>
      <c r="B43" s="119"/>
      <c r="C43" s="120"/>
      <c r="D43" s="118"/>
      <c r="E43" s="118"/>
      <c r="F43" s="121"/>
      <c r="G43" s="121"/>
      <c r="H43" s="121"/>
      <c r="I43" s="121"/>
      <c r="J43" s="121"/>
      <c r="K43" s="121"/>
      <c r="L43" s="122"/>
      <c r="M43" s="111"/>
    </row>
    <row r="44" spans="1:260" s="115" customFormat="1">
      <c r="A44" s="123" t="s">
        <v>18</v>
      </c>
      <c r="B44" s="124"/>
      <c r="C44" s="120"/>
      <c r="D44" s="125" t="s">
        <v>19</v>
      </c>
      <c r="E44" s="126"/>
      <c r="F44" s="127"/>
      <c r="G44" s="127"/>
      <c r="H44" s="127"/>
      <c r="I44" s="127"/>
      <c r="J44" s="127"/>
      <c r="K44" s="127"/>
      <c r="L44" s="128"/>
      <c r="M44" s="111"/>
    </row>
    <row r="45" spans="1:260" s="115" customFormat="1">
      <c r="A45" s="123"/>
      <c r="B45" s="124"/>
      <c r="C45" s="120"/>
      <c r="D45" s="125"/>
      <c r="E45" s="126"/>
      <c r="F45" s="127"/>
      <c r="G45" s="127"/>
      <c r="H45" s="127"/>
      <c r="I45" s="127"/>
      <c r="J45" s="127"/>
      <c r="K45" s="127"/>
      <c r="L45" s="128"/>
      <c r="M45" s="111"/>
    </row>
    <row r="46" spans="1:260" s="115" customFormat="1">
      <c r="A46" s="123" t="s">
        <v>20</v>
      </c>
      <c r="B46" s="123"/>
      <c r="C46" s="120"/>
      <c r="D46" s="123" t="s">
        <v>20</v>
      </c>
      <c r="E46" s="118"/>
      <c r="F46" s="127"/>
      <c r="G46" s="127"/>
      <c r="H46" s="127"/>
      <c r="I46" s="127"/>
      <c r="J46" s="127"/>
      <c r="K46" s="127"/>
      <c r="L46" s="128"/>
      <c r="M46" s="111"/>
    </row>
    <row r="47" spans="1:260" s="115" customFormat="1" ht="14.4">
      <c r="B47" s="129"/>
      <c r="C47" s="111"/>
      <c r="F47" s="127"/>
      <c r="G47" s="127"/>
      <c r="H47" s="127"/>
      <c r="I47" s="127"/>
      <c r="J47" s="127"/>
      <c r="K47" s="127"/>
      <c r="L47" s="128"/>
      <c r="M47" s="111"/>
    </row>
    <row r="48" spans="1:260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</sheetData>
  <mergeCells count="21">
    <mergeCell ref="A39:L39"/>
    <mergeCell ref="A40:L40"/>
    <mergeCell ref="A41:L41"/>
    <mergeCell ref="A42:L42"/>
    <mergeCell ref="H15:H16"/>
    <mergeCell ref="H17:H18"/>
    <mergeCell ref="H29:H30"/>
    <mergeCell ref="A6:L6"/>
    <mergeCell ref="A7:A8"/>
    <mergeCell ref="B7:B8"/>
    <mergeCell ref="C7:C8"/>
    <mergeCell ref="D7:D8"/>
    <mergeCell ref="E7:E8"/>
    <mergeCell ref="F7:G7"/>
    <mergeCell ref="H7:J7"/>
    <mergeCell ref="L7:L8"/>
    <mergeCell ref="A1:L1"/>
    <mergeCell ref="A2:L2"/>
    <mergeCell ref="A3:L3"/>
    <mergeCell ref="A4:L4"/>
    <mergeCell ref="A5:L5"/>
  </mergeCells>
  <phoneticPr fontId="1" type="noConversion"/>
  <conditionalFormatting sqref="D2">
    <cfRule type="duplicateValues" dxfId="18" priority="24"/>
  </conditionalFormatting>
  <conditionalFormatting sqref="B39:B1048576 B1:B8">
    <cfRule type="duplicateValues" dxfId="17" priority="23"/>
  </conditionalFormatting>
  <conditionalFormatting sqref="B39:B1048576">
    <cfRule type="duplicateValues" dxfId="16" priority="22"/>
  </conditionalFormatting>
  <conditionalFormatting sqref="B9:B24">
    <cfRule type="duplicateValues" dxfId="15" priority="6"/>
  </conditionalFormatting>
  <conditionalFormatting sqref="B33">
    <cfRule type="duplicateValues" dxfId="14" priority="7"/>
  </conditionalFormatting>
  <conditionalFormatting sqref="B25:B28">
    <cfRule type="duplicateValues" dxfId="13" priority="12"/>
  </conditionalFormatting>
  <conditionalFormatting sqref="B25:B28">
    <cfRule type="duplicateValues" dxfId="12" priority="13"/>
    <cfRule type="duplicateValues" dxfId="11" priority="14"/>
  </conditionalFormatting>
  <conditionalFormatting sqref="B9:B24">
    <cfRule type="duplicateValues" dxfId="10" priority="301"/>
  </conditionalFormatting>
  <conditionalFormatting sqref="B30">
    <cfRule type="duplicateValues" dxfId="9" priority="1"/>
  </conditionalFormatting>
  <conditionalFormatting sqref="B29 B34:B38 B31:B32">
    <cfRule type="duplicateValues" dxfId="8" priority="306"/>
    <cfRule type="duplicateValues" dxfId="7" priority="307"/>
    <cfRule type="duplicateValues" dxfId="6" priority="308"/>
  </conditionalFormatting>
  <conditionalFormatting sqref="B29 B34:B38 B31:B32">
    <cfRule type="duplicateValues" dxfId="5" priority="318"/>
  </conditionalFormatting>
  <conditionalFormatting sqref="B25:B29 B31:B38">
    <cfRule type="duplicateValues" dxfId="4" priority="322"/>
  </conditionalFormatting>
  <conditionalFormatting sqref="B25:B29 B31:B38">
    <cfRule type="duplicateValues" dxfId="3" priority="325"/>
    <cfRule type="duplicateValues" dxfId="2" priority="326"/>
  </conditionalFormatting>
  <conditionalFormatting sqref="B9:B29 B31:B38">
    <cfRule type="duplicateValues" dxfId="1" priority="331"/>
    <cfRule type="duplicateValues" dxfId="0" priority="33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9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再兴 (2)ZY</vt:lpstr>
      <vt:lpstr>再兴 (3)ZY</vt:lpstr>
      <vt:lpstr>再兴</vt:lpstr>
      <vt:lpstr>Sheet1</vt:lpstr>
      <vt:lpstr>Sheet2</vt:lpstr>
      <vt:lpstr>Sheet3</vt:lpstr>
      <vt:lpstr>再兴!Print_Area</vt:lpstr>
      <vt:lpstr>'再兴 (2)ZY'!Print_Area</vt:lpstr>
      <vt:lpstr>'再兴 (3)ZY'!Print_Area</vt:lpstr>
      <vt:lpstr>'再兴 (2)ZY'!Print_Titles</vt:lpstr>
      <vt:lpstr>'再兴 (3)ZY'!Print_Titles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2022-01-20T01:58:55Z</dcterms:modified>
</cp:coreProperties>
</file>