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<sst xmlns="http://schemas.openxmlformats.org/spreadsheetml/2006/main" count="87" uniqueCount="70">
  <si>
    <t>河北光华荣昌汽车部件有限公司社保缴费明细（潍坊）</t>
  </si>
  <si>
    <t>序号</t>
  </si>
  <si>
    <t>姓名</t>
  </si>
  <si>
    <t>身份证号</t>
  </si>
  <si>
    <t>缴费月份</t>
  </si>
  <si>
    <t>状态</t>
  </si>
  <si>
    <t>基数</t>
  </si>
  <si>
    <t>养老</t>
  </si>
  <si>
    <t>医疗</t>
  </si>
  <si>
    <t>失业</t>
  </si>
  <si>
    <t>工伤0.45%</t>
  </si>
  <si>
    <t>生育1%</t>
  </si>
  <si>
    <t>社保小计</t>
  </si>
  <si>
    <t>社保合计</t>
  </si>
  <si>
    <t>公积金缴费基数</t>
  </si>
  <si>
    <t>单位比例</t>
  </si>
  <si>
    <t>个人比例</t>
  </si>
  <si>
    <t>社保+公积金合计</t>
  </si>
  <si>
    <t>费用合计</t>
  </si>
  <si>
    <t>单位16%</t>
  </si>
  <si>
    <t>个人8%</t>
  </si>
  <si>
    <t>单位7%</t>
  </si>
  <si>
    <t>个人2%</t>
  </si>
  <si>
    <t>单位.07%</t>
  </si>
  <si>
    <t>个人0.3%</t>
  </si>
  <si>
    <t>单位25.15%</t>
  </si>
  <si>
    <t>个人  10.3%</t>
  </si>
  <si>
    <t>大病医疗</t>
  </si>
  <si>
    <t>单位</t>
  </si>
  <si>
    <t>个人</t>
  </si>
  <si>
    <t>公积金合计</t>
  </si>
  <si>
    <t>服务费</t>
  </si>
  <si>
    <t>费用总计</t>
  </si>
  <si>
    <t>李霞</t>
  </si>
  <si>
    <t>370784198804282847</t>
  </si>
  <si>
    <t>正常</t>
  </si>
  <si>
    <t>王玉琪</t>
  </si>
  <si>
    <t>370704199605071628</t>
  </si>
  <si>
    <t>李洪</t>
  </si>
  <si>
    <t>370704199012151024</t>
  </si>
  <si>
    <t>赵艳</t>
  </si>
  <si>
    <t>37070419880928126X</t>
  </si>
  <si>
    <t>王娜娜</t>
  </si>
  <si>
    <t>370704199503080822</t>
  </si>
  <si>
    <t>王龙龙</t>
  </si>
  <si>
    <t>370704198711022016</t>
  </si>
  <si>
    <t>闫晓亮</t>
  </si>
  <si>
    <t>370704198201130818</t>
  </si>
  <si>
    <t>刘岱青</t>
  </si>
  <si>
    <t>370704198901080858</t>
  </si>
  <si>
    <t>王树波</t>
  </si>
  <si>
    <t>370704196601050834</t>
  </si>
  <si>
    <t>庄连青</t>
  </si>
  <si>
    <t>370704197211080813</t>
  </si>
  <si>
    <t>李玉凤</t>
  </si>
  <si>
    <t>370725197304123263</t>
  </si>
  <si>
    <t>滕令欢</t>
  </si>
  <si>
    <t>130983198805182418</t>
  </si>
  <si>
    <t>李永平</t>
  </si>
  <si>
    <t>370704196806292036</t>
  </si>
  <si>
    <t>李彩庆</t>
  </si>
  <si>
    <t>370704197405211228</t>
  </si>
  <si>
    <t>孙其虎</t>
  </si>
  <si>
    <t>37070419630517201X</t>
  </si>
  <si>
    <t>丁新刚</t>
  </si>
  <si>
    <t>37070419820125081X</t>
  </si>
  <si>
    <t>开户名称：潍坊众乐邦人力资源有限公司</t>
  </si>
  <si>
    <t>开户行：潍坊银行院校支行</t>
  </si>
  <si>
    <t>账号：802030001421010361</t>
  </si>
  <si>
    <t xml:space="preserve">26Happy sankranti/pongalhttp://crackspider.net/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</si>
</sst>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  <numFmt numFmtId="177" formatCode="0_ "/>
    <numFmt numFmtId="44" formatCode="_ &quot;￥&quot;* #,##0.00_ ;_ &quot;￥&quot;* \-#,##0.00_ ;_ &quot;￥&quot;* &quot;-&quot;??_ ;_ @_ "/>
    <numFmt numFmtId="178" formatCode="0.00_ 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</font>
    <font>
      <sz val="10"/>
      <color rgb="FFFF000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/>
      <right style="thin">
        <color theme="1"/>
      </right>
      <top/>
      <bottom/>
      <diagonal/>
    </border>
    <border>
      <left style="thin">
        <color auto="1"/>
      </left>
      <right/>
      <top style="thin">
        <color theme="0"/>
      </top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1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4" borderId="21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13" borderId="19" applyNumberFormat="0" applyAlignment="0" applyProtection="0">
      <alignment vertical="center"/>
    </xf>
    <xf numFmtId="0" fontId="26" fillId="0" borderId="0"/>
    <xf numFmtId="0" fontId="27" fillId="13" borderId="17" applyNumberFormat="0" applyAlignment="0" applyProtection="0">
      <alignment vertical="center"/>
    </xf>
    <xf numFmtId="0" fontId="28" fillId="24" borderId="23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0" borderId="0"/>
  </cellStyleXfs>
  <cellXfs count="36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178" fontId="3" fillId="2" borderId="7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2" borderId="9" xfId="0" applyFont="1" applyFill="1" applyBorder="1" applyAlignment="1">
      <alignment horizontal="center" vertical="center" wrapText="1"/>
    </xf>
    <xf numFmtId="177" fontId="7" fillId="2" borderId="7" xfId="51" applyNumberFormat="1" applyFont="1" applyFill="1" applyBorder="1" applyAlignment="1">
      <alignment horizontal="center" vertical="center" wrapText="1"/>
    </xf>
    <xf numFmtId="0" fontId="7" fillId="2" borderId="7" xfId="51" applyFont="1" applyFill="1" applyBorder="1" applyAlignment="1">
      <alignment horizontal="center" vertical="center"/>
    </xf>
    <xf numFmtId="57" fontId="7" fillId="2" borderId="7" xfId="51" applyNumberFormat="1" applyFont="1" applyFill="1" applyBorder="1" applyAlignment="1">
      <alignment horizontal="center" vertical="center"/>
    </xf>
    <xf numFmtId="0" fontId="7" fillId="2" borderId="10" xfId="51" applyFont="1" applyFill="1" applyBorder="1" applyAlignment="1">
      <alignment horizontal="center" vertical="center"/>
    </xf>
    <xf numFmtId="176" fontId="7" fillId="2" borderId="7" xfId="51" applyNumberFormat="1" applyFont="1" applyFill="1" applyBorder="1" applyAlignment="1">
      <alignment horizontal="center" vertical="center"/>
    </xf>
    <xf numFmtId="0" fontId="7" fillId="2" borderId="11" xfId="51" applyFont="1" applyFill="1" applyBorder="1" applyAlignment="1">
      <alignment horizontal="center" vertical="center"/>
    </xf>
    <xf numFmtId="178" fontId="8" fillId="2" borderId="7" xfId="0" applyNumberFormat="1" applyFont="1" applyFill="1" applyBorder="1" applyAlignment="1">
      <alignment horizontal="center" vertical="center"/>
    </xf>
    <xf numFmtId="178" fontId="3" fillId="2" borderId="7" xfId="0" applyNumberFormat="1" applyFont="1" applyFill="1" applyBorder="1" applyAlignment="1">
      <alignment horizontal="center" vertical="center" wrapText="1"/>
    </xf>
    <xf numFmtId="0" fontId="7" fillId="2" borderId="7" xfId="9" applyNumberFormat="1" applyFont="1" applyFill="1" applyBorder="1" applyAlignment="1">
      <alignment horizontal="center" vertical="center" wrapText="1"/>
    </xf>
    <xf numFmtId="9" fontId="7" fillId="2" borderId="7" xfId="51" applyNumberFormat="1" applyFont="1" applyFill="1" applyBorder="1" applyAlignment="1">
      <alignment horizontal="center" vertical="center" wrapText="1"/>
    </xf>
    <xf numFmtId="178" fontId="7" fillId="2" borderId="7" xfId="51" applyNumberFormat="1" applyFont="1" applyFill="1" applyBorder="1" applyAlignment="1">
      <alignment horizontal="center" vertical="center"/>
    </xf>
    <xf numFmtId="178" fontId="7" fillId="2" borderId="7" xfId="26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5" fillId="2" borderId="7" xfId="0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Sheet1_13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公积金_2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20111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76"/>
  <sheetViews>
    <sheetView tabSelected="1" workbookViewId="0">
      <selection activeCell="A1" sqref="$A1:$XFD1048576"/>
    </sheetView>
  </sheetViews>
  <sheetFormatPr defaultColWidth="9" defaultRowHeight="13.5"/>
  <cols>
    <col min="1" max="1" width="3.63333333333333" style="1" customWidth="1"/>
    <col min="2" max="2" width="7" style="2" customWidth="1"/>
    <col min="3" max="3" width="19.5416666666667" style="2" customWidth="1"/>
    <col min="4" max="4" width="6.81666666666667" style="1" customWidth="1"/>
    <col min="5" max="5" width="5.63333333333333" style="1" customWidth="1"/>
    <col min="6" max="6" width="5.54166666666667" style="1" customWidth="1"/>
    <col min="7" max="8" width="7.09166666666667" style="1" customWidth="1"/>
    <col min="9" max="9" width="7.36666666666667" style="1" customWidth="1"/>
    <col min="10" max="10" width="8.09166666666667" style="1" customWidth="1"/>
    <col min="11" max="11" width="7.45833333333333" style="1" customWidth="1"/>
    <col min="12" max="12" width="6.09166666666667" style="1" customWidth="1"/>
    <col min="13" max="13" width="7.90833333333333" style="1" customWidth="1"/>
    <col min="14" max="14" width="7" style="1" customWidth="1"/>
    <col min="15" max="16" width="9.09166666666667" style="1" customWidth="1"/>
    <col min="17" max="17" width="7.81666666666667" style="1" customWidth="1"/>
    <col min="18" max="18" width="9" style="1" customWidth="1"/>
    <col min="19" max="19" width="9" style="1"/>
    <col min="20" max="20" width="6.81666666666667" style="1" customWidth="1"/>
    <col min="21" max="21" width="7.36666666666667" style="1" customWidth="1"/>
    <col min="22" max="22" width="9" style="1"/>
    <col min="23" max="23" width="6.90833333333333" style="1" customWidth="1"/>
    <col min="24" max="24" width="11.275" style="1" customWidth="1"/>
    <col min="25" max="25" width="7.54166666666667" style="1" customWidth="1"/>
    <col min="26" max="26" width="8.725" style="1" customWidth="1"/>
    <col min="27" max="27" width="8.63333333333333" style="1" customWidth="1"/>
    <col min="28" max="28" width="7.09166666666667" style="1" customWidth="1"/>
    <col min="29" max="29" width="9.45833333333333" style="1" customWidth="1"/>
    <col min="30" max="16384" width="9" style="1"/>
  </cols>
  <sheetData>
    <row r="1" s="1" customFormat="1" ht="20.25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1" customFormat="1" spans="1:3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/>
      <c r="I2" s="5" t="s">
        <v>8</v>
      </c>
      <c r="J2" s="6"/>
      <c r="K2" s="5" t="s">
        <v>9</v>
      </c>
      <c r="L2" s="6"/>
      <c r="M2" s="4" t="s">
        <v>10</v>
      </c>
      <c r="N2" s="4" t="s">
        <v>11</v>
      </c>
      <c r="O2" s="5" t="s">
        <v>12</v>
      </c>
      <c r="P2" s="6"/>
      <c r="Q2" s="18"/>
      <c r="R2" s="4" t="s">
        <v>13</v>
      </c>
      <c r="S2" s="19" t="s">
        <v>14</v>
      </c>
      <c r="T2" s="20" t="s">
        <v>15</v>
      </c>
      <c r="U2" s="20" t="s">
        <v>16</v>
      </c>
      <c r="V2" s="21"/>
      <c r="W2" s="21"/>
      <c r="X2" s="22"/>
      <c r="Y2" s="20" t="s">
        <v>17</v>
      </c>
      <c r="Z2" s="20"/>
      <c r="AA2" s="20" t="s">
        <v>18</v>
      </c>
      <c r="AB2" s="31"/>
      <c r="AC2" s="31"/>
      <c r="AD2" s="32"/>
    </row>
    <row r="3" s="1" customFormat="1" ht="24" spans="1:29">
      <c r="A3" s="7"/>
      <c r="B3" s="8"/>
      <c r="C3" s="8"/>
      <c r="D3" s="7"/>
      <c r="E3" s="7"/>
      <c r="F3" s="8"/>
      <c r="G3" s="4" t="s">
        <v>19</v>
      </c>
      <c r="H3" s="4" t="s">
        <v>20</v>
      </c>
      <c r="I3" s="4" t="s">
        <v>21</v>
      </c>
      <c r="J3" s="4" t="s">
        <v>22</v>
      </c>
      <c r="K3" s="4" t="s">
        <v>23</v>
      </c>
      <c r="L3" s="4" t="s">
        <v>24</v>
      </c>
      <c r="M3" s="7"/>
      <c r="N3" s="7"/>
      <c r="O3" s="8" t="s">
        <v>25</v>
      </c>
      <c r="P3" s="15" t="s">
        <v>26</v>
      </c>
      <c r="Q3" s="15" t="s">
        <v>27</v>
      </c>
      <c r="R3" s="8"/>
      <c r="S3" s="19"/>
      <c r="T3" s="20"/>
      <c r="U3" s="20"/>
      <c r="V3" s="23" t="s">
        <v>28</v>
      </c>
      <c r="W3" s="20" t="s">
        <v>29</v>
      </c>
      <c r="X3" s="24" t="s">
        <v>30</v>
      </c>
      <c r="Y3" s="20" t="s">
        <v>28</v>
      </c>
      <c r="Z3" s="20" t="s">
        <v>29</v>
      </c>
      <c r="AA3" s="20"/>
      <c r="AB3" s="33" t="s">
        <v>31</v>
      </c>
      <c r="AC3" s="34" t="s">
        <v>32</v>
      </c>
    </row>
    <row r="4" s="1" customFormat="1" spans="1:29">
      <c r="A4" s="9">
        <v>1</v>
      </c>
      <c r="B4" s="10" t="s">
        <v>33</v>
      </c>
      <c r="C4" s="11" t="s">
        <v>34</v>
      </c>
      <c r="D4" s="6">
        <v>202202</v>
      </c>
      <c r="E4" s="9" t="s">
        <v>35</v>
      </c>
      <c r="F4" s="12">
        <v>7186</v>
      </c>
      <c r="G4" s="13">
        <f t="shared" ref="G4:G19" si="0">ROUND(F4*0.16,2)</f>
        <v>1149.76</v>
      </c>
      <c r="H4" s="13">
        <f t="shared" ref="H4:H19" si="1">ROUND(F4*0.08,2)</f>
        <v>574.88</v>
      </c>
      <c r="I4" s="13">
        <f t="shared" ref="I4:I19" si="2">ROUND(F4*0.07,2)</f>
        <v>503.02</v>
      </c>
      <c r="J4" s="13">
        <f t="shared" ref="J4:J19" si="3">ROUND(F4*0.02,2)</f>
        <v>143.72</v>
      </c>
      <c r="K4" s="13">
        <f t="shared" ref="K4:K19" si="4">ROUND(F4*0.007,2)</f>
        <v>50.3</v>
      </c>
      <c r="L4" s="16">
        <f t="shared" ref="L4:L19" si="5">ROUND(F4*0.003,2)</f>
        <v>21.56</v>
      </c>
      <c r="M4" s="16">
        <f t="shared" ref="M4:M19" si="6">ROUND(F4*0.0045,2)</f>
        <v>32.34</v>
      </c>
      <c r="N4" s="16">
        <f t="shared" ref="N4:N19" si="7">ROUND(F4*0.01,2)</f>
        <v>71.86</v>
      </c>
      <c r="O4" s="16">
        <f t="shared" ref="O4:O19" si="8">SUM(G4+I4+K4+M4+N4)</f>
        <v>1807.28</v>
      </c>
      <c r="P4" s="16">
        <f t="shared" ref="P4:P19" si="9">SUM(H4+J4+L4)</f>
        <v>740.16</v>
      </c>
      <c r="Q4" s="25"/>
      <c r="R4" s="26">
        <f t="shared" ref="R4:R19" si="10">ROUND(O4+P4+Q4,2)</f>
        <v>2547.44</v>
      </c>
      <c r="S4" s="27">
        <v>2410</v>
      </c>
      <c r="T4" s="28">
        <v>0.06</v>
      </c>
      <c r="U4" s="28">
        <v>0.06</v>
      </c>
      <c r="V4" s="23">
        <f t="shared" ref="V4:V19" si="11">SUM(S4*T4)</f>
        <v>144.6</v>
      </c>
      <c r="W4" s="29">
        <f t="shared" ref="W4:W19" si="12">SUM(S4*U4)</f>
        <v>144.6</v>
      </c>
      <c r="X4" s="30">
        <f t="shared" ref="X4:AC4" si="13">ROUND(V4+W4,2)</f>
        <v>289.2</v>
      </c>
      <c r="Y4" s="29">
        <f t="shared" ref="Y4:Y19" si="14">ROUND(O4+Q4+V4,2)</f>
        <v>1951.88</v>
      </c>
      <c r="Z4" s="29">
        <f t="shared" ref="Z4:Z19" si="15">ROUND(P4+W4,2)</f>
        <v>884.76</v>
      </c>
      <c r="AA4" s="29">
        <f t="shared" si="13"/>
        <v>2836.64</v>
      </c>
      <c r="AB4" s="12">
        <v>50</v>
      </c>
      <c r="AC4" s="35">
        <f t="shared" si="13"/>
        <v>2886.64</v>
      </c>
    </row>
    <row r="5" s="1" customFormat="1" spans="1:29">
      <c r="A5" s="9">
        <v>2</v>
      </c>
      <c r="B5" s="10" t="s">
        <v>36</v>
      </c>
      <c r="C5" s="36" t="s">
        <v>37</v>
      </c>
      <c r="D5" s="6">
        <v>202202</v>
      </c>
      <c r="E5" s="9" t="s">
        <v>35</v>
      </c>
      <c r="F5" s="12">
        <v>4121</v>
      </c>
      <c r="G5" s="13">
        <f t="shared" si="0"/>
        <v>659.36</v>
      </c>
      <c r="H5" s="13">
        <f t="shared" si="1"/>
        <v>329.68</v>
      </c>
      <c r="I5" s="13">
        <f t="shared" si="2"/>
        <v>288.47</v>
      </c>
      <c r="J5" s="13">
        <f t="shared" si="3"/>
        <v>82.42</v>
      </c>
      <c r="K5" s="13">
        <f t="shared" si="4"/>
        <v>28.85</v>
      </c>
      <c r="L5" s="16">
        <f t="shared" si="5"/>
        <v>12.36</v>
      </c>
      <c r="M5" s="16">
        <f t="shared" si="6"/>
        <v>18.54</v>
      </c>
      <c r="N5" s="16">
        <f t="shared" si="7"/>
        <v>41.21</v>
      </c>
      <c r="O5" s="16">
        <f t="shared" si="8"/>
        <v>1036.43</v>
      </c>
      <c r="P5" s="16">
        <f t="shared" si="9"/>
        <v>424.46</v>
      </c>
      <c r="Q5" s="25"/>
      <c r="R5" s="26">
        <f t="shared" si="10"/>
        <v>1460.89</v>
      </c>
      <c r="S5" s="27">
        <v>2110</v>
      </c>
      <c r="T5" s="28">
        <v>0.06</v>
      </c>
      <c r="U5" s="28">
        <v>0.06</v>
      </c>
      <c r="V5" s="23">
        <f t="shared" si="11"/>
        <v>126.6</v>
      </c>
      <c r="W5" s="29">
        <f t="shared" si="12"/>
        <v>126.6</v>
      </c>
      <c r="X5" s="30">
        <f t="shared" ref="X5:AC5" si="16">ROUND(V5+W5,2)</f>
        <v>253.2</v>
      </c>
      <c r="Y5" s="29">
        <f t="shared" si="14"/>
        <v>1163.03</v>
      </c>
      <c r="Z5" s="29">
        <f t="shared" si="15"/>
        <v>551.06</v>
      </c>
      <c r="AA5" s="29">
        <f t="shared" si="16"/>
        <v>1714.09</v>
      </c>
      <c r="AB5" s="12">
        <v>50</v>
      </c>
      <c r="AC5" s="35">
        <f t="shared" si="16"/>
        <v>1764.09</v>
      </c>
    </row>
    <row r="6" s="1" customFormat="1" spans="1:29">
      <c r="A6" s="9">
        <v>3</v>
      </c>
      <c r="B6" s="10" t="s">
        <v>38</v>
      </c>
      <c r="C6" s="36" t="s">
        <v>39</v>
      </c>
      <c r="D6" s="6">
        <v>202202</v>
      </c>
      <c r="E6" s="9" t="s">
        <v>35</v>
      </c>
      <c r="F6" s="12">
        <v>4451</v>
      </c>
      <c r="G6" s="13">
        <f t="shared" si="0"/>
        <v>712.16</v>
      </c>
      <c r="H6" s="13">
        <f t="shared" si="1"/>
        <v>356.08</v>
      </c>
      <c r="I6" s="13">
        <f t="shared" si="2"/>
        <v>311.57</v>
      </c>
      <c r="J6" s="13">
        <f t="shared" si="3"/>
        <v>89.02</v>
      </c>
      <c r="K6" s="13">
        <f t="shared" si="4"/>
        <v>31.16</v>
      </c>
      <c r="L6" s="16">
        <f t="shared" si="5"/>
        <v>13.35</v>
      </c>
      <c r="M6" s="16">
        <f t="shared" si="6"/>
        <v>20.03</v>
      </c>
      <c r="N6" s="16">
        <f t="shared" si="7"/>
        <v>44.51</v>
      </c>
      <c r="O6" s="16">
        <f t="shared" si="8"/>
        <v>1119.43</v>
      </c>
      <c r="P6" s="16">
        <f t="shared" si="9"/>
        <v>458.45</v>
      </c>
      <c r="Q6" s="25"/>
      <c r="R6" s="26">
        <f t="shared" si="10"/>
        <v>1577.88</v>
      </c>
      <c r="S6" s="27">
        <v>2110</v>
      </c>
      <c r="T6" s="28">
        <v>0.06</v>
      </c>
      <c r="U6" s="28">
        <v>0.06</v>
      </c>
      <c r="V6" s="23">
        <f t="shared" si="11"/>
        <v>126.6</v>
      </c>
      <c r="W6" s="29">
        <f t="shared" si="12"/>
        <v>126.6</v>
      </c>
      <c r="X6" s="30">
        <f t="shared" ref="X6:AC6" si="17">ROUND(V6+W6,2)</f>
        <v>253.2</v>
      </c>
      <c r="Y6" s="29">
        <f t="shared" si="14"/>
        <v>1246.03</v>
      </c>
      <c r="Z6" s="29">
        <f t="shared" si="15"/>
        <v>585.05</v>
      </c>
      <c r="AA6" s="29">
        <f t="shared" si="17"/>
        <v>1831.08</v>
      </c>
      <c r="AB6" s="12">
        <v>50</v>
      </c>
      <c r="AC6" s="35">
        <f t="shared" si="17"/>
        <v>1881.08</v>
      </c>
    </row>
    <row r="7" s="1" customFormat="1" spans="1:29">
      <c r="A7" s="9">
        <v>4</v>
      </c>
      <c r="B7" s="10" t="s">
        <v>40</v>
      </c>
      <c r="C7" s="11" t="s">
        <v>41</v>
      </c>
      <c r="D7" s="6">
        <v>202202</v>
      </c>
      <c r="E7" s="9" t="s">
        <v>35</v>
      </c>
      <c r="F7" s="12">
        <v>5775</v>
      </c>
      <c r="G7" s="13">
        <f t="shared" si="0"/>
        <v>924</v>
      </c>
      <c r="H7" s="13">
        <f t="shared" si="1"/>
        <v>462</v>
      </c>
      <c r="I7" s="13">
        <f t="shared" si="2"/>
        <v>404.25</v>
      </c>
      <c r="J7" s="13">
        <f t="shared" si="3"/>
        <v>115.5</v>
      </c>
      <c r="K7" s="13">
        <f t="shared" si="4"/>
        <v>40.43</v>
      </c>
      <c r="L7" s="16">
        <f t="shared" si="5"/>
        <v>17.33</v>
      </c>
      <c r="M7" s="16">
        <f t="shared" si="6"/>
        <v>25.99</v>
      </c>
      <c r="N7" s="16">
        <f t="shared" si="7"/>
        <v>57.75</v>
      </c>
      <c r="O7" s="16">
        <f t="shared" si="8"/>
        <v>1452.42</v>
      </c>
      <c r="P7" s="16">
        <f t="shared" si="9"/>
        <v>594.83</v>
      </c>
      <c r="Q7" s="25"/>
      <c r="R7" s="26">
        <f t="shared" si="10"/>
        <v>2047.25</v>
      </c>
      <c r="S7" s="27">
        <v>2210</v>
      </c>
      <c r="T7" s="28">
        <v>0.06</v>
      </c>
      <c r="U7" s="28">
        <v>0.06</v>
      </c>
      <c r="V7" s="23">
        <f t="shared" si="11"/>
        <v>132.6</v>
      </c>
      <c r="W7" s="29">
        <f t="shared" si="12"/>
        <v>132.6</v>
      </c>
      <c r="X7" s="30">
        <f t="shared" ref="X7:AC7" si="18">ROUND(V7+W7,2)</f>
        <v>265.2</v>
      </c>
      <c r="Y7" s="29">
        <f t="shared" si="14"/>
        <v>1585.02</v>
      </c>
      <c r="Z7" s="29">
        <f t="shared" si="15"/>
        <v>727.43</v>
      </c>
      <c r="AA7" s="29">
        <f t="shared" si="18"/>
        <v>2312.45</v>
      </c>
      <c r="AB7" s="12">
        <v>50</v>
      </c>
      <c r="AC7" s="35">
        <f t="shared" si="18"/>
        <v>2362.45</v>
      </c>
    </row>
    <row r="8" s="1" customFormat="1" spans="1:29">
      <c r="A8" s="9">
        <v>5</v>
      </c>
      <c r="B8" s="10" t="s">
        <v>42</v>
      </c>
      <c r="C8" s="36" t="s">
        <v>43</v>
      </c>
      <c r="D8" s="6">
        <v>202202</v>
      </c>
      <c r="E8" s="9" t="s">
        <v>35</v>
      </c>
      <c r="F8" s="12">
        <v>4151</v>
      </c>
      <c r="G8" s="13">
        <f t="shared" si="0"/>
        <v>664.16</v>
      </c>
      <c r="H8" s="13">
        <f t="shared" si="1"/>
        <v>332.08</v>
      </c>
      <c r="I8" s="13">
        <f t="shared" si="2"/>
        <v>290.57</v>
      </c>
      <c r="J8" s="13">
        <f t="shared" si="3"/>
        <v>83.02</v>
      </c>
      <c r="K8" s="13">
        <f t="shared" si="4"/>
        <v>29.06</v>
      </c>
      <c r="L8" s="16">
        <f t="shared" si="5"/>
        <v>12.45</v>
      </c>
      <c r="M8" s="16">
        <f t="shared" si="6"/>
        <v>18.68</v>
      </c>
      <c r="N8" s="16">
        <f t="shared" si="7"/>
        <v>41.51</v>
      </c>
      <c r="O8" s="16">
        <f t="shared" si="8"/>
        <v>1043.98</v>
      </c>
      <c r="P8" s="16">
        <f t="shared" si="9"/>
        <v>427.55</v>
      </c>
      <c r="Q8" s="25"/>
      <c r="R8" s="26">
        <f t="shared" si="10"/>
        <v>1471.53</v>
      </c>
      <c r="S8" s="27">
        <v>2110</v>
      </c>
      <c r="T8" s="28">
        <v>0.06</v>
      </c>
      <c r="U8" s="28">
        <v>0.06</v>
      </c>
      <c r="V8" s="23">
        <f t="shared" si="11"/>
        <v>126.6</v>
      </c>
      <c r="W8" s="29">
        <f t="shared" si="12"/>
        <v>126.6</v>
      </c>
      <c r="X8" s="30">
        <f t="shared" ref="X8:AC8" si="19">ROUND(V8+W8,2)</f>
        <v>253.2</v>
      </c>
      <c r="Y8" s="29">
        <f t="shared" si="14"/>
        <v>1170.58</v>
      </c>
      <c r="Z8" s="29">
        <f t="shared" si="15"/>
        <v>554.15</v>
      </c>
      <c r="AA8" s="29">
        <f t="shared" si="19"/>
        <v>1724.73</v>
      </c>
      <c r="AB8" s="12">
        <v>50</v>
      </c>
      <c r="AC8" s="35">
        <f t="shared" si="19"/>
        <v>1774.73</v>
      </c>
    </row>
    <row r="9" s="1" customFormat="1" spans="1:29">
      <c r="A9" s="9">
        <v>6</v>
      </c>
      <c r="B9" s="10" t="s">
        <v>44</v>
      </c>
      <c r="C9" s="36" t="s">
        <v>45</v>
      </c>
      <c r="D9" s="6">
        <v>202202</v>
      </c>
      <c r="E9" s="9" t="s">
        <v>35</v>
      </c>
      <c r="F9" s="12">
        <v>6690</v>
      </c>
      <c r="G9" s="13">
        <f t="shared" si="0"/>
        <v>1070.4</v>
      </c>
      <c r="H9" s="13">
        <f t="shared" si="1"/>
        <v>535.2</v>
      </c>
      <c r="I9" s="13">
        <f t="shared" si="2"/>
        <v>468.3</v>
      </c>
      <c r="J9" s="13">
        <f t="shared" si="3"/>
        <v>133.8</v>
      </c>
      <c r="K9" s="13">
        <f t="shared" si="4"/>
        <v>46.83</v>
      </c>
      <c r="L9" s="16">
        <f t="shared" si="5"/>
        <v>20.07</v>
      </c>
      <c r="M9" s="16">
        <f t="shared" si="6"/>
        <v>30.11</v>
      </c>
      <c r="N9" s="16">
        <f t="shared" si="7"/>
        <v>66.9</v>
      </c>
      <c r="O9" s="16">
        <f t="shared" si="8"/>
        <v>1682.54</v>
      </c>
      <c r="P9" s="16">
        <f t="shared" si="9"/>
        <v>689.07</v>
      </c>
      <c r="Q9" s="25"/>
      <c r="R9" s="26">
        <f t="shared" si="10"/>
        <v>2371.61</v>
      </c>
      <c r="S9" s="27">
        <v>2210</v>
      </c>
      <c r="T9" s="28">
        <v>0.06</v>
      </c>
      <c r="U9" s="28">
        <v>0.06</v>
      </c>
      <c r="V9" s="23">
        <f t="shared" si="11"/>
        <v>132.6</v>
      </c>
      <c r="W9" s="29">
        <f t="shared" si="12"/>
        <v>132.6</v>
      </c>
      <c r="X9" s="30">
        <f t="shared" ref="X9:AC9" si="20">ROUND(V9+W9,2)</f>
        <v>265.2</v>
      </c>
      <c r="Y9" s="29">
        <f t="shared" si="14"/>
        <v>1815.14</v>
      </c>
      <c r="Z9" s="29">
        <f t="shared" si="15"/>
        <v>821.67</v>
      </c>
      <c r="AA9" s="29">
        <f t="shared" si="20"/>
        <v>2636.81</v>
      </c>
      <c r="AB9" s="12">
        <v>50</v>
      </c>
      <c r="AC9" s="35">
        <f t="shared" si="20"/>
        <v>2686.81</v>
      </c>
    </row>
    <row r="10" s="1" customFormat="1" spans="1:29">
      <c r="A10" s="9">
        <v>7</v>
      </c>
      <c r="B10" s="10" t="s">
        <v>46</v>
      </c>
      <c r="C10" s="36" t="s">
        <v>47</v>
      </c>
      <c r="D10" s="6">
        <v>202202</v>
      </c>
      <c r="E10" s="9" t="s">
        <v>35</v>
      </c>
      <c r="F10" s="12">
        <v>5329</v>
      </c>
      <c r="G10" s="13">
        <f t="shared" si="0"/>
        <v>852.64</v>
      </c>
      <c r="H10" s="13">
        <f t="shared" si="1"/>
        <v>426.32</v>
      </c>
      <c r="I10" s="13">
        <f t="shared" si="2"/>
        <v>373.03</v>
      </c>
      <c r="J10" s="13">
        <f t="shared" si="3"/>
        <v>106.58</v>
      </c>
      <c r="K10" s="13">
        <f t="shared" si="4"/>
        <v>37.3</v>
      </c>
      <c r="L10" s="16">
        <f t="shared" si="5"/>
        <v>15.99</v>
      </c>
      <c r="M10" s="16">
        <f t="shared" si="6"/>
        <v>23.98</v>
      </c>
      <c r="N10" s="16">
        <f t="shared" si="7"/>
        <v>53.29</v>
      </c>
      <c r="O10" s="16">
        <f t="shared" si="8"/>
        <v>1340.24</v>
      </c>
      <c r="P10" s="16">
        <f t="shared" si="9"/>
        <v>548.89</v>
      </c>
      <c r="Q10" s="25"/>
      <c r="R10" s="26">
        <f t="shared" si="10"/>
        <v>1889.13</v>
      </c>
      <c r="S10" s="27">
        <v>1910</v>
      </c>
      <c r="T10" s="28">
        <v>0.06</v>
      </c>
      <c r="U10" s="28">
        <v>0.06</v>
      </c>
      <c r="V10" s="23">
        <f t="shared" si="11"/>
        <v>114.6</v>
      </c>
      <c r="W10" s="29">
        <f t="shared" si="12"/>
        <v>114.6</v>
      </c>
      <c r="X10" s="30">
        <f t="shared" ref="X10:AC10" si="21">ROUND(V10+W10,2)</f>
        <v>229.2</v>
      </c>
      <c r="Y10" s="29">
        <f t="shared" si="14"/>
        <v>1454.84</v>
      </c>
      <c r="Z10" s="29">
        <f t="shared" si="15"/>
        <v>663.49</v>
      </c>
      <c r="AA10" s="29">
        <f t="shared" si="21"/>
        <v>2118.33</v>
      </c>
      <c r="AB10" s="12">
        <v>50</v>
      </c>
      <c r="AC10" s="35">
        <f t="shared" si="21"/>
        <v>2168.33</v>
      </c>
    </row>
    <row r="11" s="1" customFormat="1" spans="1:29">
      <c r="A11" s="9">
        <v>8</v>
      </c>
      <c r="B11" s="10" t="s">
        <v>48</v>
      </c>
      <c r="C11" s="11" t="s">
        <v>49</v>
      </c>
      <c r="D11" s="6">
        <v>202202</v>
      </c>
      <c r="E11" s="9" t="s">
        <v>35</v>
      </c>
      <c r="F11" s="12">
        <v>5324</v>
      </c>
      <c r="G11" s="13">
        <f t="shared" si="0"/>
        <v>851.84</v>
      </c>
      <c r="H11" s="13">
        <f t="shared" si="1"/>
        <v>425.92</v>
      </c>
      <c r="I11" s="13">
        <f t="shared" si="2"/>
        <v>372.68</v>
      </c>
      <c r="J11" s="13">
        <f t="shared" si="3"/>
        <v>106.48</v>
      </c>
      <c r="K11" s="13">
        <f t="shared" si="4"/>
        <v>37.27</v>
      </c>
      <c r="L11" s="16">
        <f t="shared" si="5"/>
        <v>15.97</v>
      </c>
      <c r="M11" s="16">
        <f t="shared" si="6"/>
        <v>23.96</v>
      </c>
      <c r="N11" s="16">
        <f t="shared" si="7"/>
        <v>53.24</v>
      </c>
      <c r="O11" s="16">
        <f t="shared" si="8"/>
        <v>1338.99</v>
      </c>
      <c r="P11" s="16">
        <f t="shared" si="9"/>
        <v>548.37</v>
      </c>
      <c r="Q11" s="25"/>
      <c r="R11" s="26">
        <f t="shared" si="10"/>
        <v>1887.36</v>
      </c>
      <c r="S11" s="27">
        <v>1910</v>
      </c>
      <c r="T11" s="28">
        <v>0.06</v>
      </c>
      <c r="U11" s="28">
        <v>0.06</v>
      </c>
      <c r="V11" s="23">
        <f t="shared" si="11"/>
        <v>114.6</v>
      </c>
      <c r="W11" s="29">
        <f t="shared" si="12"/>
        <v>114.6</v>
      </c>
      <c r="X11" s="30">
        <f t="shared" ref="X11:AC11" si="22">ROUND(V11+W11,2)</f>
        <v>229.2</v>
      </c>
      <c r="Y11" s="29">
        <f t="shared" si="14"/>
        <v>1453.59</v>
      </c>
      <c r="Z11" s="29">
        <f t="shared" si="15"/>
        <v>662.97</v>
      </c>
      <c r="AA11" s="29">
        <f t="shared" si="22"/>
        <v>2116.56</v>
      </c>
      <c r="AB11" s="12">
        <v>50</v>
      </c>
      <c r="AC11" s="35">
        <f t="shared" si="22"/>
        <v>2166.56</v>
      </c>
    </row>
    <row r="12" s="1" customFormat="1" spans="1:29">
      <c r="A12" s="9">
        <v>9</v>
      </c>
      <c r="B12" s="10" t="s">
        <v>50</v>
      </c>
      <c r="C12" s="36" t="s">
        <v>51</v>
      </c>
      <c r="D12" s="6">
        <v>202202</v>
      </c>
      <c r="E12" s="9" t="s">
        <v>35</v>
      </c>
      <c r="F12" s="12">
        <v>6265</v>
      </c>
      <c r="G12" s="13">
        <f t="shared" si="0"/>
        <v>1002.4</v>
      </c>
      <c r="H12" s="13">
        <f t="shared" si="1"/>
        <v>501.2</v>
      </c>
      <c r="I12" s="13">
        <f t="shared" si="2"/>
        <v>438.55</v>
      </c>
      <c r="J12" s="13">
        <f t="shared" si="3"/>
        <v>125.3</v>
      </c>
      <c r="K12" s="13">
        <f t="shared" si="4"/>
        <v>43.86</v>
      </c>
      <c r="L12" s="16">
        <f t="shared" si="5"/>
        <v>18.8</v>
      </c>
      <c r="M12" s="16">
        <f t="shared" si="6"/>
        <v>28.19</v>
      </c>
      <c r="N12" s="16">
        <f t="shared" si="7"/>
        <v>62.65</v>
      </c>
      <c r="O12" s="16">
        <f t="shared" si="8"/>
        <v>1575.65</v>
      </c>
      <c r="P12" s="16">
        <f t="shared" si="9"/>
        <v>645.3</v>
      </c>
      <c r="Q12" s="25"/>
      <c r="R12" s="26">
        <f t="shared" si="10"/>
        <v>2220.95</v>
      </c>
      <c r="S12" s="27">
        <v>1910</v>
      </c>
      <c r="T12" s="28">
        <v>0.06</v>
      </c>
      <c r="U12" s="28">
        <v>0.06</v>
      </c>
      <c r="V12" s="23">
        <f t="shared" si="11"/>
        <v>114.6</v>
      </c>
      <c r="W12" s="29">
        <f t="shared" si="12"/>
        <v>114.6</v>
      </c>
      <c r="X12" s="30">
        <f t="shared" ref="X12:AC12" si="23">ROUND(V12+W12,2)</f>
        <v>229.2</v>
      </c>
      <c r="Y12" s="29">
        <f t="shared" si="14"/>
        <v>1690.25</v>
      </c>
      <c r="Z12" s="29">
        <f t="shared" si="15"/>
        <v>759.9</v>
      </c>
      <c r="AA12" s="29">
        <f t="shared" si="23"/>
        <v>2450.15</v>
      </c>
      <c r="AB12" s="12">
        <v>50</v>
      </c>
      <c r="AC12" s="35">
        <f t="shared" si="23"/>
        <v>2500.15</v>
      </c>
    </row>
    <row r="13" s="1" customFormat="1" spans="1:29">
      <c r="A13" s="9">
        <v>10</v>
      </c>
      <c r="B13" s="10" t="s">
        <v>52</v>
      </c>
      <c r="C13" s="11" t="s">
        <v>53</v>
      </c>
      <c r="D13" s="6">
        <v>202202</v>
      </c>
      <c r="E13" s="9" t="s">
        <v>35</v>
      </c>
      <c r="F13" s="12">
        <v>5527</v>
      </c>
      <c r="G13" s="13">
        <f t="shared" si="0"/>
        <v>884.32</v>
      </c>
      <c r="H13" s="13">
        <f t="shared" si="1"/>
        <v>442.16</v>
      </c>
      <c r="I13" s="13">
        <f t="shared" si="2"/>
        <v>386.89</v>
      </c>
      <c r="J13" s="13">
        <f t="shared" si="3"/>
        <v>110.54</v>
      </c>
      <c r="K13" s="13">
        <f t="shared" si="4"/>
        <v>38.69</v>
      </c>
      <c r="L13" s="16">
        <f t="shared" si="5"/>
        <v>16.58</v>
      </c>
      <c r="M13" s="16">
        <f t="shared" si="6"/>
        <v>24.87</v>
      </c>
      <c r="N13" s="16">
        <f t="shared" si="7"/>
        <v>55.27</v>
      </c>
      <c r="O13" s="16">
        <f t="shared" si="8"/>
        <v>1390.04</v>
      </c>
      <c r="P13" s="16">
        <f t="shared" si="9"/>
        <v>569.28</v>
      </c>
      <c r="Q13" s="25"/>
      <c r="R13" s="26">
        <f t="shared" si="10"/>
        <v>1959.32</v>
      </c>
      <c r="S13" s="27">
        <v>1910</v>
      </c>
      <c r="T13" s="28">
        <v>0.06</v>
      </c>
      <c r="U13" s="28">
        <v>0.06</v>
      </c>
      <c r="V13" s="23">
        <f t="shared" si="11"/>
        <v>114.6</v>
      </c>
      <c r="W13" s="29">
        <f t="shared" si="12"/>
        <v>114.6</v>
      </c>
      <c r="X13" s="30">
        <f t="shared" ref="X13:AC13" si="24">ROUND(V13+W13,2)</f>
        <v>229.2</v>
      </c>
      <c r="Y13" s="29">
        <f t="shared" si="14"/>
        <v>1504.64</v>
      </c>
      <c r="Z13" s="29">
        <f t="shared" si="15"/>
        <v>683.88</v>
      </c>
      <c r="AA13" s="29">
        <f t="shared" si="24"/>
        <v>2188.52</v>
      </c>
      <c r="AB13" s="12">
        <v>50</v>
      </c>
      <c r="AC13" s="35">
        <f t="shared" si="24"/>
        <v>2238.52</v>
      </c>
    </row>
    <row r="14" s="1" customFormat="1" spans="1:29">
      <c r="A14" s="9">
        <v>11</v>
      </c>
      <c r="B14" s="10" t="s">
        <v>54</v>
      </c>
      <c r="C14" s="36" t="s">
        <v>55</v>
      </c>
      <c r="D14" s="6">
        <v>202202</v>
      </c>
      <c r="E14" s="9" t="s">
        <v>35</v>
      </c>
      <c r="F14" s="12">
        <v>4121</v>
      </c>
      <c r="G14" s="13">
        <f t="shared" si="0"/>
        <v>659.36</v>
      </c>
      <c r="H14" s="13">
        <f t="shared" si="1"/>
        <v>329.68</v>
      </c>
      <c r="I14" s="13">
        <f t="shared" si="2"/>
        <v>288.47</v>
      </c>
      <c r="J14" s="13">
        <f t="shared" si="3"/>
        <v>82.42</v>
      </c>
      <c r="K14" s="13">
        <f t="shared" si="4"/>
        <v>28.85</v>
      </c>
      <c r="L14" s="16">
        <f t="shared" si="5"/>
        <v>12.36</v>
      </c>
      <c r="M14" s="16">
        <f t="shared" si="6"/>
        <v>18.54</v>
      </c>
      <c r="N14" s="16">
        <f t="shared" si="7"/>
        <v>41.21</v>
      </c>
      <c r="O14" s="16">
        <f t="shared" si="8"/>
        <v>1036.43</v>
      </c>
      <c r="P14" s="16">
        <f t="shared" si="9"/>
        <v>424.46</v>
      </c>
      <c r="Q14" s="25"/>
      <c r="R14" s="26">
        <f t="shared" si="10"/>
        <v>1460.89</v>
      </c>
      <c r="S14" s="27">
        <v>1910</v>
      </c>
      <c r="T14" s="28">
        <v>0.06</v>
      </c>
      <c r="U14" s="28">
        <v>0.06</v>
      </c>
      <c r="V14" s="23">
        <f t="shared" si="11"/>
        <v>114.6</v>
      </c>
      <c r="W14" s="29">
        <f t="shared" si="12"/>
        <v>114.6</v>
      </c>
      <c r="X14" s="30">
        <f t="shared" ref="X14:AC14" si="25">ROUND(V14+W14,2)</f>
        <v>229.2</v>
      </c>
      <c r="Y14" s="29">
        <f t="shared" si="14"/>
        <v>1151.03</v>
      </c>
      <c r="Z14" s="29">
        <f t="shared" si="15"/>
        <v>539.06</v>
      </c>
      <c r="AA14" s="29">
        <f t="shared" si="25"/>
        <v>1690.09</v>
      </c>
      <c r="AB14" s="12">
        <v>50</v>
      </c>
      <c r="AC14" s="35">
        <f t="shared" si="25"/>
        <v>1740.09</v>
      </c>
    </row>
    <row r="15" s="1" customFormat="1" spans="1:29">
      <c r="A15" s="9">
        <v>12</v>
      </c>
      <c r="B15" s="10" t="s">
        <v>56</v>
      </c>
      <c r="C15" s="36" t="s">
        <v>57</v>
      </c>
      <c r="D15" s="6">
        <v>202202</v>
      </c>
      <c r="E15" s="9" t="s">
        <v>35</v>
      </c>
      <c r="F15" s="12">
        <v>4297</v>
      </c>
      <c r="G15" s="13">
        <f t="shared" si="0"/>
        <v>687.52</v>
      </c>
      <c r="H15" s="13">
        <f t="shared" si="1"/>
        <v>343.76</v>
      </c>
      <c r="I15" s="13">
        <f t="shared" si="2"/>
        <v>300.79</v>
      </c>
      <c r="J15" s="13">
        <f t="shared" si="3"/>
        <v>85.94</v>
      </c>
      <c r="K15" s="13">
        <f t="shared" si="4"/>
        <v>30.08</v>
      </c>
      <c r="L15" s="16">
        <f t="shared" si="5"/>
        <v>12.89</v>
      </c>
      <c r="M15" s="16">
        <f t="shared" si="6"/>
        <v>19.34</v>
      </c>
      <c r="N15" s="16">
        <f t="shared" si="7"/>
        <v>42.97</v>
      </c>
      <c r="O15" s="16">
        <f t="shared" si="8"/>
        <v>1080.7</v>
      </c>
      <c r="P15" s="16">
        <f t="shared" si="9"/>
        <v>442.59</v>
      </c>
      <c r="Q15" s="25"/>
      <c r="R15" s="26">
        <f t="shared" si="10"/>
        <v>1523.29</v>
      </c>
      <c r="S15" s="27">
        <v>1910</v>
      </c>
      <c r="T15" s="28">
        <v>0.06</v>
      </c>
      <c r="U15" s="28">
        <v>0.06</v>
      </c>
      <c r="V15" s="23">
        <f t="shared" si="11"/>
        <v>114.6</v>
      </c>
      <c r="W15" s="29">
        <f t="shared" si="12"/>
        <v>114.6</v>
      </c>
      <c r="X15" s="30">
        <f t="shared" ref="X15:AC15" si="26">ROUND(V15+W15,2)</f>
        <v>229.2</v>
      </c>
      <c r="Y15" s="29">
        <f t="shared" si="14"/>
        <v>1195.3</v>
      </c>
      <c r="Z15" s="29">
        <f t="shared" si="15"/>
        <v>557.19</v>
      </c>
      <c r="AA15" s="29">
        <f t="shared" si="26"/>
        <v>1752.49</v>
      </c>
      <c r="AB15" s="12">
        <v>50</v>
      </c>
      <c r="AC15" s="35">
        <f t="shared" si="26"/>
        <v>1802.49</v>
      </c>
    </row>
    <row r="16" s="1" customFormat="1" spans="1:29">
      <c r="A16" s="9">
        <v>13</v>
      </c>
      <c r="B16" s="10" t="s">
        <v>58</v>
      </c>
      <c r="C16" s="36" t="s">
        <v>59</v>
      </c>
      <c r="D16" s="6">
        <v>202202</v>
      </c>
      <c r="E16" s="9" t="s">
        <v>35</v>
      </c>
      <c r="F16" s="12">
        <v>4882</v>
      </c>
      <c r="G16" s="13">
        <f t="shared" si="0"/>
        <v>781.12</v>
      </c>
      <c r="H16" s="13">
        <f t="shared" si="1"/>
        <v>390.56</v>
      </c>
      <c r="I16" s="13">
        <f t="shared" si="2"/>
        <v>341.74</v>
      </c>
      <c r="J16" s="13">
        <f t="shared" si="3"/>
        <v>97.64</v>
      </c>
      <c r="K16" s="13">
        <f t="shared" si="4"/>
        <v>34.17</v>
      </c>
      <c r="L16" s="16">
        <f t="shared" si="5"/>
        <v>14.65</v>
      </c>
      <c r="M16" s="16">
        <f t="shared" si="6"/>
        <v>21.97</v>
      </c>
      <c r="N16" s="16">
        <f t="shared" si="7"/>
        <v>48.82</v>
      </c>
      <c r="O16" s="16">
        <f t="shared" si="8"/>
        <v>1227.82</v>
      </c>
      <c r="P16" s="16">
        <f t="shared" si="9"/>
        <v>502.85</v>
      </c>
      <c r="Q16" s="25"/>
      <c r="R16" s="26">
        <f t="shared" si="10"/>
        <v>1730.67</v>
      </c>
      <c r="S16" s="27">
        <v>1910</v>
      </c>
      <c r="T16" s="28">
        <v>0.06</v>
      </c>
      <c r="U16" s="28">
        <v>0.06</v>
      </c>
      <c r="V16" s="23">
        <f t="shared" si="11"/>
        <v>114.6</v>
      </c>
      <c r="W16" s="29">
        <f t="shared" si="12"/>
        <v>114.6</v>
      </c>
      <c r="X16" s="30">
        <f t="shared" ref="X16:AC16" si="27">ROUND(V16+W16,2)</f>
        <v>229.2</v>
      </c>
      <c r="Y16" s="29">
        <f t="shared" si="14"/>
        <v>1342.42</v>
      </c>
      <c r="Z16" s="29">
        <f t="shared" si="15"/>
        <v>617.45</v>
      </c>
      <c r="AA16" s="29">
        <f t="shared" si="27"/>
        <v>1959.87</v>
      </c>
      <c r="AB16" s="12">
        <v>50</v>
      </c>
      <c r="AC16" s="35">
        <f t="shared" si="27"/>
        <v>2009.87</v>
      </c>
    </row>
    <row r="17" s="1" customFormat="1" spans="1:29">
      <c r="A17" s="9">
        <v>14</v>
      </c>
      <c r="B17" s="10" t="s">
        <v>60</v>
      </c>
      <c r="C17" s="36" t="s">
        <v>61</v>
      </c>
      <c r="D17" s="6">
        <v>202202</v>
      </c>
      <c r="E17" s="9" t="s">
        <v>35</v>
      </c>
      <c r="F17" s="12">
        <v>4627</v>
      </c>
      <c r="G17" s="13">
        <f t="shared" si="0"/>
        <v>740.32</v>
      </c>
      <c r="H17" s="13">
        <f t="shared" si="1"/>
        <v>370.16</v>
      </c>
      <c r="I17" s="13">
        <f t="shared" si="2"/>
        <v>323.89</v>
      </c>
      <c r="J17" s="13">
        <f t="shared" si="3"/>
        <v>92.54</v>
      </c>
      <c r="K17" s="13">
        <f t="shared" si="4"/>
        <v>32.39</v>
      </c>
      <c r="L17" s="16">
        <f t="shared" si="5"/>
        <v>13.88</v>
      </c>
      <c r="M17" s="16">
        <f t="shared" si="6"/>
        <v>20.82</v>
      </c>
      <c r="N17" s="16">
        <f t="shared" si="7"/>
        <v>46.27</v>
      </c>
      <c r="O17" s="16">
        <f t="shared" si="8"/>
        <v>1163.69</v>
      </c>
      <c r="P17" s="16">
        <f t="shared" si="9"/>
        <v>476.58</v>
      </c>
      <c r="Q17" s="25"/>
      <c r="R17" s="26">
        <f t="shared" si="10"/>
        <v>1640.27</v>
      </c>
      <c r="S17" s="27">
        <v>1910</v>
      </c>
      <c r="T17" s="28">
        <v>0.06</v>
      </c>
      <c r="U17" s="28">
        <v>0.06</v>
      </c>
      <c r="V17" s="23">
        <f t="shared" si="11"/>
        <v>114.6</v>
      </c>
      <c r="W17" s="29">
        <f t="shared" si="12"/>
        <v>114.6</v>
      </c>
      <c r="X17" s="30">
        <f t="shared" ref="X17:AC17" si="28">ROUND(V17+W17,2)</f>
        <v>229.2</v>
      </c>
      <c r="Y17" s="29">
        <f t="shared" si="14"/>
        <v>1278.29</v>
      </c>
      <c r="Z17" s="29">
        <f t="shared" si="15"/>
        <v>591.18</v>
      </c>
      <c r="AA17" s="29">
        <f t="shared" si="28"/>
        <v>1869.47</v>
      </c>
      <c r="AB17" s="12">
        <v>50</v>
      </c>
      <c r="AC17" s="35">
        <f t="shared" si="28"/>
        <v>1919.47</v>
      </c>
    </row>
    <row r="18" s="1" customFormat="1" spans="1:29">
      <c r="A18" s="9">
        <v>15</v>
      </c>
      <c r="B18" s="10" t="s">
        <v>62</v>
      </c>
      <c r="C18" s="11" t="s">
        <v>63</v>
      </c>
      <c r="D18" s="6">
        <v>202202</v>
      </c>
      <c r="E18" s="9" t="s">
        <v>35</v>
      </c>
      <c r="F18" s="12">
        <v>5096</v>
      </c>
      <c r="G18" s="13">
        <f t="shared" si="0"/>
        <v>815.36</v>
      </c>
      <c r="H18" s="13">
        <f t="shared" si="1"/>
        <v>407.68</v>
      </c>
      <c r="I18" s="13">
        <f t="shared" si="2"/>
        <v>356.72</v>
      </c>
      <c r="J18" s="13">
        <f t="shared" si="3"/>
        <v>101.92</v>
      </c>
      <c r="K18" s="13">
        <f t="shared" si="4"/>
        <v>35.67</v>
      </c>
      <c r="L18" s="16">
        <f t="shared" si="5"/>
        <v>15.29</v>
      </c>
      <c r="M18" s="16">
        <f t="shared" si="6"/>
        <v>22.93</v>
      </c>
      <c r="N18" s="16">
        <f t="shared" si="7"/>
        <v>50.96</v>
      </c>
      <c r="O18" s="16">
        <f t="shared" si="8"/>
        <v>1281.64</v>
      </c>
      <c r="P18" s="16">
        <f t="shared" si="9"/>
        <v>524.89</v>
      </c>
      <c r="Q18" s="25"/>
      <c r="R18" s="26">
        <f t="shared" si="10"/>
        <v>1806.53</v>
      </c>
      <c r="S18" s="27">
        <v>1910</v>
      </c>
      <c r="T18" s="28">
        <v>0.06</v>
      </c>
      <c r="U18" s="28">
        <v>0.06</v>
      </c>
      <c r="V18" s="23">
        <f t="shared" si="11"/>
        <v>114.6</v>
      </c>
      <c r="W18" s="29">
        <f t="shared" si="12"/>
        <v>114.6</v>
      </c>
      <c r="X18" s="30">
        <f t="shared" ref="X18:AC18" si="29">ROUND(V18+W18,2)</f>
        <v>229.2</v>
      </c>
      <c r="Y18" s="29">
        <f t="shared" si="14"/>
        <v>1396.24</v>
      </c>
      <c r="Z18" s="29">
        <f t="shared" si="15"/>
        <v>639.49</v>
      </c>
      <c r="AA18" s="29">
        <f t="shared" si="29"/>
        <v>2035.73</v>
      </c>
      <c r="AB18" s="12">
        <v>50</v>
      </c>
      <c r="AC18" s="35">
        <f t="shared" si="29"/>
        <v>2085.73</v>
      </c>
    </row>
    <row r="19" s="1" customFormat="1" spans="1:29">
      <c r="A19" s="9">
        <v>16</v>
      </c>
      <c r="B19" s="10" t="s">
        <v>64</v>
      </c>
      <c r="C19" s="11" t="s">
        <v>65</v>
      </c>
      <c r="D19" s="6">
        <v>202202</v>
      </c>
      <c r="E19" s="9" t="s">
        <v>35</v>
      </c>
      <c r="F19" s="12">
        <v>4719</v>
      </c>
      <c r="G19" s="13">
        <f t="shared" si="0"/>
        <v>755.04</v>
      </c>
      <c r="H19" s="13">
        <f t="shared" si="1"/>
        <v>377.52</v>
      </c>
      <c r="I19" s="13">
        <f t="shared" si="2"/>
        <v>330.33</v>
      </c>
      <c r="J19" s="13">
        <f t="shared" si="3"/>
        <v>94.38</v>
      </c>
      <c r="K19" s="13">
        <f t="shared" si="4"/>
        <v>33.03</v>
      </c>
      <c r="L19" s="16">
        <f t="shared" si="5"/>
        <v>14.16</v>
      </c>
      <c r="M19" s="16">
        <f t="shared" si="6"/>
        <v>21.24</v>
      </c>
      <c r="N19" s="16">
        <f t="shared" si="7"/>
        <v>47.19</v>
      </c>
      <c r="O19" s="16">
        <f t="shared" si="8"/>
        <v>1186.83</v>
      </c>
      <c r="P19" s="16">
        <f t="shared" si="9"/>
        <v>486.06</v>
      </c>
      <c r="Q19" s="25"/>
      <c r="R19" s="26">
        <f t="shared" si="10"/>
        <v>1672.89</v>
      </c>
      <c r="S19" s="27">
        <v>1910</v>
      </c>
      <c r="T19" s="28">
        <v>0.06</v>
      </c>
      <c r="U19" s="28">
        <v>0.06</v>
      </c>
      <c r="V19" s="23">
        <f t="shared" si="11"/>
        <v>114.6</v>
      </c>
      <c r="W19" s="29">
        <f t="shared" si="12"/>
        <v>114.6</v>
      </c>
      <c r="X19" s="30">
        <f t="shared" ref="X19:AC19" si="30">ROUND(V19+W19,2)</f>
        <v>229.2</v>
      </c>
      <c r="Y19" s="29">
        <f t="shared" si="14"/>
        <v>1301.43</v>
      </c>
      <c r="Z19" s="29">
        <f t="shared" si="15"/>
        <v>600.66</v>
      </c>
      <c r="AA19" s="29">
        <f t="shared" si="30"/>
        <v>1902.09</v>
      </c>
      <c r="AB19" s="12">
        <v>50</v>
      </c>
      <c r="AC19" s="35">
        <f t="shared" si="30"/>
        <v>1952.09</v>
      </c>
    </row>
    <row r="20" s="1" customFormat="1" spans="2:29">
      <c r="B20" s="2"/>
      <c r="C20" s="2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>
        <f>SUM(R4:R19)</f>
        <v>29267.9</v>
      </c>
      <c r="X20" s="1">
        <f t="shared" ref="X20:AC20" si="31">SUM(X4:X19)</f>
        <v>3871.2</v>
      </c>
      <c r="AB20" s="1">
        <f t="shared" si="31"/>
        <v>800</v>
      </c>
      <c r="AC20" s="1">
        <f t="shared" si="31"/>
        <v>33939.1</v>
      </c>
    </row>
    <row r="21" s="1" customFormat="1" spans="2:10">
      <c r="B21" s="2"/>
      <c r="C21" s="2"/>
      <c r="D21" s="14" t="s">
        <v>66</v>
      </c>
      <c r="E21" s="14"/>
      <c r="F21" s="14"/>
      <c r="G21" s="14"/>
      <c r="H21" s="14"/>
      <c r="I21" s="14"/>
      <c r="J21" s="14"/>
    </row>
    <row r="22" s="1" customFormat="1" spans="2:19">
      <c r="B22" s="2"/>
      <c r="C22" s="2"/>
      <c r="D22" s="14" t="s">
        <v>67</v>
      </c>
      <c r="E22" s="14"/>
      <c r="F22" s="14"/>
      <c r="G22" s="14"/>
      <c r="H22" s="14"/>
      <c r="I22" s="14"/>
      <c r="J22" s="14"/>
      <c r="K22" s="1"/>
      <c r="L22" s="1"/>
      <c r="M22" s="1"/>
      <c r="N22" s="1"/>
      <c r="O22" s="1"/>
      <c r="P22" s="17"/>
      <c r="Q22" s="17"/>
      <c r="R22" s="17"/>
      <c r="S22" s="17"/>
    </row>
    <row r="23" s="1" customFormat="1" spans="2:10">
      <c r="B23" s="2"/>
      <c r="C23" s="2"/>
      <c r="D23" s="14" t="s">
        <v>68</v>
      </c>
      <c r="E23" s="14"/>
      <c r="F23" s="14"/>
      <c r="G23" s="14"/>
      <c r="H23" s="14"/>
      <c r="I23" s="14"/>
      <c r="J23" s="14"/>
    </row>
    <row r="1048494" s="1" customFormat="1" spans="2:3">
      <c r="B1048494" s="2"/>
      <c r="C1048494" s="2" t="s">
        <v>69</v>
      </c>
    </row>
    <row r="1048495" s="1" customFormat="1" spans="2:3">
      <c r="B1048495" s="2"/>
      <c r="C1048495" s="2"/>
    </row>
    <row r="1048496" s="1" customFormat="1" spans="2:3">
      <c r="B1048496" s="2"/>
      <c r="C1048496" s="2"/>
    </row>
    <row r="1048497" s="1" customFormat="1" spans="2:3">
      <c r="B1048497" s="2"/>
      <c r="C1048497" s="2"/>
    </row>
    <row r="1048498" s="1" customFormat="1" spans="2:3">
      <c r="B1048498" s="2"/>
      <c r="C1048498" s="2"/>
    </row>
    <row r="1048499" s="1" customFormat="1" spans="2:3">
      <c r="B1048499" s="2"/>
      <c r="C1048499" s="2"/>
    </row>
    <row r="1048500" s="1" customFormat="1" spans="2:3">
      <c r="B1048500" s="2"/>
      <c r="C1048500" s="2"/>
    </row>
    <row r="1048501" s="1" customFormat="1" spans="2:3">
      <c r="B1048501" s="2"/>
      <c r="C1048501" s="2"/>
    </row>
    <row r="1048502" s="1" customFormat="1" spans="2:3">
      <c r="B1048502" s="2"/>
      <c r="C1048502" s="2"/>
    </row>
    <row r="1048503" s="1" customFormat="1" spans="2:3">
      <c r="B1048503" s="2"/>
      <c r="C1048503" s="2"/>
    </row>
    <row r="1048504" s="1" customFormat="1" spans="2:3">
      <c r="B1048504" s="2"/>
      <c r="C1048504" s="2"/>
    </row>
    <row r="1048505" s="1" customFormat="1" spans="2:3">
      <c r="B1048505" s="2"/>
      <c r="C1048505" s="2"/>
    </row>
    <row r="1048506" s="1" customFormat="1" spans="2:3">
      <c r="B1048506" s="2"/>
      <c r="C1048506" s="2"/>
    </row>
    <row r="1048507" s="1" customFormat="1" spans="2:3">
      <c r="B1048507" s="2"/>
      <c r="C1048507" s="2"/>
    </row>
    <row r="1048508" s="1" customFormat="1" spans="2:3">
      <c r="B1048508" s="2"/>
      <c r="C1048508" s="2"/>
    </row>
    <row r="1048509" s="1" customFormat="1" spans="2:3">
      <c r="B1048509" s="2"/>
      <c r="C1048509" s="2"/>
    </row>
    <row r="1048510" s="1" customFormat="1" spans="2:3">
      <c r="B1048510" s="2"/>
      <c r="C1048510" s="2"/>
    </row>
    <row r="1048511" s="1" customFormat="1" spans="2:3">
      <c r="B1048511" s="2"/>
      <c r="C1048511" s="2"/>
    </row>
    <row r="1048512" s="1" customFormat="1" spans="2:3">
      <c r="B1048512" s="2"/>
      <c r="C1048512" s="2"/>
    </row>
    <row r="1048513" s="1" customFormat="1" spans="2:3">
      <c r="B1048513" s="2"/>
      <c r="C1048513" s="2"/>
    </row>
    <row r="1048514" s="1" customFormat="1" spans="2:3">
      <c r="B1048514" s="2"/>
      <c r="C1048514" s="2"/>
    </row>
    <row r="1048515" s="1" customFormat="1" spans="2:3">
      <c r="B1048515" s="2"/>
      <c r="C1048515" s="2"/>
    </row>
    <row r="1048516" s="1" customFormat="1" spans="2:3">
      <c r="B1048516" s="2"/>
      <c r="C1048516" s="2"/>
    </row>
    <row r="1048517" s="1" customFormat="1" spans="2:3">
      <c r="B1048517" s="2"/>
      <c r="C1048517" s="2"/>
    </row>
    <row r="1048518" s="1" customFormat="1" spans="2:3">
      <c r="B1048518" s="2"/>
      <c r="C1048518" s="2"/>
    </row>
    <row r="1048519" s="1" customFormat="1" spans="2:3">
      <c r="B1048519" s="2"/>
      <c r="C1048519" s="2"/>
    </row>
    <row r="1048520" s="1" customFormat="1" spans="2:3">
      <c r="B1048520" s="2"/>
      <c r="C1048520" s="2"/>
    </row>
    <row r="1048521" s="1" customFormat="1" spans="2:3">
      <c r="B1048521" s="2"/>
      <c r="C1048521" s="2"/>
    </row>
    <row r="1048522" s="1" customFormat="1" spans="2:3">
      <c r="B1048522" s="2"/>
      <c r="C1048522" s="2"/>
    </row>
    <row r="1048523" s="1" customFormat="1" spans="2:3">
      <c r="B1048523" s="2"/>
      <c r="C1048523" s="2"/>
    </row>
    <row r="1048524" s="1" customFormat="1" spans="2:3">
      <c r="B1048524" s="2"/>
      <c r="C1048524" s="2"/>
    </row>
    <row r="1048525" s="1" customFormat="1" spans="2:3">
      <c r="B1048525" s="2"/>
      <c r="C1048525" s="2"/>
    </row>
    <row r="1048526" s="1" customFormat="1" spans="2:3">
      <c r="B1048526" s="2"/>
      <c r="C1048526" s="2"/>
    </row>
    <row r="1048527" s="1" customFormat="1" spans="2:3">
      <c r="B1048527" s="2"/>
      <c r="C1048527" s="2"/>
    </row>
    <row r="1048528" s="1" customFormat="1" spans="2:3">
      <c r="B1048528" s="2"/>
      <c r="C1048528" s="2"/>
    </row>
    <row r="1048529" s="1" customFormat="1" spans="2:3">
      <c r="B1048529" s="2"/>
      <c r="C1048529" s="2"/>
    </row>
    <row r="1048530" s="1" customFormat="1" spans="2:3">
      <c r="B1048530" s="2"/>
      <c r="C1048530" s="2"/>
    </row>
    <row r="1048531" s="1" customFormat="1" spans="2:3">
      <c r="B1048531" s="2"/>
      <c r="C1048531" s="2"/>
    </row>
    <row r="1048532" s="1" customFormat="1" spans="2:3">
      <c r="B1048532" s="2"/>
      <c r="C1048532" s="2"/>
    </row>
    <row r="1048533" s="1" customFormat="1" spans="2:3">
      <c r="B1048533" s="2"/>
      <c r="C1048533" s="2"/>
    </row>
    <row r="1048534" s="1" customFormat="1" spans="2:3">
      <c r="B1048534" s="2"/>
      <c r="C1048534" s="2"/>
    </row>
    <row r="1048535" s="1" customFormat="1" spans="2:3">
      <c r="B1048535" s="2"/>
      <c r="C1048535" s="2"/>
    </row>
    <row r="1048536" s="1" customFormat="1" spans="2:3">
      <c r="B1048536" s="2"/>
      <c r="C1048536" s="2"/>
    </row>
    <row r="1048537" s="1" customFormat="1" spans="2:3">
      <c r="B1048537" s="2"/>
      <c r="C1048537" s="2"/>
    </row>
    <row r="1048538" s="1" customFormat="1" spans="2:3">
      <c r="B1048538" s="2"/>
      <c r="C1048538" s="2"/>
    </row>
    <row r="1048539" s="1" customFormat="1" spans="2:3">
      <c r="B1048539" s="2"/>
      <c r="C1048539" s="2"/>
    </row>
    <row r="1048540" s="1" customFormat="1" spans="2:3">
      <c r="B1048540" s="2"/>
      <c r="C1048540" s="2"/>
    </row>
    <row r="1048541" s="1" customFormat="1" spans="2:3">
      <c r="B1048541" s="2"/>
      <c r="C1048541" s="2"/>
    </row>
    <row r="1048542" s="1" customFormat="1" spans="2:3">
      <c r="B1048542" s="2"/>
      <c r="C1048542" s="2"/>
    </row>
    <row r="1048543" s="1" customFormat="1" spans="2:3">
      <c r="B1048543" s="2"/>
      <c r="C1048543" s="2"/>
    </row>
    <row r="1048544" s="1" customFormat="1" spans="2:3">
      <c r="B1048544" s="2"/>
      <c r="C1048544" s="2"/>
    </row>
    <row r="1048545" s="1" customFormat="1" spans="2:3">
      <c r="B1048545" s="2"/>
      <c r="C1048545" s="2"/>
    </row>
    <row r="1048546" s="1" customFormat="1" spans="2:3">
      <c r="B1048546" s="2"/>
      <c r="C1048546" s="2"/>
    </row>
    <row r="1048547" s="1" customFormat="1" spans="2:3">
      <c r="B1048547" s="2"/>
      <c r="C1048547" s="2"/>
    </row>
    <row r="1048548" s="1" customFormat="1" spans="2:3">
      <c r="B1048548" s="2"/>
      <c r="C1048548" s="2"/>
    </row>
    <row r="1048549" s="1" customFormat="1" spans="2:3">
      <c r="B1048549" s="2"/>
      <c r="C1048549" s="2"/>
    </row>
    <row r="1048550" s="1" customFormat="1" spans="2:3">
      <c r="B1048550" s="2"/>
      <c r="C1048550" s="2"/>
    </row>
    <row r="1048551" s="1" customFormat="1" spans="2:3">
      <c r="B1048551" s="2"/>
      <c r="C1048551" s="2"/>
    </row>
    <row r="1048552" s="1" customFormat="1" spans="2:3">
      <c r="B1048552" s="2"/>
      <c r="C1048552" s="2"/>
    </row>
    <row r="1048553" s="1" customFormat="1" spans="2:3">
      <c r="B1048553" s="2"/>
      <c r="C1048553" s="2"/>
    </row>
    <row r="1048554" s="1" customFormat="1" spans="2:3">
      <c r="B1048554" s="2"/>
      <c r="C1048554" s="2"/>
    </row>
    <row r="1048555" s="1" customFormat="1" spans="2:3">
      <c r="B1048555" s="2"/>
      <c r="C1048555" s="2"/>
    </row>
    <row r="1048556" s="1" customFormat="1" spans="2:3">
      <c r="B1048556" s="2"/>
      <c r="C1048556" s="2"/>
    </row>
    <row r="1048557" s="1" customFormat="1" spans="2:3">
      <c r="B1048557" s="2"/>
      <c r="C1048557" s="2"/>
    </row>
    <row r="1048558" s="1" customFormat="1" spans="2:3">
      <c r="B1048558" s="2"/>
      <c r="C1048558" s="2"/>
    </row>
    <row r="1048559" s="1" customFormat="1" spans="2:3">
      <c r="B1048559" s="2"/>
      <c r="C1048559" s="2"/>
    </row>
    <row r="1048560" s="1" customFormat="1" spans="2:3">
      <c r="B1048560" s="2"/>
      <c r="C1048560" s="2"/>
    </row>
    <row r="1048561" s="1" customFormat="1" spans="2:3">
      <c r="B1048561" s="2"/>
      <c r="C1048561" s="2"/>
    </row>
    <row r="1048562" s="1" customFormat="1" spans="2:3">
      <c r="B1048562" s="2"/>
      <c r="C1048562" s="2"/>
    </row>
    <row r="1048563" s="1" customFormat="1" spans="2:3">
      <c r="B1048563" s="2"/>
      <c r="C1048563" s="2"/>
    </row>
    <row r="1048564" s="1" customFormat="1" spans="2:3">
      <c r="B1048564" s="2"/>
      <c r="C1048564" s="2"/>
    </row>
    <row r="1048565" s="1" customFormat="1" spans="2:3">
      <c r="B1048565" s="2"/>
      <c r="C1048565" s="2"/>
    </row>
    <row r="1048566" s="1" customFormat="1" spans="2:3">
      <c r="B1048566" s="2"/>
      <c r="C1048566" s="2"/>
    </row>
    <row r="1048567" s="1" customFormat="1" spans="2:3">
      <c r="B1048567" s="2"/>
      <c r="C1048567" s="2"/>
    </row>
    <row r="1048568" s="1" customFormat="1" spans="2:3">
      <c r="B1048568" s="2"/>
      <c r="C1048568" s="2"/>
    </row>
    <row r="1048569" s="1" customFormat="1" spans="2:3">
      <c r="B1048569" s="2"/>
      <c r="C1048569" s="2"/>
    </row>
    <row r="1048570" s="1" customFormat="1" spans="2:3">
      <c r="B1048570" s="2"/>
      <c r="C1048570" s="2"/>
    </row>
    <row r="1048571" s="1" customFormat="1" spans="2:3">
      <c r="B1048571" s="2"/>
      <c r="C1048571" s="2"/>
    </row>
    <row r="1048572" s="1" customFormat="1" spans="2:3">
      <c r="B1048572" s="2"/>
      <c r="C1048572" s="2"/>
    </row>
    <row r="1048573" s="1" customFormat="1" spans="2:3">
      <c r="B1048573" s="2"/>
      <c r="C1048573" s="2"/>
    </row>
    <row r="1048574" s="1" customFormat="1" spans="2:3">
      <c r="B1048574" s="2"/>
      <c r="C1048574" s="2"/>
    </row>
    <row r="1048575" s="1" customFormat="1" spans="2:3">
      <c r="B1048575" s="2"/>
      <c r="C1048575" s="2"/>
    </row>
    <row r="1048576" s="1" customFormat="1" spans="2:3">
      <c r="B1048576" s="2"/>
      <c r="C1048576" s="2"/>
    </row>
  </sheetData>
  <mergeCells count="20">
    <mergeCell ref="A1:R1"/>
    <mergeCell ref="G2:H2"/>
    <mergeCell ref="I2:J2"/>
    <mergeCell ref="K2:L2"/>
    <mergeCell ref="O2:P2"/>
    <mergeCell ref="V2:W2"/>
    <mergeCell ref="Y2:Z2"/>
    <mergeCell ref="A2:A3"/>
    <mergeCell ref="B2:B3"/>
    <mergeCell ref="C2:C3"/>
    <mergeCell ref="D2:D3"/>
    <mergeCell ref="E2:E3"/>
    <mergeCell ref="F2:F3"/>
    <mergeCell ref="M2:M3"/>
    <mergeCell ref="N2:N3"/>
    <mergeCell ref="R2:R3"/>
    <mergeCell ref="S2:S3"/>
    <mergeCell ref="T2:T3"/>
    <mergeCell ref="U2:U3"/>
    <mergeCell ref="AA2:AA3"/>
  </mergeCells>
  <conditionalFormatting sqref="B4 B7:B19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WangMengna</dc:creator>
  <cp:lastModifiedBy>霞</cp:lastModifiedBy>
  <dcterms:created xsi:type="dcterms:W3CDTF">2022-02-08T07:57:00Z</dcterms:created>
  <dcterms:modified xsi:type="dcterms:W3CDTF">2022-02-08T07:58:21Z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BAFC7F503CFA488A952664B95E8FA3FA</vt:lpwstr>
  </property>
  <property fmtid="{D5CDD505-2E9C-101B-9397-08002B2CF9AE}" pid="3" name="KSOProductBuildVer">
    <vt:lpwstr>2052-11.1.0.11294</vt:lpwstr>
  </property>
</Properties>
</file>