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<sst xmlns="http://schemas.openxmlformats.org/spreadsheetml/2006/main" count="704" uniqueCount="94">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</sst>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176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_ "/>
    <numFmt numFmtId="179" formatCode="#,##0.00_ "/>
    <numFmt numFmtId="180" formatCode="0.000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9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3" borderId="3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36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15" borderId="32" applyNumberFormat="0" applyAlignment="0" applyProtection="0">
      <alignment vertical="center"/>
    </xf>
    <xf numFmtId="0" fontId="19" fillId="15" borderId="30" applyNumberFormat="0" applyAlignment="0" applyProtection="0">
      <alignment vertical="center"/>
    </xf>
    <xf numFmtId="0" fontId="14" fillId="12" borderId="3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35" applyNumberFormat="0" applyFill="0" applyAlignment="0" applyProtection="0">
      <alignment vertical="center"/>
    </xf>
    <xf numFmtId="0" fontId="27" fillId="0" borderId="3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7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6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6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6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8" fontId="6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7" fontId="1" fillId="3" borderId="7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5" fillId="3" borderId="1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177" fontId="5" fillId="3" borderId="14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4" fillId="0" borderId="9" xfId="0" applyNumberFormat="1" applyFont="1" applyFill="1" applyBorder="1" applyAlignment="1">
      <alignment horizontal="center" vertical="center" shrinkToFit="1"/>
    </xf>
    <xf numFmtId="177" fontId="5" fillId="0" borderId="9" xfId="0" applyNumberFormat="1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5" fillId="0" borderId="11" xfId="0" applyNumberFormat="1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7" fontId="1" fillId="0" borderId="9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6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7" fontId="3" fillId="0" borderId="14" xfId="0" applyNumberFormat="1" applyFont="1" applyFill="1" applyBorder="1" applyAlignment="1">
      <alignment horizontal="center" vertical="center" shrinkToFit="1"/>
    </xf>
    <xf numFmtId="176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177" fontId="4" fillId="0" borderId="13" xfId="0" applyNumberFormat="1" applyFont="1" applyFill="1" applyBorder="1" applyAlignment="1">
      <alignment horizontal="center" vertical="center" shrinkToFit="1"/>
    </xf>
    <xf numFmtId="177" fontId="5" fillId="0" borderId="13" xfId="0" applyNumberFormat="1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7" fontId="5" fillId="0" borderId="14" xfId="0" applyNumberFormat="1" applyFon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177" fontId="5" fillId="0" borderId="12" xfId="0" applyNumberFormat="1" applyFon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7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7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7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79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179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9" fontId="5" fillId="0" borderId="13" xfId="0" applyNumberFormat="1" applyFon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9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7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vertical="center" shrinkToFit="1"/>
    </xf>
    <xf numFmtId="178" fontId="0" fillId="0" borderId="14" xfId="0" applyNumberFormat="1" applyFill="1" applyBorder="1" applyAlignment="1">
      <alignment vertical="center" shrinkToFit="1"/>
    </xf>
    <xf numFmtId="178" fontId="0" fillId="0" borderId="26" xfId="0" applyNumberFormat="1" applyFill="1" applyBorder="1" applyAlignment="1">
      <alignment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9" fontId="5" fillId="0" borderId="26" xfId="0" applyNumberFormat="1" applyFon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79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79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79" fontId="0" fillId="3" borderId="26" xfId="0" applyNumberFormat="1" applyFill="1" applyBorder="1" applyAlignment="1">
      <alignment horizontal="center" vertical="center" shrinkToFit="1"/>
    </xf>
    <xf numFmtId="177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Fill="1" applyBorder="1" applyAlignment="1">
      <alignment horizontal="center" vertical="center" shrinkToFit="1"/>
    </xf>
    <xf numFmtId="178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177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wrapText="1"/>
    </xf>
    <xf numFmtId="177" fontId="4" fillId="3" borderId="11" xfId="0" applyNumberFormat="1" applyFont="1" applyFill="1" applyBorder="1" applyAlignment="1">
      <alignment horizontal="center" vertical="center" wrapText="1"/>
    </xf>
    <xf numFmtId="177" fontId="5" fillId="3" borderId="26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7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customXml" Target="../customXml/item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V4" sqref="V4:V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/>
      <c r="X4" s="135"/>
      <c r="Y4" s="135"/>
      <c r="Z4" s="134">
        <f>H4-V4</f>
        <v>15890.343846</v>
      </c>
      <c r="AA4" s="140"/>
    </row>
    <row r="5" s="2" customFormat="1" ht="15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/>
      <c r="F7" s="199">
        <f t="shared" ref="F7:F39" si="0">(E7-C7)*D7</f>
        <v>-184024</v>
      </c>
      <c r="G7" s="116"/>
      <c r="H7" s="117"/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/>
      <c r="P7" s="126">
        <f>L7/I7*O7</f>
        <v>0</v>
      </c>
      <c r="Q7" s="125">
        <f>H7-M7-O7</f>
        <v>-14520</v>
      </c>
      <c r="R7" s="162"/>
      <c r="S7" s="163">
        <f>F7+F8+F9</f>
        <v>-545062</v>
      </c>
      <c r="T7" s="163">
        <f>R7*F7+R8*F8+R9*F9</f>
        <v>0</v>
      </c>
      <c r="U7" s="183">
        <f>S7*(0.02+0.0062+0.00196+0.019)</f>
        <v>-25705.12392</v>
      </c>
      <c r="V7" s="184">
        <f>T7+P7+N7+U7</f>
        <v>-15310.12392</v>
      </c>
      <c r="W7" s="165"/>
      <c r="X7" s="135"/>
      <c r="Y7" s="135"/>
      <c r="Z7" s="134">
        <f>H7-V7</f>
        <v>15310.12392</v>
      </c>
      <c r="AA7" s="140"/>
    </row>
    <row r="8" s="2" customFormat="1" ht="15" customHeight="1" spans="1:27">
      <c r="A8" s="115"/>
      <c r="B8" s="33" t="s">
        <v>31</v>
      </c>
      <c r="C8" s="49">
        <f>E5</f>
        <v>1022.34</v>
      </c>
      <c r="D8" s="48">
        <v>200</v>
      </c>
      <c r="E8" s="48"/>
      <c r="F8" s="68">
        <f t="shared" si="0"/>
        <v>-204468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/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>E6</f>
        <v>782.85</v>
      </c>
      <c r="D9" s="169">
        <v>200</v>
      </c>
      <c r="E9" s="51"/>
      <c r="F9" s="69">
        <f t="shared" si="0"/>
        <v>-156570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/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customHeight="1" spans="1:27">
      <c r="A10" s="112" t="s">
        <v>34</v>
      </c>
      <c r="B10" s="29" t="s">
        <v>30</v>
      </c>
      <c r="C10" s="46">
        <f t="shared" ref="C7:C39" si="1">E7</f>
        <v>0</v>
      </c>
      <c r="D10" s="45">
        <v>200</v>
      </c>
      <c r="E10" s="45"/>
      <c r="F10" s="67">
        <f t="shared" si="0"/>
        <v>0</v>
      </c>
      <c r="G10" s="113"/>
      <c r="H10" s="114"/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/>
      <c r="P10" s="123">
        <f>L10/I10*O10</f>
        <v>0</v>
      </c>
      <c r="Q10" s="122">
        <f>H10-M10-O10</f>
        <v>-14520</v>
      </c>
      <c r="R10" s="158"/>
      <c r="S10" s="159">
        <f>F10+F11+F12</f>
        <v>0</v>
      </c>
      <c r="T10" s="159">
        <f>R10*F10+R11*F11+R12*F12</f>
        <v>0</v>
      </c>
      <c r="U10" s="183">
        <f>S10*(0.02+0.0062+0.00196+0.019)</f>
        <v>0</v>
      </c>
      <c r="V10" s="184">
        <f>T10+P10+N10+U10</f>
        <v>10395</v>
      </c>
      <c r="W10" s="165"/>
      <c r="X10" s="135"/>
      <c r="Y10" s="135"/>
      <c r="Z10" s="131">
        <f>H10-V10</f>
        <v>-10395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0</v>
      </c>
      <c r="D11" s="48">
        <v>200</v>
      </c>
      <c r="E11" s="48"/>
      <c r="F11" s="68">
        <f t="shared" si="0"/>
        <v>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/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0</v>
      </c>
      <c r="D12" s="169">
        <v>200</v>
      </c>
      <c r="E12" s="51"/>
      <c r="F12" s="69">
        <f t="shared" si="0"/>
        <v>0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/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customHeight="1" spans="1:27">
      <c r="A13" s="112" t="s">
        <v>35</v>
      </c>
      <c r="B13" s="29" t="s">
        <v>30</v>
      </c>
      <c r="C13" s="46">
        <f t="shared" si="1"/>
        <v>0</v>
      </c>
      <c r="D13" s="45">
        <v>200</v>
      </c>
      <c r="E13" s="45"/>
      <c r="F13" s="67">
        <f t="shared" si="0"/>
        <v>0</v>
      </c>
      <c r="G13" s="113"/>
      <c r="H13" s="114"/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/>
      <c r="P13" s="123">
        <f>L13/I13*O13</f>
        <v>0</v>
      </c>
      <c r="Q13" s="122">
        <f>H13-M13-O13</f>
        <v>-14520</v>
      </c>
      <c r="R13" s="158"/>
      <c r="S13" s="159">
        <f>F13+F14+F15</f>
        <v>0</v>
      </c>
      <c r="T13" s="159">
        <f>R13*F13+R14*F14+R15*F15</f>
        <v>0</v>
      </c>
      <c r="U13" s="183">
        <f>S13*(0.02+0.0062+0.00196+0.019)</f>
        <v>0</v>
      </c>
      <c r="V13" s="184">
        <f>T13+P13+N13+U13</f>
        <v>10395</v>
      </c>
      <c r="W13" s="165"/>
      <c r="X13" s="135"/>
      <c r="Y13" s="135"/>
      <c r="Z13" s="131">
        <f>H13-V13</f>
        <v>-10395</v>
      </c>
      <c r="AA13" s="140"/>
    </row>
    <row r="14" s="2" customFormat="1" ht="15" customHeight="1" spans="1:27">
      <c r="A14" s="115"/>
      <c r="B14" s="33" t="s">
        <v>31</v>
      </c>
      <c r="C14" s="49">
        <f t="shared" si="1"/>
        <v>0</v>
      </c>
      <c r="D14" s="48">
        <v>200</v>
      </c>
      <c r="E14" s="48"/>
      <c r="F14" s="68">
        <f t="shared" si="0"/>
        <v>0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/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0</v>
      </c>
      <c r="D15" s="169">
        <v>200</v>
      </c>
      <c r="E15" s="51"/>
      <c r="F15" s="69">
        <f t="shared" si="0"/>
        <v>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/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36</v>
      </c>
      <c r="B16" s="29" t="s">
        <v>30</v>
      </c>
      <c r="C16" s="46">
        <f t="shared" si="1"/>
        <v>0</v>
      </c>
      <c r="D16" s="45">
        <v>200</v>
      </c>
      <c r="E16" s="45"/>
      <c r="F16" s="67">
        <f t="shared" si="0"/>
        <v>0</v>
      </c>
      <c r="G16" s="113"/>
      <c r="H16" s="114"/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/>
      <c r="P16" s="123">
        <f>L16/I16*O16</f>
        <v>0</v>
      </c>
      <c r="Q16" s="122">
        <f>H16-M16-O16</f>
        <v>-14520</v>
      </c>
      <c r="R16" s="158"/>
      <c r="S16" s="159">
        <f>F16+F17+F18</f>
        <v>0</v>
      </c>
      <c r="T16" s="159">
        <f>R16*F16+R17*F17+R18*F18</f>
        <v>0</v>
      </c>
      <c r="U16" s="183">
        <f>S16*(0.02+0.0062+0.00196+0.019)</f>
        <v>0</v>
      </c>
      <c r="V16" s="184">
        <f>T16+P16+N16+U16</f>
        <v>10395</v>
      </c>
      <c r="W16" s="165"/>
      <c r="X16" s="135"/>
      <c r="Y16" s="135"/>
      <c r="Z16" s="131">
        <f>H16-V16</f>
        <v>-10395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0</v>
      </c>
      <c r="D17" s="48">
        <v>200</v>
      </c>
      <c r="E17" s="48"/>
      <c r="F17" s="68">
        <f t="shared" si="0"/>
        <v>0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/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0</v>
      </c>
      <c r="D18" s="169">
        <v>200</v>
      </c>
      <c r="E18" s="51"/>
      <c r="F18" s="69">
        <f t="shared" si="0"/>
        <v>0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/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37</v>
      </c>
      <c r="B19" s="29" t="s">
        <v>30</v>
      </c>
      <c r="C19" s="46">
        <f t="shared" si="1"/>
        <v>0</v>
      </c>
      <c r="D19" s="45">
        <v>200</v>
      </c>
      <c r="E19" s="45"/>
      <c r="F19" s="67">
        <f t="shared" si="0"/>
        <v>0</v>
      </c>
      <c r="G19" s="113"/>
      <c r="H19" s="114"/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/>
      <c r="P19" s="123">
        <f>L19/I19*O19</f>
        <v>0</v>
      </c>
      <c r="Q19" s="122">
        <f>H19-M19-O19</f>
        <v>-14520</v>
      </c>
      <c r="R19" s="158"/>
      <c r="S19" s="159">
        <f>F19+F20+F21</f>
        <v>0</v>
      </c>
      <c r="T19" s="159">
        <f>R19*F19+R20*F20+R21*F21</f>
        <v>0</v>
      </c>
      <c r="U19" s="183">
        <f>S19*(0.02+0.0062+0.00196+0.019)</f>
        <v>0</v>
      </c>
      <c r="V19" s="184">
        <f>T19+P19+N19+U19</f>
        <v>10395</v>
      </c>
      <c r="W19" s="165"/>
      <c r="X19" s="135"/>
      <c r="Y19" s="135"/>
      <c r="Z19" s="131">
        <f>H19-V19</f>
        <v>-10395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0</v>
      </c>
      <c r="D20" s="48">
        <v>200</v>
      </c>
      <c r="E20" s="48"/>
      <c r="F20" s="68">
        <f t="shared" si="0"/>
        <v>0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/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0</v>
      </c>
      <c r="D21" s="169">
        <v>200</v>
      </c>
      <c r="E21" s="51"/>
      <c r="F21" s="69">
        <f t="shared" si="0"/>
        <v>0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/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38</v>
      </c>
      <c r="B22" s="29" t="s">
        <v>30</v>
      </c>
      <c r="C22" s="46">
        <f t="shared" si="1"/>
        <v>0</v>
      </c>
      <c r="D22" s="45">
        <v>200</v>
      </c>
      <c r="E22" s="45"/>
      <c r="F22" s="67">
        <f t="shared" si="0"/>
        <v>0</v>
      </c>
      <c r="G22" s="113"/>
      <c r="H22" s="114"/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/>
      <c r="P22" s="123">
        <f>L22/I22*O22</f>
        <v>0</v>
      </c>
      <c r="Q22" s="122">
        <f>H22-M22-O22</f>
        <v>-14520</v>
      </c>
      <c r="R22" s="158"/>
      <c r="S22" s="159">
        <f>F22+F23+F24</f>
        <v>0</v>
      </c>
      <c r="T22" s="159">
        <f>R22*F22+R23*F23+R24*F24</f>
        <v>0</v>
      </c>
      <c r="U22" s="183">
        <f>S22*(0.02+0.0062+0.00196+0.019)</f>
        <v>0</v>
      </c>
      <c r="V22" s="184">
        <f>T22+P22+N22+U22</f>
        <v>10395</v>
      </c>
      <c r="W22" s="165"/>
      <c r="X22" s="135"/>
      <c r="Y22" s="135"/>
      <c r="Z22" s="131">
        <f>H22-V22</f>
        <v>-10395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0</v>
      </c>
      <c r="D23" s="48">
        <v>200</v>
      </c>
      <c r="E23" s="48"/>
      <c r="F23" s="68">
        <f t="shared" si="0"/>
        <v>0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/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0</v>
      </c>
      <c r="D24" s="169">
        <v>200</v>
      </c>
      <c r="E24" s="51"/>
      <c r="F24" s="69">
        <f t="shared" si="0"/>
        <v>0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/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39</v>
      </c>
      <c r="B25" s="29" t="s">
        <v>30</v>
      </c>
      <c r="C25" s="46">
        <f t="shared" si="1"/>
        <v>0</v>
      </c>
      <c r="D25" s="45">
        <v>200</v>
      </c>
      <c r="E25" s="45"/>
      <c r="F25" s="67">
        <f t="shared" si="0"/>
        <v>0</v>
      </c>
      <c r="G25" s="113"/>
      <c r="H25" s="114"/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/>
      <c r="P25" s="123">
        <f>L25/I25*O25</f>
        <v>0</v>
      </c>
      <c r="Q25" s="122">
        <f>H25-M25-O25</f>
        <v>-14520</v>
      </c>
      <c r="R25" s="158"/>
      <c r="S25" s="159">
        <f>F25+F26+F27</f>
        <v>0</v>
      </c>
      <c r="T25" s="159">
        <f>R25*F25+R26*F26+R27*F27</f>
        <v>0</v>
      </c>
      <c r="U25" s="183">
        <f>S25*(0.02+0.0062+0.00196+0.019)</f>
        <v>0</v>
      </c>
      <c r="V25" s="184">
        <f>T25+P25+N25+U25</f>
        <v>10395</v>
      </c>
      <c r="W25" s="165"/>
      <c r="X25" s="135"/>
      <c r="Y25" s="135"/>
      <c r="Z25" s="131">
        <f>H25-V25</f>
        <v>-10395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0</v>
      </c>
      <c r="D26" s="48">
        <v>200</v>
      </c>
      <c r="E26" s="48"/>
      <c r="F26" s="68">
        <f t="shared" si="0"/>
        <v>0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/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0</v>
      </c>
      <c r="D27" s="169">
        <v>200</v>
      </c>
      <c r="E27" s="51"/>
      <c r="F27" s="69">
        <f t="shared" si="0"/>
        <v>0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/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40</v>
      </c>
      <c r="B28" s="29" t="s">
        <v>30</v>
      </c>
      <c r="C28" s="46">
        <f t="shared" si="1"/>
        <v>0</v>
      </c>
      <c r="D28" s="45">
        <v>200</v>
      </c>
      <c r="E28" s="45"/>
      <c r="F28" s="67">
        <f t="shared" si="0"/>
        <v>0</v>
      </c>
      <c r="G28" s="113"/>
      <c r="H28" s="114"/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58"/>
      <c r="S28" s="159">
        <f>F28+F29+F30</f>
        <v>0</v>
      </c>
      <c r="T28" s="159">
        <f>R28*F28+R29*F29+R30*F30</f>
        <v>0</v>
      </c>
      <c r="U28" s="183">
        <f>S28*(0.02+0.0062+0.00196+0.019)</f>
        <v>0</v>
      </c>
      <c r="V28" s="184">
        <f>T28+P28+N28+U28</f>
        <v>10395</v>
      </c>
      <c r="W28" s="165"/>
      <c r="X28" s="135"/>
      <c r="Y28" s="135"/>
      <c r="Z28" s="131">
        <f>H28-V28</f>
        <v>-10395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0</v>
      </c>
      <c r="D29" s="48">
        <v>200</v>
      </c>
      <c r="E29" s="48"/>
      <c r="F29" s="68">
        <f t="shared" si="0"/>
        <v>0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/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0</v>
      </c>
      <c r="D30" s="169">
        <v>200</v>
      </c>
      <c r="E30" s="51"/>
      <c r="F30" s="69">
        <f t="shared" si="0"/>
        <v>0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/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0</v>
      </c>
      <c r="D31" s="45">
        <v>200</v>
      </c>
      <c r="E31" s="45"/>
      <c r="F31" s="67">
        <f t="shared" si="0"/>
        <v>0</v>
      </c>
      <c r="G31" s="113"/>
      <c r="H31" s="114"/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/>
      <c r="P31" s="123">
        <f>L31/I31*O31</f>
        <v>0</v>
      </c>
      <c r="Q31" s="122">
        <f>H31-M31-O31</f>
        <v>-14520</v>
      </c>
      <c r="R31" s="158"/>
      <c r="S31" s="159">
        <f>F31+F32+F33</f>
        <v>0</v>
      </c>
      <c r="T31" s="159">
        <f>R31*F31+R32*F32+R33*F33</f>
        <v>0</v>
      </c>
      <c r="U31" s="183">
        <f>S31*(0.02+0.0062+0.00196+0.019)</f>
        <v>0</v>
      </c>
      <c r="V31" s="184">
        <f>T31+P31+N31+U31</f>
        <v>10395</v>
      </c>
      <c r="W31" s="165"/>
      <c r="X31" s="135"/>
      <c r="Y31" s="135"/>
      <c r="Z31" s="131">
        <f>H31-V31</f>
        <v>-10395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0</v>
      </c>
      <c r="D32" s="48">
        <v>200</v>
      </c>
      <c r="E32" s="48"/>
      <c r="F32" s="68">
        <f t="shared" si="0"/>
        <v>0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/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0</v>
      </c>
      <c r="D33" s="169">
        <v>200</v>
      </c>
      <c r="E33" s="51"/>
      <c r="F33" s="69">
        <f t="shared" si="0"/>
        <v>0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/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0</v>
      </c>
      <c r="D34" s="45">
        <v>200</v>
      </c>
      <c r="E34" s="45"/>
      <c r="F34" s="67">
        <f t="shared" si="0"/>
        <v>0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0</v>
      </c>
      <c r="T34" s="159">
        <f>R34*F34+R35*F35+R36*F36</f>
        <v>0</v>
      </c>
      <c r="U34" s="183">
        <f>S34*(0.02+0.0062+0.00196+0.019)</f>
        <v>0</v>
      </c>
      <c r="V34" s="184">
        <f>T34+P34+N34+U34</f>
        <v>10395</v>
      </c>
      <c r="W34" s="165"/>
      <c r="X34" s="135"/>
      <c r="Y34" s="135"/>
      <c r="Z34" s="131">
        <f>H34-V34</f>
        <v>-10395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0</v>
      </c>
      <c r="D35" s="48">
        <v>200</v>
      </c>
      <c r="E35" s="48"/>
      <c r="F35" s="68">
        <f t="shared" si="0"/>
        <v>0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0</v>
      </c>
      <c r="D36" s="169">
        <v>200</v>
      </c>
      <c r="E36" s="51"/>
      <c r="F36" s="69">
        <f t="shared" si="0"/>
        <v>0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83">
        <f>S37*(0.02+0.0062+0.00196+0.019)</f>
        <v>0</v>
      </c>
      <c r="V37" s="184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87"/>
      <c r="V39" s="188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G4" sqref="G4:G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/>
      <c r="H8" s="114"/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/>
      <c r="P8" s="123">
        <f>L8/I8*O8</f>
        <v>0</v>
      </c>
      <c r="Q8" s="122">
        <f>H8-M8-O8</f>
        <v>-14520</v>
      </c>
      <c r="R8" s="123" t="e">
        <f>Q8/G8</f>
        <v>#DIV/0!</v>
      </c>
      <c r="S8" s="121">
        <f>SUM(F8:F11)</f>
        <v>-1088000</v>
      </c>
      <c r="T8" s="123" t="e">
        <f>S8*R8</f>
        <v>#DIV/0!</v>
      </c>
      <c r="U8" s="130" t="e">
        <f>N8+P8+T8</f>
        <v>#DIV/0!</v>
      </c>
      <c r="V8" s="131"/>
      <c r="W8" s="132"/>
      <c r="X8" s="132"/>
      <c r="Y8" s="131" t="e">
        <f>H8-U8</f>
        <v>#DIV/0!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/>
      <c r="F11" s="34">
        <f t="shared" si="0"/>
        <v>-1088000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/>
      <c r="H12" s="114"/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/>
      <c r="P12" s="123">
        <f>L12/I12*O12</f>
        <v>0</v>
      </c>
      <c r="Q12" s="122">
        <f>H12-M12-O12</f>
        <v>-14520</v>
      </c>
      <c r="R12" s="123" t="e">
        <f>Q12/G12</f>
        <v>#DIV/0!</v>
      </c>
      <c r="S12" s="121">
        <f>SUM(F12:F15)</f>
        <v>0</v>
      </c>
      <c r="T12" s="123" t="e">
        <f>S12*R12</f>
        <v>#DIV/0!</v>
      </c>
      <c r="U12" s="130" t="e">
        <f>N12+P12+T12</f>
        <v>#DIV/0!</v>
      </c>
      <c r="V12" s="131"/>
      <c r="W12" s="132"/>
      <c r="X12" s="132"/>
      <c r="Y12" s="131" t="e">
        <f>H12-U12</f>
        <v>#DIV/0!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0</v>
      </c>
      <c r="D15" s="34">
        <v>200</v>
      </c>
      <c r="E15" s="34"/>
      <c r="F15" s="34">
        <f t="shared" si="0"/>
        <v>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/>
      <c r="H16" s="114"/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/>
      <c r="P16" s="123">
        <f>L16/I16*O16</f>
        <v>0</v>
      </c>
      <c r="Q16" s="122">
        <f>H16-M16-O16</f>
        <v>-14520</v>
      </c>
      <c r="R16" s="123" t="e">
        <f>Q16/G16</f>
        <v>#DIV/0!</v>
      </c>
      <c r="S16" s="121">
        <f>SUM(F16:F19)</f>
        <v>0</v>
      </c>
      <c r="T16" s="123" t="e">
        <f>S16*R16</f>
        <v>#DIV/0!</v>
      </c>
      <c r="U16" s="130" t="e">
        <f>N16+P16+T16</f>
        <v>#DIV/0!</v>
      </c>
      <c r="V16" s="131"/>
      <c r="W16" s="132"/>
      <c r="X16" s="132"/>
      <c r="Y16" s="131" t="e">
        <f>H16-U16</f>
        <v>#DIV/0!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0</v>
      </c>
      <c r="D19" s="34">
        <v>200</v>
      </c>
      <c r="E19" s="34"/>
      <c r="F19" s="34">
        <f t="shared" si="0"/>
        <v>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/>
      <c r="H20" s="114"/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/>
      <c r="P20" s="123">
        <f>L20/I20*O20</f>
        <v>0</v>
      </c>
      <c r="Q20" s="122">
        <f>H20-M20-O20</f>
        <v>-14520</v>
      </c>
      <c r="R20" s="123" t="e">
        <f>Q20/G20</f>
        <v>#DIV/0!</v>
      </c>
      <c r="S20" s="121">
        <f>SUM(F20:F23)</f>
        <v>0</v>
      </c>
      <c r="T20" s="123" t="e">
        <f>S20*R20</f>
        <v>#DIV/0!</v>
      </c>
      <c r="U20" s="130" t="e">
        <f>N20+P20+T20</f>
        <v>#DIV/0!</v>
      </c>
      <c r="V20" s="131"/>
      <c r="W20" s="132"/>
      <c r="X20" s="132"/>
      <c r="Y20" s="131" t="e">
        <f>H20-U20</f>
        <v>#DIV/0!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0</v>
      </c>
      <c r="D23" s="34">
        <v>200</v>
      </c>
      <c r="E23" s="34"/>
      <c r="F23" s="34">
        <f t="shared" si="0"/>
        <v>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/>
      <c r="H24" s="114"/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/>
      <c r="P24" s="123">
        <f>L24/I24*O24</f>
        <v>0</v>
      </c>
      <c r="Q24" s="122">
        <f>H24-M24-O24</f>
        <v>-14520</v>
      </c>
      <c r="R24" s="123" t="e">
        <f>Q24/G24</f>
        <v>#DIV/0!</v>
      </c>
      <c r="S24" s="121">
        <f>SUM(F24:F27)</f>
        <v>0</v>
      </c>
      <c r="T24" s="123" t="e">
        <f>S24*R24</f>
        <v>#DIV/0!</v>
      </c>
      <c r="U24" s="130" t="e">
        <f>N24+P24+T24</f>
        <v>#DIV/0!</v>
      </c>
      <c r="V24" s="131"/>
      <c r="W24" s="132"/>
      <c r="X24" s="132"/>
      <c r="Y24" s="131" t="e">
        <f>H24-U24</f>
        <v>#DIV/0!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0</v>
      </c>
      <c r="D27" s="34">
        <v>200</v>
      </c>
      <c r="E27" s="34"/>
      <c r="F27" s="34">
        <f t="shared" si="0"/>
        <v>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/>
      <c r="H28" s="114"/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23" t="e">
        <f>Q28/G28</f>
        <v>#DIV/0!</v>
      </c>
      <c r="S28" s="121">
        <f>SUM(F28:F31)</f>
        <v>0</v>
      </c>
      <c r="T28" s="123" t="e">
        <f>S28*R28</f>
        <v>#DIV/0!</v>
      </c>
      <c r="U28" s="130" t="e">
        <f>N28+P28+T28</f>
        <v>#DIV/0!</v>
      </c>
      <c r="V28" s="131"/>
      <c r="W28" s="132"/>
      <c r="X28" s="132"/>
      <c r="Y28" s="131" t="e">
        <f>H28-U28</f>
        <v>#DIV/0!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0</v>
      </c>
      <c r="D31" s="34">
        <v>200</v>
      </c>
      <c r="E31" s="34"/>
      <c r="F31" s="34">
        <f t="shared" si="0"/>
        <v>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/>
      <c r="H32" s="114"/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/>
      <c r="P32" s="123">
        <f>L32/I32*O32</f>
        <v>0</v>
      </c>
      <c r="Q32" s="122">
        <f>H32-M32-O32</f>
        <v>-14520</v>
      </c>
      <c r="R32" s="123" t="e">
        <f>Q32/G32</f>
        <v>#DIV/0!</v>
      </c>
      <c r="S32" s="121">
        <f>SUM(F32:F35)</f>
        <v>0</v>
      </c>
      <c r="T32" s="123" t="e">
        <f>S32*R32</f>
        <v>#DIV/0!</v>
      </c>
      <c r="U32" s="130" t="e">
        <f>N32+P32+T32</f>
        <v>#DIV/0!</v>
      </c>
      <c r="V32" s="131"/>
      <c r="W32" s="132"/>
      <c r="X32" s="132"/>
      <c r="Y32" s="131" t="e">
        <f>H32-U32</f>
        <v>#DIV/0!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0</v>
      </c>
      <c r="D35" s="34">
        <v>200</v>
      </c>
      <c r="E35" s="34"/>
      <c r="F35" s="34">
        <f t="shared" si="0"/>
        <v>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/>
      <c r="H36" s="114"/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/>
      <c r="P36" s="123">
        <f>L36/I36*O36</f>
        <v>0</v>
      </c>
      <c r="Q36" s="122">
        <f>H36-M36-O36</f>
        <v>-14520</v>
      </c>
      <c r="R36" s="123" t="e">
        <f>Q36/G36</f>
        <v>#DIV/0!</v>
      </c>
      <c r="S36" s="121">
        <f>SUM(F36:F39)</f>
        <v>0</v>
      </c>
      <c r="T36" s="123" t="e">
        <f>S36*R36</f>
        <v>#DIV/0!</v>
      </c>
      <c r="U36" s="130" t="e">
        <f>N36+P36+T36</f>
        <v>#DIV/0!</v>
      </c>
      <c r="V36" s="131"/>
      <c r="W36" s="132"/>
      <c r="X36" s="132"/>
      <c r="Y36" s="131" t="e">
        <f>H36-U36</f>
        <v>#DIV/0!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0</v>
      </c>
      <c r="D39" s="34">
        <v>200</v>
      </c>
      <c r="E39" s="34"/>
      <c r="F39" s="34">
        <f t="shared" si="0"/>
        <v>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/>
      <c r="H40" s="114"/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/>
      <c r="P40" s="123">
        <f>L40/I40*O40</f>
        <v>0</v>
      </c>
      <c r="Q40" s="122">
        <f>H40-M40-O40</f>
        <v>-14520</v>
      </c>
      <c r="R40" s="123" t="e">
        <f>Q40/G40</f>
        <v>#DIV/0!</v>
      </c>
      <c r="S40" s="121">
        <f>SUM(F40:F43)</f>
        <v>0</v>
      </c>
      <c r="T40" s="123" t="e">
        <f>S40*R40</f>
        <v>#DIV/0!</v>
      </c>
      <c r="U40" s="130" t="e">
        <f>N40+P40+T40</f>
        <v>#DIV/0!</v>
      </c>
      <c r="V40" s="131"/>
      <c r="W40" s="132"/>
      <c r="X40" s="132"/>
      <c r="Y40" s="131" t="e">
        <f>H40-U40</f>
        <v>#DIV/0!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0</v>
      </c>
      <c r="D43" s="34">
        <v>200</v>
      </c>
      <c r="E43" s="34"/>
      <c r="F43" s="34">
        <f t="shared" si="0"/>
        <v>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0</v>
      </c>
      <c r="D47" s="34">
        <v>200</v>
      </c>
      <c r="E47" s="34"/>
      <c r="F47" s="34">
        <f t="shared" si="0"/>
        <v>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7">
    <comment s:ref="U2" rgbClr="2C9B64"/>
  </commentList>
  <commentList sheetStid="8">
    <comment s:ref="B7" rgbClr="209E84"/>
    <comment s:ref="B11" rgbClr="209E84"/>
    <comment s:ref="B15" rgbClr="209E84"/>
    <comment s:ref="S16" rgbClr="209E84"/>
    <comment s:ref="B19" rgbClr="209E84"/>
    <comment s:ref="B23" rgbClr="209E84"/>
    <comment s:ref="B27" rgbClr="209E84"/>
    <comment s:ref="B31" rgbClr="209E84"/>
    <comment s:ref="B35" rgbClr="209E84"/>
    <comment s:ref="B39" rgbClr="209E84"/>
    <comment s:ref="B43" rgbClr="209E84"/>
    <comment s:ref="B47" rgbClr="209E84"/>
    <comment s:ref="B51" rgbClr="32C9DC"/>
  </commentList>
  <commentList sheetStid="5"/>
  <commentList sheetStid="6">
    <comment s:ref="B51" rgbClr="32C9DC"/>
  </commentList>
  <commentList sheetStid="3"/>
  <commentList sheetStid="2"/>
  <commentList sheetStid="1"/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2022-02-10T03:14:12Z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