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样品订单\结算单\"/>
    </mc:Choice>
  </mc:AlternateContent>
  <xr:revisionPtr revIDLastSave="0" documentId="13_ncr:1_{3785E316-3DFB-4A55-A46F-E43D16D785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Sheet1!$A$3:$N$17</definedName>
    <definedName name="_xlnm.Print_Area" localSheetId="0">Sheet1!$A$1:$O$19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M5" i="1"/>
  <c r="M6" i="1"/>
  <c r="M4" i="1"/>
  <c r="M7" i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J5" i="1" l="1"/>
  <c r="J6" i="1"/>
  <c r="J7" i="1"/>
  <c r="J4" i="1"/>
  <c r="N17" i="1" l="1"/>
</calcChain>
</file>

<file path=xl/sharedStrings.xml><?xml version="1.0" encoding="utf-8"?>
<sst xmlns="http://schemas.openxmlformats.org/spreadsheetml/2006/main" count="137" uniqueCount="52">
  <si>
    <t>序号</t>
  </si>
  <si>
    <t>项目</t>
    <phoneticPr fontId="3" type="noConversion"/>
  </si>
  <si>
    <t>QAD</t>
  </si>
  <si>
    <t>中文名称</t>
  </si>
  <si>
    <t>供应商</t>
  </si>
  <si>
    <t>订单号</t>
    <phoneticPr fontId="3" type="noConversion"/>
  </si>
  <si>
    <t>需求数量</t>
    <phoneticPr fontId="3" type="noConversion"/>
  </si>
  <si>
    <t>单位</t>
    <phoneticPr fontId="3" type="noConversion"/>
  </si>
  <si>
    <t>需求日期</t>
    <phoneticPr fontId="3" type="noConversion"/>
  </si>
  <si>
    <t>到货数量（件）</t>
    <phoneticPr fontId="3" type="noConversion"/>
  </si>
  <si>
    <t>到货日期</t>
    <phoneticPr fontId="3" type="noConversion"/>
  </si>
  <si>
    <t>存放地点</t>
    <phoneticPr fontId="3" type="noConversion"/>
  </si>
  <si>
    <t>SLT0010540</t>
  </si>
  <si>
    <t>滚轮下滑槽</t>
  </si>
  <si>
    <t>HBCG-20210003</t>
    <phoneticPr fontId="3" type="noConversion"/>
  </si>
  <si>
    <t>2021.10.15</t>
    <phoneticPr fontId="3" type="noConversion"/>
  </si>
  <si>
    <t>试制车间</t>
    <phoneticPr fontId="3" type="noConversion"/>
  </si>
  <si>
    <t>SLT0010557</t>
    <phoneticPr fontId="3" type="noConversion"/>
  </si>
  <si>
    <t>SLT0010556</t>
  </si>
  <si>
    <t>SLT0010564</t>
    <phoneticPr fontId="3" type="noConversion"/>
  </si>
  <si>
    <t>滚轮上滑槽</t>
    <phoneticPr fontId="3" type="noConversion"/>
  </si>
  <si>
    <t>轻卡减震</t>
    <phoneticPr fontId="3" type="noConversion"/>
  </si>
  <si>
    <t>HBCG-20210024</t>
    <phoneticPr fontId="3" type="noConversion"/>
  </si>
  <si>
    <t>2021.11.29</t>
    <phoneticPr fontId="3" type="noConversion"/>
  </si>
  <si>
    <t>2021.11.20</t>
    <phoneticPr fontId="3" type="noConversion"/>
  </si>
  <si>
    <t>北门卫转试制车间</t>
    <phoneticPr fontId="3" type="noConversion"/>
  </si>
  <si>
    <t>SLT0010557</t>
  </si>
  <si>
    <t>SLT0010556</t>
    <phoneticPr fontId="3" type="noConversion"/>
  </si>
  <si>
    <t>件</t>
    <phoneticPr fontId="3" type="noConversion"/>
  </si>
  <si>
    <t>HBCG-20210041</t>
  </si>
  <si>
    <t>2022.1.6</t>
    <phoneticPr fontId="3" type="noConversion"/>
  </si>
  <si>
    <t>2022.1.9</t>
    <phoneticPr fontId="3" type="noConversion"/>
  </si>
  <si>
    <t>金属件</t>
  </si>
  <si>
    <t>SLT0010564</t>
  </si>
  <si>
    <t>滚轮上滑槽</t>
  </si>
  <si>
    <t>外绞架支撑板组件</t>
  </si>
  <si>
    <t>内绞架支撑板组件</t>
  </si>
  <si>
    <t>航天宏达（泊头）机械科技有限公司</t>
    <phoneticPr fontId="7" type="noConversion"/>
  </si>
  <si>
    <t>2021.10.15
2021.10.27</t>
    <phoneticPr fontId="3" type="noConversion"/>
  </si>
  <si>
    <t>未税单价</t>
    <phoneticPr fontId="3" type="noConversion"/>
  </si>
  <si>
    <t>未税总价</t>
    <phoneticPr fontId="3" type="noConversion"/>
  </si>
  <si>
    <r>
      <t>外绞架</t>
    </r>
    <r>
      <rPr>
        <sz val="10"/>
        <color indexed="10"/>
        <rFont val="宋体"/>
        <family val="3"/>
        <charset val="134"/>
      </rPr>
      <t>支撑板</t>
    </r>
    <r>
      <rPr>
        <sz val="10"/>
        <color indexed="8"/>
        <rFont val="宋体"/>
        <family val="3"/>
        <charset val="134"/>
      </rPr>
      <t>组件</t>
    </r>
  </si>
  <si>
    <r>
      <t>内绞架</t>
    </r>
    <r>
      <rPr>
        <sz val="10"/>
        <color indexed="10"/>
        <rFont val="宋体"/>
        <family val="3"/>
        <charset val="134"/>
      </rPr>
      <t>支撑板</t>
    </r>
    <r>
      <rPr>
        <sz val="10"/>
        <color indexed="8"/>
        <rFont val="宋体"/>
        <family val="3"/>
        <charset val="134"/>
      </rPr>
      <t>组件</t>
    </r>
  </si>
  <si>
    <t>采购员/日期：</t>
    <phoneticPr fontId="3" type="noConversion"/>
  </si>
  <si>
    <t>库管员/日期：</t>
    <phoneticPr fontId="3" type="noConversion"/>
  </si>
  <si>
    <t>未税合计</t>
    <phoneticPr fontId="3" type="noConversion"/>
  </si>
  <si>
    <t>含13%税合计</t>
    <phoneticPr fontId="3" type="noConversion"/>
  </si>
  <si>
    <t>样品对账单</t>
    <phoneticPr fontId="3" type="noConversion"/>
  </si>
  <si>
    <t>前50件免费</t>
    <phoneticPr fontId="3" type="noConversion"/>
  </si>
  <si>
    <t>减10件免费送</t>
    <phoneticPr fontId="3" type="noConversion"/>
  </si>
  <si>
    <t>备注</t>
    <phoneticPr fontId="3" type="noConversion"/>
  </si>
  <si>
    <t>厂家确认/日期：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</si>
</sst>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3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4" fillId="0" borderId="0"/>
  </cellStyleXfs>
  <cellXfs count="30">
    <xf numFmtId="0" fontId="0" fillId="0" borderId="0" xfId="0"/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/>
    <xf numFmtId="0" fontId="5" fillId="0" borderId="1" xfId="0" applyFont="1" applyBorder="1"/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</cellXfs>
  <cellStyles count="6">
    <cellStyle name="_x000a_mouse.drv=lm" xfId="5" xr:uid="{971BD374-CCA1-4C24-A257-51B33BE4BF47}"/>
    <cellStyle name="BOM_Level_Below3" xfId="1" xr:uid="{49F731E3-060D-4287-B995-97D4CC1A4339}"/>
    <cellStyle name="常规" xfId="0" builtinId="0"/>
    <cellStyle name="常规 2" xfId="4" xr:uid="{DC2E44CC-3DAA-426C-8150-5C48BBE55B19}"/>
    <cellStyle name="常规_正司机座椅 _28" xfId="3" xr:uid="{A071B46A-A21D-40DE-982D-2AB9E6DD7070}"/>
    <cellStyle name="样式 1" xfId="2" xr:uid="{934D179A-6276-425F-8C1D-FA4139BC163F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view="pageBreakPreview" zoomScale="60" zoomScaleNormal="80" workbookViewId="0">
      <selection activeCell="N17" sqref="N17"/>
    </sheetView>
  </sheetViews>
  <sheetFormatPr defaultRowHeight="13.8" x14ac:dyDescent="0.25"/>
  <cols>
    <col min="1" max="1" width="5.5546875" customWidth="1"/>
    <col min="2" max="3" width="12.33203125" customWidth="1"/>
    <col min="4" max="4" width="18.88671875" customWidth="1"/>
    <col min="5" max="5" width="22.109375" customWidth="1"/>
    <col min="6" max="6" width="17" customWidth="1"/>
    <col min="7" max="7" width="7.109375" customWidth="1"/>
    <col min="8" max="8" width="3.21875" customWidth="1"/>
    <col min="9" max="9" width="13.44140625" customWidth="1"/>
    <col min="11" max="11" width="14.44140625" customWidth="1"/>
    <col min="12" max="12" width="11.5546875" customWidth="1"/>
    <col min="13" max="13" width="10.88671875" customWidth="1"/>
    <col min="14" max="14" width="13.21875" customWidth="1"/>
    <col min="15" max="15" width="13.33203125" customWidth="1"/>
  </cols>
  <sheetData>
    <row r="1" spans="1:15" ht="21.6" customHeight="1" x14ac:dyDescent="0.25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s="4" customFormat="1" x14ac:dyDescent="0.25">
      <c r="A2" s="26" t="s">
        <v>0</v>
      </c>
      <c r="B2" s="27" t="s">
        <v>1</v>
      </c>
      <c r="C2" s="28" t="s">
        <v>2</v>
      </c>
      <c r="D2" s="29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19" t="s">
        <v>9</v>
      </c>
      <c r="K2" s="20" t="s">
        <v>10</v>
      </c>
      <c r="L2" s="20" t="s">
        <v>11</v>
      </c>
      <c r="M2" s="19" t="s">
        <v>39</v>
      </c>
      <c r="N2" s="19" t="s">
        <v>40</v>
      </c>
      <c r="O2" s="18" t="s">
        <v>50</v>
      </c>
    </row>
    <row r="3" spans="1:15" s="4" customFormat="1" x14ac:dyDescent="0.25">
      <c r="A3" s="26"/>
      <c r="B3" s="27"/>
      <c r="C3" s="28"/>
      <c r="D3" s="29"/>
      <c r="E3" s="23"/>
      <c r="F3" s="23"/>
      <c r="G3" s="23"/>
      <c r="H3" s="23"/>
      <c r="I3" s="23"/>
      <c r="J3" s="19"/>
      <c r="K3" s="21"/>
      <c r="L3" s="21"/>
      <c r="M3" s="19"/>
      <c r="N3" s="19"/>
      <c r="O3" s="18"/>
    </row>
    <row r="4" spans="1:15" s="4" customFormat="1" ht="30" customHeight="1" x14ac:dyDescent="0.25">
      <c r="A4" s="5">
        <v>1</v>
      </c>
      <c r="B4" s="5" t="s">
        <v>21</v>
      </c>
      <c r="C4" s="6" t="s">
        <v>12</v>
      </c>
      <c r="D4" s="7" t="s">
        <v>13</v>
      </c>
      <c r="E4" s="8" t="s">
        <v>37</v>
      </c>
      <c r="F4" s="5" t="s">
        <v>14</v>
      </c>
      <c r="G4" s="5">
        <v>100</v>
      </c>
      <c r="H4" s="5" t="s">
        <v>28</v>
      </c>
      <c r="I4" s="1" t="s">
        <v>15</v>
      </c>
      <c r="J4" s="1">
        <f>20+20</f>
        <v>40</v>
      </c>
      <c r="K4" s="1" t="s">
        <v>38</v>
      </c>
      <c r="L4" s="1" t="s">
        <v>16</v>
      </c>
      <c r="M4" s="9">
        <f>VLOOKUP(C4,'[1]2021年已签价格'!$F$3:$S$2654,14,0)</f>
        <v>1.1200000000000001</v>
      </c>
      <c r="N4" s="9">
        <v>0</v>
      </c>
      <c r="O4" s="17" t="s">
        <v>48</v>
      </c>
    </row>
    <row r="5" spans="1:15" s="4" customFormat="1" ht="30" customHeight="1" x14ac:dyDescent="0.25">
      <c r="A5" s="5">
        <v>2</v>
      </c>
      <c r="B5" s="5" t="s">
        <v>21</v>
      </c>
      <c r="C5" s="6" t="s">
        <v>17</v>
      </c>
      <c r="D5" s="10" t="s">
        <v>41</v>
      </c>
      <c r="E5" s="8" t="s">
        <v>37</v>
      </c>
      <c r="F5" s="5" t="s">
        <v>14</v>
      </c>
      <c r="G5" s="5">
        <v>100</v>
      </c>
      <c r="H5" s="5" t="s">
        <v>28</v>
      </c>
      <c r="I5" s="1" t="s">
        <v>15</v>
      </c>
      <c r="J5" s="1">
        <f t="shared" ref="J5:J7" si="0">20+20</f>
        <v>40</v>
      </c>
      <c r="K5" s="1" t="s">
        <v>38</v>
      </c>
      <c r="L5" s="1" t="s">
        <v>16</v>
      </c>
      <c r="M5" s="9">
        <f>VLOOKUP(C5,'[1]2021年已签价格'!$F$3:$S$2654,14,0)</f>
        <v>12.64</v>
      </c>
      <c r="N5" s="9">
        <v>0</v>
      </c>
      <c r="O5" s="17" t="s">
        <v>48</v>
      </c>
    </row>
    <row r="6" spans="1:15" s="4" customFormat="1" ht="30" customHeight="1" x14ac:dyDescent="0.25">
      <c r="A6" s="5">
        <v>3</v>
      </c>
      <c r="B6" s="5" t="s">
        <v>21</v>
      </c>
      <c r="C6" s="11" t="s">
        <v>18</v>
      </c>
      <c r="D6" s="10" t="s">
        <v>42</v>
      </c>
      <c r="E6" s="8" t="s">
        <v>37</v>
      </c>
      <c r="F6" s="5" t="s">
        <v>14</v>
      </c>
      <c r="G6" s="5">
        <v>100</v>
      </c>
      <c r="H6" s="5" t="s">
        <v>28</v>
      </c>
      <c r="I6" s="1" t="s">
        <v>15</v>
      </c>
      <c r="J6" s="1">
        <f t="shared" si="0"/>
        <v>40</v>
      </c>
      <c r="K6" s="1" t="s">
        <v>38</v>
      </c>
      <c r="L6" s="1" t="s">
        <v>16</v>
      </c>
      <c r="M6" s="9">
        <f>VLOOKUP(C6,'[1]2021年已签价格'!$F$3:$S$2654,14,0)</f>
        <v>8.31</v>
      </c>
      <c r="N6" s="9">
        <v>0</v>
      </c>
      <c r="O6" s="9" t="s">
        <v>48</v>
      </c>
    </row>
    <row r="7" spans="1:15" s="4" customFormat="1" ht="30" customHeight="1" x14ac:dyDescent="0.25">
      <c r="A7" s="5">
        <v>4</v>
      </c>
      <c r="B7" s="5" t="s">
        <v>21</v>
      </c>
      <c r="C7" s="6" t="s">
        <v>19</v>
      </c>
      <c r="D7" s="7" t="s">
        <v>20</v>
      </c>
      <c r="E7" s="8" t="s">
        <v>37</v>
      </c>
      <c r="F7" s="5" t="s">
        <v>14</v>
      </c>
      <c r="G7" s="5">
        <v>100</v>
      </c>
      <c r="H7" s="5" t="s">
        <v>28</v>
      </c>
      <c r="I7" s="1" t="s">
        <v>15</v>
      </c>
      <c r="J7" s="1">
        <f t="shared" si="0"/>
        <v>40</v>
      </c>
      <c r="K7" s="1" t="s">
        <v>38</v>
      </c>
      <c r="L7" s="1" t="s">
        <v>16</v>
      </c>
      <c r="M7" s="9">
        <f>VLOOKUP(C7,'[1]2021年已签价格'!$F$3:$S$2654,14,0)</f>
        <v>1.1200000000000001</v>
      </c>
      <c r="N7" s="9">
        <v>0</v>
      </c>
      <c r="O7" s="17" t="s">
        <v>48</v>
      </c>
    </row>
    <row r="8" spans="1:15" s="4" customFormat="1" ht="30" customHeight="1" x14ac:dyDescent="0.25">
      <c r="A8" s="5">
        <v>5</v>
      </c>
      <c r="B8" s="5" t="s">
        <v>21</v>
      </c>
      <c r="C8" s="6" t="s">
        <v>12</v>
      </c>
      <c r="D8" s="7" t="s">
        <v>13</v>
      </c>
      <c r="E8" s="8" t="s">
        <v>37</v>
      </c>
      <c r="F8" s="5" t="s">
        <v>22</v>
      </c>
      <c r="G8" s="5">
        <v>200</v>
      </c>
      <c r="H8" s="5" t="s">
        <v>28</v>
      </c>
      <c r="I8" s="5" t="s">
        <v>23</v>
      </c>
      <c r="J8" s="5">
        <v>240</v>
      </c>
      <c r="K8" s="5" t="s">
        <v>24</v>
      </c>
      <c r="L8" s="5" t="s">
        <v>25</v>
      </c>
      <c r="M8" s="9">
        <f>VLOOKUP(C8,'[1]2021年已签价格'!$F$3:$S$2654,14,0)</f>
        <v>1.1200000000000001</v>
      </c>
      <c r="N8" s="9">
        <f>(J8-10)*M8</f>
        <v>257.60000000000002</v>
      </c>
      <c r="O8" s="6" t="s">
        <v>49</v>
      </c>
    </row>
    <row r="9" spans="1:15" s="4" customFormat="1" ht="30" customHeight="1" x14ac:dyDescent="0.25">
      <c r="A9" s="5">
        <v>6</v>
      </c>
      <c r="B9" s="5" t="s">
        <v>21</v>
      </c>
      <c r="C9" s="11" t="s">
        <v>26</v>
      </c>
      <c r="D9" s="10" t="s">
        <v>41</v>
      </c>
      <c r="E9" s="8" t="s">
        <v>37</v>
      </c>
      <c r="F9" s="5" t="s">
        <v>22</v>
      </c>
      <c r="G9" s="5">
        <v>200</v>
      </c>
      <c r="H9" s="5" t="s">
        <v>28</v>
      </c>
      <c r="I9" s="5" t="s">
        <v>23</v>
      </c>
      <c r="J9" s="5">
        <v>240</v>
      </c>
      <c r="K9" s="5" t="s">
        <v>24</v>
      </c>
      <c r="L9" s="5" t="s">
        <v>25</v>
      </c>
      <c r="M9" s="9">
        <f>VLOOKUP(C9,'[1]2021年已签价格'!$F$3:$S$2654,14,0)</f>
        <v>12.64</v>
      </c>
      <c r="N9" s="9">
        <f t="shared" ref="N9:N11" si="1">(J9-10)*M9</f>
        <v>2907.2000000000003</v>
      </c>
      <c r="O9" s="6" t="s">
        <v>49</v>
      </c>
    </row>
    <row r="10" spans="1:15" s="4" customFormat="1" ht="30" customHeight="1" x14ac:dyDescent="0.25">
      <c r="A10" s="5">
        <v>7</v>
      </c>
      <c r="B10" s="5" t="s">
        <v>21</v>
      </c>
      <c r="C10" s="11" t="s">
        <v>27</v>
      </c>
      <c r="D10" s="10" t="s">
        <v>42</v>
      </c>
      <c r="E10" s="8" t="s">
        <v>37</v>
      </c>
      <c r="F10" s="5" t="s">
        <v>22</v>
      </c>
      <c r="G10" s="5">
        <v>200</v>
      </c>
      <c r="H10" s="5" t="s">
        <v>28</v>
      </c>
      <c r="I10" s="5" t="s">
        <v>23</v>
      </c>
      <c r="J10" s="5">
        <v>240</v>
      </c>
      <c r="K10" s="5" t="s">
        <v>24</v>
      </c>
      <c r="L10" s="5" t="s">
        <v>25</v>
      </c>
      <c r="M10" s="9">
        <f>VLOOKUP(C10,'[1]2021年已签价格'!$F$3:$S$2654,14,0)</f>
        <v>8.31</v>
      </c>
      <c r="N10" s="9">
        <f t="shared" si="1"/>
        <v>1911.3000000000002</v>
      </c>
      <c r="O10" s="6" t="s">
        <v>49</v>
      </c>
    </row>
    <row r="11" spans="1:15" s="4" customFormat="1" ht="30" customHeight="1" x14ac:dyDescent="0.25">
      <c r="A11" s="5">
        <v>8</v>
      </c>
      <c r="B11" s="5" t="s">
        <v>21</v>
      </c>
      <c r="C11" s="12" t="s">
        <v>19</v>
      </c>
      <c r="D11" s="13" t="s">
        <v>20</v>
      </c>
      <c r="E11" s="8" t="s">
        <v>37</v>
      </c>
      <c r="F11" s="5" t="s">
        <v>22</v>
      </c>
      <c r="G11" s="5">
        <v>200</v>
      </c>
      <c r="H11" s="5" t="s">
        <v>28</v>
      </c>
      <c r="I11" s="5" t="s">
        <v>23</v>
      </c>
      <c r="J11" s="5">
        <v>240</v>
      </c>
      <c r="K11" s="5" t="s">
        <v>24</v>
      </c>
      <c r="L11" s="5" t="s">
        <v>25</v>
      </c>
      <c r="M11" s="9">
        <f>VLOOKUP(C11,'[1]2021年已签价格'!$F$3:$S$2654,14,0)</f>
        <v>1.1200000000000001</v>
      </c>
      <c r="N11" s="9">
        <f t="shared" si="1"/>
        <v>257.60000000000002</v>
      </c>
      <c r="O11" s="6" t="s">
        <v>49</v>
      </c>
    </row>
    <row r="12" spans="1:15" s="4" customFormat="1" ht="30" customHeight="1" x14ac:dyDescent="0.25">
      <c r="A12" s="5">
        <v>9</v>
      </c>
      <c r="B12" s="5" t="s">
        <v>21</v>
      </c>
      <c r="C12" s="5" t="s">
        <v>12</v>
      </c>
      <c r="D12" s="14" t="s">
        <v>13</v>
      </c>
      <c r="E12" s="8" t="s">
        <v>37</v>
      </c>
      <c r="F12" s="5" t="s">
        <v>29</v>
      </c>
      <c r="G12" s="5">
        <v>620</v>
      </c>
      <c r="H12" s="5" t="s">
        <v>28</v>
      </c>
      <c r="I12" s="5" t="s">
        <v>30</v>
      </c>
      <c r="J12" s="5">
        <v>620</v>
      </c>
      <c r="K12" s="5" t="s">
        <v>31</v>
      </c>
      <c r="L12" s="5" t="s">
        <v>32</v>
      </c>
      <c r="M12" s="9">
        <f>VLOOKUP(C12,'[1]2021年已签价格'!$F$3:$S$2654,14,0)</f>
        <v>1.1200000000000001</v>
      </c>
      <c r="N12" s="9">
        <f t="shared" ref="N12:N15" si="2">J12*M12</f>
        <v>694.40000000000009</v>
      </c>
      <c r="O12" s="15"/>
    </row>
    <row r="13" spans="1:15" s="4" customFormat="1" ht="30" customHeight="1" x14ac:dyDescent="0.25">
      <c r="A13" s="5">
        <v>10</v>
      </c>
      <c r="B13" s="5" t="s">
        <v>21</v>
      </c>
      <c r="C13" s="5" t="s">
        <v>33</v>
      </c>
      <c r="D13" s="14" t="s">
        <v>34</v>
      </c>
      <c r="E13" s="8" t="s">
        <v>37</v>
      </c>
      <c r="F13" s="5" t="s">
        <v>29</v>
      </c>
      <c r="G13" s="5">
        <v>620</v>
      </c>
      <c r="H13" s="5" t="s">
        <v>28</v>
      </c>
      <c r="I13" s="5" t="s">
        <v>30</v>
      </c>
      <c r="J13" s="5">
        <v>620</v>
      </c>
      <c r="K13" s="5" t="s">
        <v>31</v>
      </c>
      <c r="L13" s="5" t="s">
        <v>32</v>
      </c>
      <c r="M13" s="9">
        <f>VLOOKUP(C13,'[1]2021年已签价格'!$F$3:$S$2654,14,0)</f>
        <v>1.1200000000000001</v>
      </c>
      <c r="N13" s="9">
        <f t="shared" si="2"/>
        <v>694.40000000000009</v>
      </c>
      <c r="O13" s="15"/>
    </row>
    <row r="14" spans="1:15" s="4" customFormat="1" ht="30" customHeight="1" x14ac:dyDescent="0.25">
      <c r="A14" s="5">
        <v>11</v>
      </c>
      <c r="B14" s="5" t="s">
        <v>21</v>
      </c>
      <c r="C14" s="5" t="s">
        <v>26</v>
      </c>
      <c r="D14" s="14" t="s">
        <v>35</v>
      </c>
      <c r="E14" s="8" t="s">
        <v>37</v>
      </c>
      <c r="F14" s="5" t="s">
        <v>29</v>
      </c>
      <c r="G14" s="5">
        <v>620</v>
      </c>
      <c r="H14" s="5" t="s">
        <v>28</v>
      </c>
      <c r="I14" s="5" t="s">
        <v>30</v>
      </c>
      <c r="J14" s="5">
        <v>620</v>
      </c>
      <c r="K14" s="5" t="s">
        <v>31</v>
      </c>
      <c r="L14" s="5" t="s">
        <v>32</v>
      </c>
      <c r="M14" s="9">
        <f>VLOOKUP(C14,'[1]2021年已签价格'!$F$3:$S$2654,14,0)</f>
        <v>12.64</v>
      </c>
      <c r="N14" s="9">
        <f t="shared" si="2"/>
        <v>7836.8</v>
      </c>
      <c r="O14" s="15"/>
    </row>
    <row r="15" spans="1:15" s="4" customFormat="1" ht="30" customHeight="1" x14ac:dyDescent="0.25">
      <c r="A15" s="5">
        <v>12</v>
      </c>
      <c r="B15" s="5" t="s">
        <v>21</v>
      </c>
      <c r="C15" s="5" t="s">
        <v>18</v>
      </c>
      <c r="D15" s="14" t="s">
        <v>36</v>
      </c>
      <c r="E15" s="8" t="s">
        <v>37</v>
      </c>
      <c r="F15" s="5" t="s">
        <v>29</v>
      </c>
      <c r="G15" s="5">
        <v>620</v>
      </c>
      <c r="H15" s="5" t="s">
        <v>28</v>
      </c>
      <c r="I15" s="5" t="s">
        <v>30</v>
      </c>
      <c r="J15" s="5">
        <v>620</v>
      </c>
      <c r="K15" s="5" t="s">
        <v>31</v>
      </c>
      <c r="L15" s="5" t="s">
        <v>32</v>
      </c>
      <c r="M15" s="9">
        <f>VLOOKUP(C15,'[1]2021年已签价格'!$F$3:$S$2654,14,0)</f>
        <v>8.31</v>
      </c>
      <c r="N15" s="9">
        <f t="shared" si="2"/>
        <v>5152.2000000000007</v>
      </c>
      <c r="O15" s="15"/>
    </row>
    <row r="16" spans="1:15" ht="22.2" customHeight="1" x14ac:dyDescent="0.25">
      <c r="A16" s="24" t="s">
        <v>45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">
        <f>SUM(N4:N15)</f>
        <v>19711.5</v>
      </c>
      <c r="O16" s="16"/>
    </row>
    <row r="17" spans="1:15" ht="22.2" customHeight="1" x14ac:dyDescent="0.25">
      <c r="A17" s="24" t="s">
        <v>46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3">
        <f>N16*1.13</f>
        <v>22273.994999999999</v>
      </c>
      <c r="O17" s="16"/>
    </row>
    <row r="19" spans="1:15" ht="28.8" customHeight="1" x14ac:dyDescent="0.25">
      <c r="B19" s="2" t="s">
        <v>43</v>
      </c>
      <c r="D19" s="2"/>
      <c r="E19" s="2"/>
      <c r="F19" s="2" t="s">
        <v>44</v>
      </c>
      <c r="G19" s="2"/>
      <c r="H19" s="2"/>
      <c r="K19" s="2" t="s">
        <v>51</v>
      </c>
    </row>
  </sheetData>
  <autoFilter ref="A3:N17" xr:uid="{00000000-0001-0000-0000-000000000000}"/>
  <mergeCells count="18">
    <mergeCell ref="A16:M16"/>
    <mergeCell ref="A17:M17"/>
    <mergeCell ref="A1:N1"/>
    <mergeCell ref="E2:E3"/>
    <mergeCell ref="A2:A3"/>
    <mergeCell ref="B2:B3"/>
    <mergeCell ref="C2:C3"/>
    <mergeCell ref="D2:D3"/>
    <mergeCell ref="O2:O3"/>
    <mergeCell ref="J2:J3"/>
    <mergeCell ref="K2:K3"/>
    <mergeCell ref="L2:L3"/>
    <mergeCell ref="F2:F3"/>
    <mergeCell ref="G2:G3"/>
    <mergeCell ref="H2:H3"/>
    <mergeCell ref="I2:I3"/>
    <mergeCell ref="M2:M3"/>
    <mergeCell ref="N2:N3"/>
  </mergeCells>
  <phoneticPr fontId="3" type="noConversion"/>
  <conditionalFormatting sqref="C4:C7">
    <cfRule type="duplicateValues" dxfId="2" priority="7"/>
  </conditionalFormatting>
  <conditionalFormatting sqref="C4:C5">
    <cfRule type="duplicateValues" dxfId="1" priority="8"/>
  </conditionalFormatting>
  <conditionalFormatting sqref="C11">
    <cfRule type="duplicateValues" dxfId="0" priority="9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2022-01-27T06:23:47Z</cp:lastPrinted>
  <dcterms:created xsi:type="dcterms:W3CDTF">2015-06-05T18:19:34Z</dcterms:created>
  <dcterms:modified xsi:type="dcterms:W3CDTF">2022-02-08T02:58:20Z</dcterms:modified>
</cp:coreProperties>
</file>