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01.桌面资料\21.12\如果科技外发文件\"/>
    </mc:Choice>
  </mc:AlternateContent>
  <bookViews>
    <workbookView xWindow="0" yWindow="0" windowWidth="20490" windowHeight="7230" tabRatio="850" activeTab="1"/>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52511"/>
</workbook>
</file>

<file path=xl/calcChain.xml><?xml version="1.0" encoding="utf-8"?>
<calcChain xmlns="http://schemas.openxmlformats.org/spreadsheetml/2006/main">
  <c r="CP40" i="34" l="1"/>
  <c r="B60" i="34" s="1"/>
  <c r="AH28" i="34"/>
  <c r="AH27" i="34"/>
  <c r="AH29" i="34" s="1"/>
  <c r="AH23" i="34"/>
  <c r="CK20" i="34"/>
  <c r="AH18" i="34"/>
  <c r="AH21" i="34" s="1"/>
  <c r="CK22" i="34" s="1"/>
  <c r="AH30" i="34" s="1"/>
  <c r="AH17" i="34"/>
  <c r="A12" i="34"/>
  <c r="K23" i="32" l="1"/>
  <c r="F14" i="31" l="1"/>
  <c r="F19" i="31" l="1"/>
  <c r="F18" i="31"/>
  <c r="C4" i="33"/>
  <c r="B4" i="33"/>
  <c r="A4" i="33"/>
  <c r="F6" i="22"/>
  <c r="F10" i="22" s="1"/>
  <c r="E26" i="31" s="1"/>
  <c r="N6" i="23"/>
  <c r="N19" i="23" s="1"/>
  <c r="E28" i="31" s="1"/>
  <c r="I13" i="22"/>
  <c r="I20" i="22" s="1"/>
  <c r="E27" i="31" s="1"/>
  <c r="H23" i="32"/>
  <c r="Q23" i="32" s="1"/>
  <c r="V15" i="32"/>
  <c r="V20" i="32" s="1"/>
  <c r="T4" i="32"/>
  <c r="U4" i="32" s="1"/>
  <c r="R4" i="32"/>
  <c r="Q31" i="32" l="1"/>
  <c r="R23" i="32"/>
  <c r="R31" i="32" s="1"/>
  <c r="S23" i="32"/>
  <c r="S31" i="32" s="1"/>
  <c r="V4" i="32"/>
  <c r="V12" i="32" s="1"/>
  <c r="T23" i="32"/>
  <c r="T31" i="32" s="1"/>
  <c r="U23" i="32"/>
  <c r="U31" i="32" s="1"/>
  <c r="D21" i="31"/>
  <c r="D28" i="31"/>
  <c r="D27" i="31"/>
  <c r="D26" i="31"/>
  <c r="V23" i="32" l="1"/>
  <c r="V31" i="32" s="1"/>
  <c r="E35" i="32" s="1"/>
  <c r="D19" i="31" s="1"/>
  <c r="D25" i="31"/>
  <c r="D18" i="31"/>
  <c r="D16" i="31"/>
  <c r="D15" i="31"/>
  <c r="D14" i="31"/>
  <c r="D13" i="31"/>
  <c r="D12" i="31"/>
  <c r="D10" i="31"/>
  <c r="D9" i="31"/>
  <c r="D11" i="31" l="1"/>
  <c r="D8" i="31"/>
  <c r="D17" i="31"/>
  <c r="D20" i="31" l="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4" authorId="0" shapeId="0">
      <text>
        <r>
          <rPr>
            <b/>
            <sz val="9"/>
            <color indexed="81"/>
            <rFont val="宋体"/>
            <family val="3"/>
            <charset val="134"/>
          </rPr>
          <t>周荣华:</t>
        </r>
        <r>
          <rPr>
            <sz val="9"/>
            <color indexed="81"/>
            <rFont val="宋体"/>
            <family val="3"/>
            <charset val="134"/>
          </rPr>
          <t xml:space="preserve">
必填，文本</t>
        </r>
      </text>
    </comment>
    <comment ref="C14" authorId="0" shapeId="0">
      <text>
        <r>
          <rPr>
            <b/>
            <sz val="9"/>
            <color indexed="81"/>
            <rFont val="宋体"/>
            <family val="3"/>
            <charset val="134"/>
          </rPr>
          <t>周荣华:</t>
        </r>
        <r>
          <rPr>
            <sz val="9"/>
            <color indexed="81"/>
            <rFont val="宋体"/>
            <family val="3"/>
            <charset val="134"/>
          </rPr>
          <t xml:space="preserve">
必填，文本</t>
        </r>
      </text>
    </comment>
    <comment ref="E14" authorId="0" shapeId="0">
      <text>
        <r>
          <rPr>
            <b/>
            <sz val="9"/>
            <color indexed="81"/>
            <rFont val="宋体"/>
            <family val="3"/>
            <charset val="134"/>
          </rPr>
          <t>周荣华:</t>
        </r>
        <r>
          <rPr>
            <sz val="9"/>
            <color indexed="81"/>
            <rFont val="宋体"/>
            <family val="3"/>
            <charset val="134"/>
          </rPr>
          <t xml:space="preserve">
必填，选择，是或者否</t>
        </r>
      </text>
    </comment>
    <comment ref="F14"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4" authorId="0" shapeId="0">
      <text>
        <r>
          <rPr>
            <b/>
            <sz val="9"/>
            <color indexed="81"/>
            <rFont val="宋体"/>
            <family val="3"/>
            <charset val="134"/>
          </rPr>
          <t>周荣华:</t>
        </r>
        <r>
          <rPr>
            <sz val="9"/>
            <color indexed="81"/>
            <rFont val="宋体"/>
            <family val="3"/>
            <charset val="134"/>
          </rPr>
          <t xml:space="preserve">
必填，文本</t>
        </r>
      </text>
    </comment>
    <comment ref="J14" authorId="0" shapeId="0">
      <text>
        <r>
          <rPr>
            <b/>
            <sz val="9"/>
            <color indexed="81"/>
            <rFont val="宋体"/>
            <family val="3"/>
            <charset val="134"/>
          </rPr>
          <t>周荣华:</t>
        </r>
        <r>
          <rPr>
            <sz val="9"/>
            <color indexed="81"/>
            <rFont val="宋体"/>
            <family val="3"/>
            <charset val="134"/>
          </rPr>
          <t xml:space="preserve">
必填，文本</t>
        </r>
      </text>
    </comment>
    <comment ref="L14" authorId="0" shapeId="0">
      <text>
        <r>
          <rPr>
            <b/>
            <sz val="9"/>
            <color indexed="81"/>
            <rFont val="宋体"/>
            <family val="3"/>
            <charset val="134"/>
          </rPr>
          <t>周荣华:</t>
        </r>
        <r>
          <rPr>
            <sz val="9"/>
            <color indexed="81"/>
            <rFont val="宋体"/>
            <family val="3"/>
            <charset val="134"/>
          </rPr>
          <t xml:space="preserve">
必填，文本</t>
        </r>
      </text>
    </comment>
    <comment ref="N14"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4"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4" authorId="0" shapeId="0">
      <text>
        <r>
          <rPr>
            <b/>
            <sz val="9"/>
            <color indexed="81"/>
            <rFont val="宋体"/>
            <family val="3"/>
            <charset val="134"/>
          </rPr>
          <t>周荣华:</t>
        </r>
        <r>
          <rPr>
            <sz val="9"/>
            <color indexed="81"/>
            <rFont val="宋体"/>
            <family val="3"/>
            <charset val="134"/>
          </rPr>
          <t xml:space="preserve">
必填，数值，整数</t>
        </r>
      </text>
    </comment>
    <comment ref="S14"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4" authorId="0" shapeId="0">
      <text>
        <r>
          <rPr>
            <b/>
            <sz val="9"/>
            <color indexed="81"/>
            <rFont val="宋体"/>
            <family val="3"/>
            <charset val="134"/>
          </rPr>
          <t>周荣华:</t>
        </r>
        <r>
          <rPr>
            <sz val="9"/>
            <color indexed="81"/>
            <rFont val="宋体"/>
            <family val="3"/>
            <charset val="134"/>
          </rPr>
          <t xml:space="preserve">
必填，数值，保留2位小数</t>
        </r>
      </text>
    </comment>
    <comment ref="U14" authorId="0" shapeId="0">
      <text>
        <r>
          <rPr>
            <b/>
            <sz val="9"/>
            <color indexed="81"/>
            <rFont val="宋体"/>
            <family val="3"/>
            <charset val="134"/>
          </rPr>
          <t>周荣华:</t>
        </r>
        <r>
          <rPr>
            <sz val="9"/>
            <color indexed="81"/>
            <rFont val="宋体"/>
            <family val="3"/>
            <charset val="134"/>
          </rPr>
          <t xml:space="preserve">
必填，数值，保留2位小数</t>
        </r>
      </text>
    </comment>
    <comment ref="V14"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22" authorId="0" shapeId="0">
      <text>
        <r>
          <rPr>
            <b/>
            <sz val="9"/>
            <color indexed="81"/>
            <rFont val="宋体"/>
            <family val="3"/>
            <charset val="134"/>
          </rPr>
          <t>周荣华:</t>
        </r>
        <r>
          <rPr>
            <sz val="9"/>
            <color indexed="81"/>
            <rFont val="宋体"/>
            <family val="3"/>
            <charset val="134"/>
          </rPr>
          <t xml:space="preserve">
必填，文本</t>
        </r>
      </text>
    </comment>
    <comment ref="B22" authorId="0" shapeId="0">
      <text>
        <r>
          <rPr>
            <b/>
            <sz val="9"/>
            <color indexed="81"/>
            <rFont val="宋体"/>
            <family val="3"/>
            <charset val="134"/>
          </rPr>
          <t>周荣华:</t>
        </r>
        <r>
          <rPr>
            <sz val="9"/>
            <color indexed="81"/>
            <rFont val="宋体"/>
            <family val="3"/>
            <charset val="134"/>
          </rPr>
          <t xml:space="preserve">
必填，文本</t>
        </r>
      </text>
    </comment>
    <comment ref="C22" authorId="0" shapeId="0">
      <text>
        <r>
          <rPr>
            <b/>
            <sz val="9"/>
            <color indexed="81"/>
            <rFont val="宋体"/>
            <family val="3"/>
            <charset val="134"/>
          </rPr>
          <t>周荣华:</t>
        </r>
        <r>
          <rPr>
            <sz val="9"/>
            <color indexed="81"/>
            <rFont val="宋体"/>
            <family val="3"/>
            <charset val="134"/>
          </rPr>
          <t xml:space="preserve">
必填，文本</t>
        </r>
      </text>
    </comment>
    <comment ref="D22" authorId="0" shapeId="0">
      <text>
        <r>
          <rPr>
            <b/>
            <sz val="9"/>
            <color indexed="81"/>
            <rFont val="宋体"/>
            <family val="3"/>
            <charset val="134"/>
          </rPr>
          <t>周荣华:</t>
        </r>
        <r>
          <rPr>
            <sz val="9"/>
            <color indexed="81"/>
            <rFont val="宋体"/>
            <family val="3"/>
            <charset val="134"/>
          </rPr>
          <t xml:space="preserve">
必填，文本</t>
        </r>
      </text>
    </comment>
    <comment ref="E22" authorId="0" shapeId="0">
      <text>
        <r>
          <rPr>
            <b/>
            <sz val="9"/>
            <color indexed="81"/>
            <rFont val="宋体"/>
            <family val="3"/>
            <charset val="134"/>
          </rPr>
          <t>周荣华:</t>
        </r>
        <r>
          <rPr>
            <sz val="9"/>
            <color indexed="81"/>
            <rFont val="宋体"/>
            <family val="3"/>
            <charset val="134"/>
          </rPr>
          <t xml:space="preserve">
必填，数值，整数</t>
        </r>
      </text>
    </comment>
    <comment ref="F22" authorId="0" shapeId="0">
      <text>
        <r>
          <rPr>
            <b/>
            <sz val="9"/>
            <color indexed="81"/>
            <rFont val="宋体"/>
            <family val="3"/>
            <charset val="134"/>
          </rPr>
          <t>周荣华:</t>
        </r>
        <r>
          <rPr>
            <sz val="9"/>
            <color indexed="81"/>
            <rFont val="宋体"/>
            <family val="3"/>
            <charset val="134"/>
          </rPr>
          <t xml:space="preserve">
必填，数值，整数</t>
        </r>
      </text>
    </comment>
    <comment ref="G22" authorId="0" shapeId="0">
      <text>
        <r>
          <rPr>
            <b/>
            <sz val="9"/>
            <color indexed="81"/>
            <rFont val="宋体"/>
            <family val="3"/>
            <charset val="134"/>
          </rPr>
          <t>周荣华:</t>
        </r>
        <r>
          <rPr>
            <sz val="9"/>
            <color indexed="81"/>
            <rFont val="宋体"/>
            <family val="3"/>
            <charset val="134"/>
          </rPr>
          <t xml:space="preserve">
必填，数值，整数</t>
        </r>
      </text>
    </comment>
    <comment ref="H22"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22" authorId="0" shapeId="0">
      <text>
        <r>
          <rPr>
            <b/>
            <sz val="9"/>
            <color indexed="81"/>
            <rFont val="宋体"/>
            <family val="3"/>
            <charset val="134"/>
          </rPr>
          <t>周荣华:</t>
        </r>
        <r>
          <rPr>
            <sz val="9"/>
            <color indexed="81"/>
            <rFont val="宋体"/>
            <family val="3"/>
            <charset val="134"/>
          </rPr>
          <t xml:space="preserve">
必填，百分比，保留2位小数</t>
        </r>
      </text>
    </comment>
    <comment ref="J22" authorId="0" shapeId="0">
      <text>
        <r>
          <rPr>
            <b/>
            <sz val="9"/>
            <color indexed="81"/>
            <rFont val="宋体"/>
            <family val="3"/>
            <charset val="134"/>
          </rPr>
          <t>周荣华:</t>
        </r>
        <r>
          <rPr>
            <sz val="9"/>
            <color indexed="81"/>
            <rFont val="宋体"/>
            <family val="3"/>
            <charset val="134"/>
          </rPr>
          <t xml:space="preserve">
必填，数值，保留1位小数</t>
        </r>
      </text>
    </comment>
    <comment ref="K22" authorId="0" shapeId="0">
      <text>
        <r>
          <rPr>
            <b/>
            <sz val="9"/>
            <color indexed="81"/>
            <rFont val="宋体"/>
            <family val="3"/>
            <charset val="134"/>
          </rPr>
          <t>周荣华:</t>
        </r>
        <r>
          <rPr>
            <sz val="9"/>
            <color indexed="81"/>
            <rFont val="宋体"/>
            <family val="3"/>
            <charset val="134"/>
          </rPr>
          <t xml:space="preserve">
必填，数值，保留1位小数</t>
        </r>
      </text>
    </comment>
    <comment ref="L22" authorId="0" shapeId="0">
      <text>
        <r>
          <rPr>
            <b/>
            <sz val="9"/>
            <color indexed="81"/>
            <rFont val="宋体"/>
            <family val="3"/>
            <charset val="134"/>
          </rPr>
          <t>周荣华:</t>
        </r>
        <r>
          <rPr>
            <sz val="9"/>
            <color indexed="81"/>
            <rFont val="宋体"/>
            <family val="3"/>
            <charset val="134"/>
          </rPr>
          <t xml:space="preserve">
必填，数值，保留2位小数</t>
        </r>
      </text>
    </comment>
    <comment ref="M22" authorId="0" shapeId="0">
      <text>
        <r>
          <rPr>
            <b/>
            <sz val="9"/>
            <color indexed="81"/>
            <rFont val="宋体"/>
            <family val="3"/>
            <charset val="134"/>
          </rPr>
          <t>周荣华:</t>
        </r>
        <r>
          <rPr>
            <sz val="9"/>
            <color indexed="81"/>
            <rFont val="宋体"/>
            <family val="3"/>
            <charset val="134"/>
          </rPr>
          <t xml:space="preserve">
必填，比例，保留2位小数</t>
        </r>
      </text>
    </comment>
    <comment ref="N22" authorId="0" shapeId="0">
      <text>
        <r>
          <rPr>
            <b/>
            <sz val="9"/>
            <color indexed="81"/>
            <rFont val="宋体"/>
            <family val="3"/>
            <charset val="134"/>
          </rPr>
          <t>周荣华:</t>
        </r>
        <r>
          <rPr>
            <sz val="9"/>
            <color indexed="81"/>
            <rFont val="宋体"/>
            <family val="3"/>
            <charset val="134"/>
          </rPr>
          <t xml:space="preserve">
必填，数值，保留2位小数</t>
        </r>
      </text>
    </comment>
    <comment ref="O22" authorId="0" shapeId="0">
      <text>
        <r>
          <rPr>
            <b/>
            <sz val="9"/>
            <color indexed="81"/>
            <rFont val="宋体"/>
            <family val="3"/>
            <charset val="134"/>
          </rPr>
          <t>周荣华:</t>
        </r>
        <r>
          <rPr>
            <sz val="9"/>
            <color indexed="81"/>
            <rFont val="宋体"/>
            <family val="3"/>
            <charset val="134"/>
          </rPr>
          <t xml:space="preserve">
必填，数值，保留2位小数</t>
        </r>
      </text>
    </comment>
    <comment ref="P22" authorId="0" shapeId="0">
      <text>
        <r>
          <rPr>
            <b/>
            <sz val="9"/>
            <color indexed="81"/>
            <rFont val="宋体"/>
            <family val="3"/>
            <charset val="134"/>
          </rPr>
          <t>周荣华:</t>
        </r>
        <r>
          <rPr>
            <sz val="9"/>
            <color indexed="81"/>
            <rFont val="宋体"/>
            <family val="3"/>
            <charset val="134"/>
          </rPr>
          <t xml:space="preserve">
必填，数值，保留2位小数</t>
        </r>
      </text>
    </comment>
    <comment ref="Q22"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22"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22"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22"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22"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22"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33" authorId="0" shapeId="0">
      <text>
        <r>
          <rPr>
            <b/>
            <sz val="9"/>
            <color indexed="81"/>
            <rFont val="宋体"/>
            <family val="3"/>
            <charset val="134"/>
          </rPr>
          <t>周荣华:</t>
        </r>
        <r>
          <rPr>
            <sz val="9"/>
            <color indexed="81"/>
            <rFont val="宋体"/>
            <family val="3"/>
            <charset val="134"/>
          </rPr>
          <t xml:space="preserve">
必填，百分比，保留2位小数</t>
        </r>
      </text>
    </comment>
    <comment ref="E33" authorId="0" shapeId="0">
      <text>
        <r>
          <rPr>
            <b/>
            <sz val="9"/>
            <color indexed="81"/>
            <rFont val="宋体"/>
            <family val="3"/>
            <charset val="134"/>
          </rPr>
          <t>周荣华:</t>
        </r>
        <r>
          <rPr>
            <sz val="9"/>
            <color indexed="81"/>
            <rFont val="宋体"/>
            <family val="3"/>
            <charset val="134"/>
          </rPr>
          <t xml:space="preserve">
</t>
        </r>
      </text>
    </comment>
    <comment ref="E34"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35"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<sst xmlns="http://schemas.openxmlformats.org/spreadsheetml/2006/main" count="526" uniqueCount="405">
  <si>
    <t>P20</t>
    <phoneticPr fontId="3" type="noConversion"/>
  </si>
  <si>
    <t>精工模具</t>
    <phoneticPr fontId="3" type="noConversion"/>
  </si>
  <si>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</si>
  <si>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</si>
  <si>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</si>
  <si>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</si>
  <si>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</si>
  <si>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</si>
  <si>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保险杠本体注塑 bumper body injection molding</t>
    <phoneticPr fontId="3" type="noConversion"/>
  </si>
  <si>
    <t xml:space="preserve">保险杠本体模具 bumper body mould </t>
    <phoneticPr fontId="3" type="noConversion"/>
  </si>
  <si>
    <t>邮箱 E-mail</t>
    <phoneticPr fontId="3" type="noConversion"/>
  </si>
  <si>
    <t>联系人 Contact:</t>
    <phoneticPr fontId="3" type="noConversion"/>
  </si>
  <si>
    <t xml:space="preserve">工序名称 process  </t>
    <phoneticPr fontId="3" type="noConversion"/>
  </si>
  <si>
    <t>注塑热流道 injection hot runner</t>
    <phoneticPr fontId="3" type="noConversion"/>
  </si>
  <si>
    <t>否 no</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</si>
  <si>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</si>
  <si>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</si>
  <si>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</si>
  <si>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</si>
  <si>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</si>
  <si>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</si>
  <si>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</si>
  <si>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</si>
  <si>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</si>
  <si>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</si>
  <si>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</si>
  <si>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</si>
  <si>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</si>
  <si>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</si>
  <si>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</si>
  <si>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</si>
  <si>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</si>
  <si>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</si>
  <si>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</si>
  <si>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</si>
  <si>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</si>
  <si>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</si>
  <si>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</si>
  <si>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</si>
  <si>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</si>
  <si>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</si>
  <si>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</si>
  <si>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</si>
  <si>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</si>
  <si>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</si>
  <si>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</si>
  <si>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</si>
  <si>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</si>
  <si>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</si>
  <si>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</si>
  <si>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</si>
  <si>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</si>
  <si>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</si>
  <si>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</si>
  <si>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</si>
  <si>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</si>
  <si>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</si>
  <si>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</si>
  <si>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</si>
  <si>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</si>
  <si>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</si>
  <si>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</si>
  <si>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</si>
  <si>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</si>
  <si>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</si>
  <si>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</si>
  <si>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</si>
  <si>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</si>
  <si>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</si>
  <si>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</si>
  <si>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</si>
  <si>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</si>
  <si>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</si>
  <si>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</si>
  <si>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</si>
  <si>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</si>
  <si>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</si>
  <si>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</si>
  <si>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</si>
  <si>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</si>
  <si>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</si>
  <si>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</si>
  <si>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</si>
  <si>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</si>
  <si>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</si>
  <si>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</si>
  <si>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</si>
  <si>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</si>
  <si>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</si>
  <si>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</si>
  <si>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</si>
  <si>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硬件设计</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</si>
  <si>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</si>
  <si>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</si>
  <si>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</si>
  <si>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</si>
  <si>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</si>
  <si>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</si>
  <si>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</si>
  <si>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</si>
  <si>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</si>
  <si>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</si>
  <si>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</si>
  <si>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</si>
  <si>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</si>
  <si>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</si>
  <si>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</si>
  <si>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</si>
  <si>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</si>
  <si>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</si>
  <si>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</si>
  <si>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</si>
  <si>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</si>
  <si>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</si>
  <si>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</si>
  <si>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</si>
  <si>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</si>
  <si>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</si>
  <si>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</si>
  <si>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</si>
  <si>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</si>
  <si>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</si>
  <si>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</si>
  <si>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</si>
  <si>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</si>
  <si>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</si>
  <si>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</si>
  <si>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</si>
  <si>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</si>
  <si>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</si>
  <si>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</si>
  <si>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</si>
  <si>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</si>
  <si>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</si>
  <si>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</si>
  <si>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</si>
  <si>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</si>
  <si>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</si>
  <si>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</si>
  <si>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</si>
  <si>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</si>
  <si>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</si>
  <si>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</si>
  <si>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</si>
  <si>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</si>
  <si>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</si>
  <si>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</si>
  <si>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</si>
  <si>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</si>
  <si>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</si>
  <si>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</si>
  <si>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</si>
  <si>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</si>
  <si>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</si>
  <si>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</si>
  <si>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</si>
  <si>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</si>
  <si>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</si>
  <si>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</si>
  <si>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</si>
  <si>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</si>
  <si>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</si>
  <si>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</si>
  <si>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</si>
  <si>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</si>
  <si>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</si>
  <si>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</si>
  <si>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</si>
  <si>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</si>
  <si>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</si>
  <si>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</si>
  <si>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</si>
  <si>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</si>
  <si>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</si>
  <si>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</si>
  <si>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</si>
  <si>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</si>
  <si>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</si>
  <si>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</si>
  <si>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</si>
  <si>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</si>
  <si>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</si>
  <si>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</si>
  <si>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</si>
  <si>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</si>
  <si>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</si>
  <si>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</si>
  <si>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</si>
  <si>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</si>
  <si>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</si>
  <si>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</si>
  <si>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</si>
  <si>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</si>
  <si>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</si>
  <si>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</si>
  <si>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</si>
  <si>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</si>
  <si>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</si>
  <si>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</si>
  <si>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</si>
  <si>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</si>
  <si>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</si>
  <si>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</si>
  <si>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</si>
  <si>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</si>
  <si>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仪表台上骨架</t>
    <phoneticPr fontId="3" type="noConversion"/>
  </si>
  <si>
    <t>塑料粒子</t>
    <phoneticPr fontId="3" type="noConversion"/>
  </si>
  <si>
    <t>MP01-01A</t>
    <phoneticPr fontId="3" type="noConversion"/>
  </si>
  <si>
    <t>普利特</t>
    <phoneticPr fontId="3" type="noConversion"/>
  </si>
  <si>
    <t>浙江嘉兴</t>
    <phoneticPr fontId="3" type="noConversion"/>
  </si>
  <si>
    <t>人民币</t>
    <phoneticPr fontId="3" type="noConversion"/>
  </si>
  <si>
    <t>否</t>
    <phoneticPr fontId="3" type="noConversion"/>
  </si>
  <si>
    <t>kg</t>
    <phoneticPr fontId="3" type="noConversion"/>
  </si>
  <si>
    <t>卡扣</t>
    <phoneticPr fontId="3" type="noConversion"/>
  </si>
  <si>
    <t>否</t>
    <phoneticPr fontId="3" type="noConversion"/>
  </si>
  <si>
    <t>塑料卡扣</t>
    <phoneticPr fontId="3" type="noConversion"/>
  </si>
  <si>
    <t>兆龙</t>
    <phoneticPr fontId="3" type="noConversion"/>
  </si>
  <si>
    <t>烟台</t>
    <phoneticPr fontId="3" type="noConversion"/>
  </si>
  <si>
    <t>个</t>
    <phoneticPr fontId="3" type="noConversion"/>
  </si>
  <si>
    <t>仪表台上骨架</t>
    <phoneticPr fontId="3" type="noConversion"/>
  </si>
  <si>
    <t>注塑</t>
    <phoneticPr fontId="3" type="noConversion"/>
  </si>
  <si>
    <t>注塑机</t>
    <phoneticPr fontId="3" type="noConversion"/>
  </si>
  <si>
    <t>海天2400T</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</si>
  <si>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</si>
  <si>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</si>
  <si>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</si>
  <si>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</si>
  <si>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</si>
  <si>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</si>
  <si>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</si>
  <si>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</si>
  <si>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</si>
  <si>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</si>
  <si>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</si>
  <si>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</si>
  <si>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</si>
  <si>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</si>
  <si>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</si>
  <si>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</si>
  <si>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</si>
  <si>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</si>
  <si>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</si>
  <si>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</si>
  <si>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</si>
  <si>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</si>
  <si>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</si>
  <si>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烟雾实验</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</si>
  <si>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</si>
  <si>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</si>
  <si>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</si>
  <si>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</si>
  <si>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</si>
  <si>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</si>
  <si>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</si>
  <si>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</si>
  <si>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</si>
  <si>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</si>
  <si>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</si>
  <si>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</si>
  <si>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</si>
  <si>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</si>
  <si>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</si>
  <si>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</si>
  <si>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</si>
  <si>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</si>
  <si>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</si>
  <si>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</si>
  <si>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</si>
  <si>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</si>
  <si>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</si>
  <si>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</si>
  <si>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</si>
  <si>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</si>
  <si>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模具
Tooling</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</si>
  <si>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</si>
  <si>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</si>
  <si>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</si>
  <si>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</si>
  <si>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</si>
  <si>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</si>
  <si>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</si>
  <si>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</si>
  <si>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</si>
  <si>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</si>
  <si>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</si>
  <si>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</si>
  <si>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</si>
  <si>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</si>
  <si>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</si>
  <si>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</si>
  <si>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</si>
  <si>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</si>
  <si>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</si>
  <si>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</si>
  <si>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</si>
  <si>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</si>
  <si>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</si>
  <si>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</si>
  <si>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</si>
  <si>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</si>
  <si>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</si>
  <si>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</si>
  <si>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</si>
  <si>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</si>
  <si>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</si>
  <si>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</si>
  <si>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</si>
  <si>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</si>
  <si>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</si>
  <si>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</si>
  <si>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</si>
  <si>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</si>
  <si>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</si>
  <si>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</si>
  <si>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</si>
  <si>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</si>
  <si>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</si>
  <si>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</si>
  <si>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</si>
  <si>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</si>
  <si>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</si>
  <si>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</si>
  <si>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</si>
  <si>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</si>
  <si>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</si>
  <si>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</si>
  <si>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</si>
  <si>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</si>
  <si>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</si>
  <si>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</si>
  <si>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</si>
  <si>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</si>
  <si>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</si>
  <si>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</si>
  <si>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</si>
  <si>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</si>
  <si>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</si>
  <si>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</si>
  <si>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</si>
  <si>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</si>
  <si>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</si>
  <si>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</si>
  <si>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</si>
  <si>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</si>
  <si>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</si>
  <si>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</si>
  <si>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</si>
  <si>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</si>
  <si>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</si>
  <si>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</si>
  <si>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</si>
  <si>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</si>
  <si>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</si>
  <si>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</si>
  <si>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</si>
  <si>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</si>
  <si>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</si>
  <si>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</si>
  <si>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</si>
  <si>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</si>
  <si>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</si>
  <si>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</si>
  <si>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</si>
  <si>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</si>
  <si>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</si>
  <si>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</si>
  <si>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</si>
  <si>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</si>
  <si>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</si>
  <si>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</si>
  <si>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</si>
  <si>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</si>
  <si>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</si>
  <si>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</si>
  <si>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</si>
  <si>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</si>
  <si>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</si>
  <si>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</si>
  <si>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</si>
  <si>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</si>
  <si>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</si>
  <si>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</si>
  <si>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</si>
  <si>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</si>
  <si>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</si>
  <si>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必填百分比</t>
    <phoneticPr fontId="3" type="noConversion"/>
  </si>
  <si>
    <t>必填百分比</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</si>
  <si>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</si>
  <si>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</si>
  <si>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</si>
  <si>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</si>
  <si>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</si>
  <si>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</si>
  <si>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</si>
  <si>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</si>
  <si>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</si>
  <si>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出厂价明细 
Development Cost Breakdown of GWM</t>
    <phoneticPr fontId="3" type="noConversion"/>
  </si>
  <si>
    <t>开发费用明细 
Development Cost Breakdown of GWM</t>
    <phoneticPr fontId="7" type="noConversion"/>
  </si>
  <si>
    <t xml:space="preserve">模具费用报价单 GWM Quotation for Tooling Cost </t>
    <phoneticPr fontId="7" type="noConversion"/>
  </si>
  <si>
    <t>包装运输仓储费报价单
GWM Quotation for Cost of Packaging &amp; Transportation</t>
    <phoneticPr fontId="3" type="noConversion"/>
  </si>
  <si>
    <t>河北邢台</t>
    <phoneticPr fontId="3" type="noConversion"/>
  </si>
  <si>
    <t>如果科技报价单说明 Description of IF YOU  RFQ</t>
    <phoneticPr fontId="3" type="noConversion"/>
  </si>
  <si>
    <t>如果科技 配套产品报价单
IF YOU Quotation for Supporting Products</t>
    <phoneticPr fontId="3" type="noConversion"/>
  </si>
  <si>
    <t>未税到厂价 Landed Cost</t>
    <phoneticPr fontId="3" type="noConversion"/>
  </si>
  <si>
    <t>未税单 价 Price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</si>
</sst>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s>
  <fonts count="32"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8">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cellStyleXfs>
  <cellXfs count="427">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2" fontId="9"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3" fontId="9" fillId="2" borderId="1" xfId="0" applyNumberFormat="1" applyFont="1" applyFill="1" applyBorder="1" applyAlignment="1">
      <alignment vertical="center"/>
    </xf>
    <xf numFmtId="0" fontId="9" fillId="8" borderId="1" xfId="0" applyFont="1" applyFill="1" applyBorder="1" applyAlignment="1">
      <alignment vertical="center"/>
    </xf>
    <xf numFmtId="2" fontId="9" fillId="8" borderId="1" xfId="0" applyNumberFormat="1" applyFont="1" applyFill="1" applyBorder="1" applyAlignment="1">
      <alignment vertical="center"/>
    </xf>
    <xf numFmtId="0" fontId="9" fillId="8" borderId="1" xfId="0" applyFont="1" applyFill="1" applyBorder="1" applyAlignment="1">
      <alignment horizontal="right" vertical="center"/>
    </xf>
    <xf numFmtId="2"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176" fontId="9" fillId="2" borderId="1" xfId="0" applyNumberFormat="1" applyFont="1" applyFill="1" applyBorder="1" applyAlignment="1">
      <alignment horizontal="center" vertical="top" wrapText="1"/>
    </xf>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8" borderId="1" xfId="0" applyFont="1" applyFill="1" applyBorder="1" applyAlignment="1">
      <alignment horizontal="center" vertical="top" wrapText="1"/>
    </xf>
    <xf numFmtId="10" fontId="9" fillId="8" borderId="1" xfId="0" applyNumberFormat="1" applyFont="1" applyFill="1" applyBorder="1" applyAlignment="1">
      <alignment horizontal="center" vertical="top" wrapText="1"/>
    </xf>
    <xf numFmtId="184" fontId="9" fillId="8" borderId="1" xfId="0" applyNumberFormat="1" applyFont="1" applyFill="1" applyBorder="1" applyAlignment="1">
      <alignment horizontal="center" vertical="top" wrapText="1"/>
    </xf>
    <xf numFmtId="2" fontId="9" fillId="8" borderId="1" xfId="0" applyNumberFormat="1" applyFont="1" applyFill="1" applyBorder="1" applyAlignment="1">
      <alignment horizontal="center" vertical="top"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14" fillId="0" borderId="6" xfId="0" applyFont="1" applyFill="1" applyBorder="1" applyAlignment="1">
      <alignment horizontal="center" vertical="center"/>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1" xfId="0" applyFont="1" applyBorder="1" applyAlignment="1">
      <alignment horizontal="center" vertical="center"/>
    </xf>
    <xf numFmtId="0" fontId="10" fillId="0" borderId="0" xfId="0" applyFont="1" applyAlignment="1">
      <alignment horizont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0" borderId="1" xfId="0" applyFont="1" applyBorder="1" applyAlignment="1">
      <alignment horizontal="center" vertical="top" wrapText="1"/>
    </xf>
    <xf numFmtId="0" fontId="25" fillId="0" borderId="1" xfId="0" applyFont="1" applyBorder="1" applyAlignment="1">
      <alignment horizontal="center" vertical="center"/>
    </xf>
    <xf numFmtId="0" fontId="19" fillId="4" borderId="1" xfId="0" applyFont="1" applyFill="1" applyBorder="1" applyAlignment="1">
      <alignment horizontal="left" vertical="center"/>
    </xf>
    <xf numFmtId="0" fontId="19" fillId="4" borderId="0" xfId="0" applyFont="1" applyFill="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8" xfId="0" applyFont="1" applyBorder="1" applyAlignment="1" applyProtection="1">
      <alignment horizontal="center"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8" xfId="0" applyFont="1" applyBorder="1" applyAlignment="1" applyProtection="1">
      <alignment horizontal="left"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79" xfId="0" applyFont="1" applyBorder="1" applyAlignment="1" applyProtection="1">
      <alignment horizontal="center" vertical="center"/>
      <protection locked="0"/>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4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9" fontId="6" fillId="0" borderId="11"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0" fontId="6" fillId="0" borderId="1" xfId="5" applyFont="1" applyBorder="1" applyAlignment="1" applyProtection="1">
      <alignment horizontal="center" vertical="center" wrapText="1"/>
      <protection locked="0"/>
    </xf>
    <xf numFmtId="0" fontId="6" fillId="0" borderId="1" xfId="5" applyFont="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cellXfs>
  <cellStyles count="8">
    <cellStyle name="_x000a_mouse.drv=lm" xfId="1"/>
    <cellStyle name="百分比 3" xfId="3"/>
    <cellStyle name="常规" xfId="0" builtinId="0"/>
    <cellStyle name="常规 2" xfId="2"/>
    <cellStyle name="常规 2 3 2" xfId="5"/>
    <cellStyle name="常规 2 3 2 2" xfId="6"/>
    <cellStyle name="常规 3" xfId="4"/>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zoomScale="85" zoomScaleNormal="85" workbookViewId="0">
      <selection activeCell="L3" sqref="L3"/>
    </sheetView>
  </sheetViews>
  <sheetFormatPr defaultColWidth="9" defaultRowHeight="16.5" x14ac:dyDescent="0.4"/>
  <cols>
    <col min="1" max="1" width="7.5" style="8" customWidth="1"/>
    <col min="2" max="2" width="17.75" style="8" customWidth="1"/>
    <col min="3" max="3" width="22.5" style="8" customWidth="1"/>
    <col min="4" max="8" width="9" style="8"/>
    <col min="9" max="9" width="45.33203125" style="8" customWidth="1"/>
    <col min="10" max="16384" width="9" style="8"/>
  </cols>
  <sheetData>
    <row r="1" spans="1:9" ht="26.25" customHeight="1" x14ac:dyDescent="0.65">
      <c r="A1" s="169" t="s">
        <v>401</v>
      </c>
      <c r="B1" s="169"/>
      <c r="C1" s="169"/>
      <c r="D1" s="169"/>
      <c r="E1" s="169"/>
      <c r="F1" s="169"/>
      <c r="G1" s="169"/>
      <c r="H1" s="169"/>
      <c r="I1" s="169"/>
    </row>
    <row r="2" spans="1:9" s="10" customFormat="1" ht="33" customHeight="1" x14ac:dyDescent="0.25">
      <c r="A2" s="17" t="s">
        <v>19</v>
      </c>
      <c r="B2" s="17" t="s">
        <v>46</v>
      </c>
      <c r="C2" s="17" t="s">
        <v>47</v>
      </c>
      <c r="D2" s="168" t="s">
        <v>24</v>
      </c>
      <c r="E2" s="168"/>
      <c r="F2" s="168"/>
      <c r="G2" s="168"/>
      <c r="H2" s="168"/>
      <c r="I2" s="168"/>
    </row>
    <row r="3" spans="1:9" s="16" customFormat="1" ht="38.25" customHeight="1" x14ac:dyDescent="0.25">
      <c r="A3" s="11">
        <v>1</v>
      </c>
      <c r="B3" s="137" t="s">
        <v>5</v>
      </c>
      <c r="C3" s="12" t="s">
        <v>31</v>
      </c>
      <c r="D3" s="163" t="s">
        <v>32</v>
      </c>
      <c r="E3" s="164"/>
      <c r="F3" s="164"/>
      <c r="G3" s="164"/>
      <c r="H3" s="164"/>
      <c r="I3" s="165"/>
    </row>
    <row r="4" spans="1:9" s="10" customFormat="1" ht="31.5" customHeight="1" x14ac:dyDescent="0.25">
      <c r="A4" s="9">
        <v>2</v>
      </c>
      <c r="B4" s="137" t="s">
        <v>5</v>
      </c>
      <c r="C4" s="12" t="s">
        <v>30</v>
      </c>
      <c r="D4" s="163" t="s">
        <v>48</v>
      </c>
      <c r="E4" s="164"/>
      <c r="F4" s="164"/>
      <c r="G4" s="164"/>
      <c r="H4" s="164"/>
      <c r="I4" s="165"/>
    </row>
    <row r="5" spans="1:9" s="10" customFormat="1" ht="47.25" customHeight="1" x14ac:dyDescent="0.25">
      <c r="A5" s="11">
        <v>3</v>
      </c>
      <c r="B5" s="137" t="s">
        <v>5</v>
      </c>
      <c r="C5" s="12" t="s">
        <v>36</v>
      </c>
      <c r="D5" s="163" t="s">
        <v>49</v>
      </c>
      <c r="E5" s="164"/>
      <c r="F5" s="164"/>
      <c r="G5" s="164"/>
      <c r="H5" s="164"/>
      <c r="I5" s="165"/>
    </row>
    <row r="6" spans="1:9" s="10" customFormat="1" ht="36" customHeight="1" x14ac:dyDescent="0.25">
      <c r="A6" s="11">
        <v>4</v>
      </c>
      <c r="B6" s="137" t="s">
        <v>5</v>
      </c>
      <c r="C6" s="12" t="s">
        <v>33</v>
      </c>
      <c r="D6" s="163" t="s">
        <v>43</v>
      </c>
      <c r="E6" s="164"/>
      <c r="F6" s="164"/>
      <c r="G6" s="164"/>
      <c r="H6" s="164"/>
      <c r="I6" s="165"/>
    </row>
    <row r="7" spans="1:9" s="10" customFormat="1" ht="33" customHeight="1" x14ac:dyDescent="0.25">
      <c r="A7" s="108">
        <v>5</v>
      </c>
      <c r="B7" s="137" t="s">
        <v>5</v>
      </c>
      <c r="C7" s="12" t="s">
        <v>34</v>
      </c>
      <c r="D7" s="163" t="s">
        <v>50</v>
      </c>
      <c r="E7" s="164"/>
      <c r="F7" s="164"/>
      <c r="G7" s="164"/>
      <c r="H7" s="164"/>
      <c r="I7" s="165"/>
    </row>
    <row r="8" spans="1:9" ht="48" customHeight="1" x14ac:dyDescent="0.4">
      <c r="A8" s="11">
        <v>6</v>
      </c>
      <c r="B8" s="137" t="s">
        <v>53</v>
      </c>
      <c r="C8" s="12" t="s">
        <v>30</v>
      </c>
      <c r="D8" s="163" t="s">
        <v>51</v>
      </c>
      <c r="E8" s="164"/>
      <c r="F8" s="164"/>
      <c r="G8" s="164"/>
      <c r="H8" s="164"/>
      <c r="I8" s="165"/>
    </row>
    <row r="9" spans="1:9" ht="47.25" customHeight="1" x14ac:dyDescent="0.4">
      <c r="A9" s="11">
        <v>7</v>
      </c>
      <c r="B9" s="137" t="s">
        <v>26</v>
      </c>
      <c r="C9" s="12" t="s">
        <v>38</v>
      </c>
      <c r="D9" s="163" t="s">
        <v>39</v>
      </c>
      <c r="E9" s="164"/>
      <c r="F9" s="164"/>
      <c r="G9" s="164"/>
      <c r="H9" s="164"/>
      <c r="I9" s="165"/>
    </row>
    <row r="10" spans="1:9" s="10" customFormat="1" ht="48" customHeight="1" x14ac:dyDescent="0.25">
      <c r="A10" s="108">
        <v>8</v>
      </c>
      <c r="B10" s="137" t="s">
        <v>25</v>
      </c>
      <c r="C10" s="12" t="s">
        <v>35</v>
      </c>
      <c r="D10" s="163" t="s">
        <v>276</v>
      </c>
      <c r="E10" s="164"/>
      <c r="F10" s="164"/>
      <c r="G10" s="164"/>
      <c r="H10" s="164"/>
      <c r="I10" s="165"/>
    </row>
    <row r="11" spans="1:9" s="10" customFormat="1" ht="37.5" customHeight="1" x14ac:dyDescent="0.25">
      <c r="A11" s="11">
        <v>9</v>
      </c>
      <c r="B11" s="137" t="s">
        <v>25</v>
      </c>
      <c r="C11" s="12" t="s">
        <v>45</v>
      </c>
      <c r="D11" s="163" t="s">
        <v>44</v>
      </c>
      <c r="E11" s="164"/>
      <c r="F11" s="164"/>
      <c r="G11" s="164"/>
      <c r="H11" s="164"/>
      <c r="I11" s="165"/>
    </row>
    <row r="12" spans="1:9" s="10" customFormat="1" ht="29" x14ac:dyDescent="0.25">
      <c r="A12" s="11">
        <v>10</v>
      </c>
      <c r="B12" s="137" t="s">
        <v>25</v>
      </c>
      <c r="C12" s="12" t="s">
        <v>167</v>
      </c>
      <c r="D12" s="163" t="s">
        <v>169</v>
      </c>
      <c r="E12" s="166"/>
      <c r="F12" s="166"/>
      <c r="G12" s="166"/>
      <c r="H12" s="166"/>
      <c r="I12" s="167"/>
    </row>
    <row r="13" spans="1:9" s="10" customFormat="1" ht="37.5" customHeight="1" x14ac:dyDescent="0.25">
      <c r="A13" s="108">
        <v>11</v>
      </c>
      <c r="B13" s="137" t="s">
        <v>25</v>
      </c>
      <c r="C13" s="12" t="s">
        <v>277</v>
      </c>
      <c r="D13" s="163" t="s">
        <v>280</v>
      </c>
      <c r="E13" s="166"/>
      <c r="F13" s="166"/>
      <c r="G13" s="166"/>
      <c r="H13" s="166"/>
      <c r="I13" s="167"/>
    </row>
    <row r="14" spans="1:9" s="10" customFormat="1" ht="43.5" x14ac:dyDescent="0.25">
      <c r="A14" s="11">
        <v>12</v>
      </c>
      <c r="B14" s="137" t="s">
        <v>25</v>
      </c>
      <c r="C14" s="12" t="s">
        <v>168</v>
      </c>
      <c r="D14" s="163" t="s">
        <v>279</v>
      </c>
      <c r="E14" s="164"/>
      <c r="F14" s="164"/>
      <c r="G14" s="164"/>
      <c r="H14" s="164"/>
      <c r="I14" s="165"/>
    </row>
    <row r="15" spans="1:9" s="10" customFormat="1" ht="43.5" x14ac:dyDescent="0.25">
      <c r="A15" s="11">
        <v>13</v>
      </c>
      <c r="B15" s="137" t="s">
        <v>25</v>
      </c>
      <c r="C15" s="12" t="s">
        <v>278</v>
      </c>
      <c r="D15" s="163" t="s">
        <v>281</v>
      </c>
      <c r="E15" s="164"/>
      <c r="F15" s="164"/>
      <c r="G15" s="164"/>
      <c r="H15" s="164"/>
      <c r="I15" s="165"/>
    </row>
    <row r="16" spans="1:9" s="16" customFormat="1" ht="49.5" customHeight="1" x14ac:dyDescent="0.25">
      <c r="A16" s="108">
        <v>14</v>
      </c>
      <c r="B16" s="137" t="s">
        <v>25</v>
      </c>
      <c r="C16" s="12" t="s">
        <v>283</v>
      </c>
      <c r="D16" s="163" t="s">
        <v>291</v>
      </c>
      <c r="E16" s="166"/>
      <c r="F16" s="166"/>
      <c r="G16" s="166"/>
      <c r="H16" s="166"/>
      <c r="I16" s="167"/>
    </row>
    <row r="17" spans="1:9" s="10" customFormat="1" ht="55.5" customHeight="1" x14ac:dyDescent="0.25">
      <c r="A17" s="11">
        <v>15</v>
      </c>
      <c r="B17" s="12" t="s">
        <v>25</v>
      </c>
      <c r="C17" s="12" t="s">
        <v>284</v>
      </c>
      <c r="D17" s="163" t="s">
        <v>292</v>
      </c>
      <c r="E17" s="164"/>
      <c r="F17" s="164"/>
      <c r="G17" s="164"/>
      <c r="H17" s="164"/>
      <c r="I17" s="165"/>
    </row>
    <row r="18" spans="1:9" s="10" customFormat="1" ht="53.25" customHeight="1" x14ac:dyDescent="0.25">
      <c r="A18" s="11">
        <v>16</v>
      </c>
      <c r="B18" s="12" t="s">
        <v>25</v>
      </c>
      <c r="C18" s="12" t="s">
        <v>282</v>
      </c>
      <c r="D18" s="163" t="s">
        <v>285</v>
      </c>
      <c r="E18" s="166"/>
      <c r="F18" s="166"/>
      <c r="G18" s="166"/>
      <c r="H18" s="166"/>
      <c r="I18" s="167"/>
    </row>
    <row r="19" spans="1:9" s="10" customFormat="1" ht="29" x14ac:dyDescent="0.25">
      <c r="A19" s="108">
        <v>17</v>
      </c>
      <c r="B19" s="12" t="s">
        <v>25</v>
      </c>
      <c r="C19" s="12" t="s">
        <v>286</v>
      </c>
      <c r="D19" s="163" t="s">
        <v>288</v>
      </c>
      <c r="E19" s="166"/>
      <c r="F19" s="166"/>
      <c r="G19" s="166"/>
      <c r="H19" s="166"/>
      <c r="I19" s="167"/>
    </row>
    <row r="20" spans="1:9" s="10" customFormat="1" ht="81.75" customHeight="1" x14ac:dyDescent="0.25">
      <c r="A20" s="11">
        <v>18</v>
      </c>
      <c r="B20" s="12" t="s">
        <v>25</v>
      </c>
      <c r="C20" s="12" t="s">
        <v>289</v>
      </c>
      <c r="D20" s="163" t="s">
        <v>290</v>
      </c>
      <c r="E20" s="166"/>
      <c r="F20" s="166"/>
      <c r="G20" s="166"/>
      <c r="H20" s="166"/>
      <c r="I20" s="167"/>
    </row>
    <row r="21" spans="1:9" s="18" customFormat="1" ht="71.25" customHeight="1" x14ac:dyDescent="0.4">
      <c r="A21" s="11">
        <v>19</v>
      </c>
      <c r="B21" s="12" t="s">
        <v>170</v>
      </c>
      <c r="C21" s="12" t="s">
        <v>171</v>
      </c>
      <c r="D21" s="163" t="s">
        <v>60</v>
      </c>
      <c r="E21" s="164"/>
      <c r="F21" s="164"/>
      <c r="G21" s="164"/>
      <c r="H21" s="164"/>
      <c r="I21" s="165"/>
    </row>
    <row r="22" spans="1:9" s="18" customFormat="1" ht="33" customHeight="1" x14ac:dyDescent="0.4">
      <c r="A22" s="108">
        <v>20</v>
      </c>
      <c r="B22" s="12" t="s">
        <v>170</v>
      </c>
      <c r="C22" s="12" t="s">
        <v>37</v>
      </c>
      <c r="D22" s="163" t="s">
        <v>42</v>
      </c>
      <c r="E22" s="164"/>
      <c r="F22" s="164"/>
      <c r="G22" s="164"/>
      <c r="H22" s="164"/>
      <c r="I22" s="165"/>
    </row>
    <row r="23" spans="1:9" s="18" customFormat="1" ht="29" x14ac:dyDescent="0.4">
      <c r="A23" s="11">
        <v>21</v>
      </c>
      <c r="B23" s="137" t="s">
        <v>27</v>
      </c>
      <c r="C23" s="12" t="s">
        <v>4</v>
      </c>
      <c r="D23" s="163" t="s">
        <v>54</v>
      </c>
      <c r="E23" s="164"/>
      <c r="F23" s="164"/>
      <c r="G23" s="164"/>
      <c r="H23" s="164"/>
      <c r="I23" s="165"/>
    </row>
    <row r="24" spans="1:9" s="18" customFormat="1" ht="24" customHeight="1" x14ac:dyDescent="0.4">
      <c r="A24" s="11">
        <v>22</v>
      </c>
      <c r="B24" s="138" t="s">
        <v>28</v>
      </c>
      <c r="C24" s="12" t="s">
        <v>4</v>
      </c>
      <c r="D24" s="163" t="s">
        <v>55</v>
      </c>
      <c r="E24" s="164"/>
      <c r="F24" s="164"/>
      <c r="G24" s="164"/>
      <c r="H24" s="164"/>
      <c r="I24" s="165"/>
    </row>
    <row r="25" spans="1:9" s="18" customFormat="1" ht="48.75" customHeight="1" x14ac:dyDescent="0.4">
      <c r="A25" s="108">
        <v>23</v>
      </c>
      <c r="B25" s="137" t="s">
        <v>56</v>
      </c>
      <c r="C25" s="12" t="s">
        <v>4</v>
      </c>
      <c r="D25" s="163" t="s">
        <v>61</v>
      </c>
      <c r="E25" s="164"/>
      <c r="F25" s="164"/>
      <c r="G25" s="164"/>
      <c r="H25" s="164"/>
      <c r="I25" s="165"/>
    </row>
    <row r="26" spans="1:9" s="18" customFormat="1" ht="32.25" customHeight="1" x14ac:dyDescent="0.4">
      <c r="A26" s="11">
        <v>24</v>
      </c>
      <c r="B26" s="137" t="s">
        <v>29</v>
      </c>
      <c r="C26" s="12" t="s">
        <v>4</v>
      </c>
      <c r="D26" s="163" t="s">
        <v>40</v>
      </c>
      <c r="E26" s="164"/>
      <c r="F26" s="164"/>
      <c r="G26" s="164"/>
      <c r="H26" s="164"/>
      <c r="I26" s="165"/>
    </row>
    <row r="27" spans="1:9" s="18" customFormat="1" ht="55.5" customHeight="1" x14ac:dyDescent="0.4">
      <c r="A27" s="161" t="s">
        <v>62</v>
      </c>
      <c r="B27" s="162"/>
      <c r="C27" s="162"/>
      <c r="D27" s="162"/>
      <c r="E27" s="162"/>
      <c r="F27" s="162"/>
      <c r="G27" s="162"/>
      <c r="H27" s="162"/>
      <c r="I27" s="162"/>
    </row>
    <row r="30" spans="1:9" x14ac:dyDescent="0.4">
      <c r="G30" s="8" t="s">
        <v>41</v>
      </c>
    </row>
  </sheetData>
  <mergeCells count="27">
    <mergeCell ref="D15:I15"/>
    <mergeCell ref="D18:I18"/>
    <mergeCell ref="D19:I19"/>
    <mergeCell ref="D20:I20"/>
    <mergeCell ref="A1:I1"/>
    <mergeCell ref="D4:I4"/>
    <mergeCell ref="D3:I3"/>
    <mergeCell ref="D8:I8"/>
    <mergeCell ref="D9:I9"/>
    <mergeCell ref="D5:I5"/>
    <mergeCell ref="D7:I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6"/>
  <sheetViews>
    <sheetView showGridLines="0" tabSelected="1" view="pageBreakPreview" zoomScale="90" zoomScaleNormal="100" zoomScaleSheetLayoutView="90" workbookViewId="0">
      <selection activeCell="I8" sqref="I8"/>
    </sheetView>
  </sheetViews>
  <sheetFormatPr defaultColWidth="9" defaultRowHeight="16.5" x14ac:dyDescent="0.4"/>
  <cols>
    <col min="1" max="1" width="17" style="8" customWidth="1"/>
    <col min="2" max="2" width="17.83203125" style="8" customWidth="1"/>
    <col min="3" max="3" width="17" style="8" customWidth="1"/>
    <col min="4" max="4" width="19.58203125" style="8" customWidth="1"/>
    <col min="5" max="5" width="17" style="8" customWidth="1"/>
    <col min="6" max="6" width="15.25" style="8" customWidth="1"/>
    <col min="7" max="16384" width="9" style="8"/>
  </cols>
  <sheetData>
    <row r="1" spans="1:8" ht="50.25" customHeight="1" thickBot="1" x14ac:dyDescent="0.45">
      <c r="A1" s="187" t="s">
        <v>402</v>
      </c>
      <c r="B1" s="188"/>
      <c r="C1" s="188"/>
      <c r="D1" s="188"/>
      <c r="E1" s="188"/>
      <c r="F1" s="189"/>
      <c r="H1" s="8" t="s">
        <v>372</v>
      </c>
    </row>
    <row r="2" spans="1:8" ht="29" x14ac:dyDescent="0.4">
      <c r="A2" s="141" t="s">
        <v>116</v>
      </c>
      <c r="B2" s="142"/>
      <c r="C2" s="139" t="s">
        <v>256</v>
      </c>
      <c r="D2" s="140"/>
      <c r="E2" s="190" t="s">
        <v>118</v>
      </c>
      <c r="F2" s="191"/>
      <c r="H2" s="8" t="s">
        <v>374</v>
      </c>
    </row>
    <row r="3" spans="1:8" ht="29" x14ac:dyDescent="0.4">
      <c r="A3" s="143" t="s">
        <v>117</v>
      </c>
      <c r="B3" s="44"/>
      <c r="C3" s="137" t="s">
        <v>257</v>
      </c>
      <c r="D3" s="160" t="s">
        <v>400</v>
      </c>
      <c r="E3" s="146" t="s">
        <v>263</v>
      </c>
      <c r="F3" s="147"/>
    </row>
    <row r="4" spans="1:8" ht="29" x14ac:dyDescent="0.4">
      <c r="A4" s="143" t="s">
        <v>395</v>
      </c>
      <c r="B4" s="45"/>
      <c r="C4" s="156" t="s">
        <v>119</v>
      </c>
      <c r="D4" s="157" t="s">
        <v>373</v>
      </c>
      <c r="E4" s="146" t="s">
        <v>264</v>
      </c>
      <c r="F4" s="148"/>
    </row>
    <row r="5" spans="1:8" ht="29.5" thickBot="1" x14ac:dyDescent="0.45">
      <c r="A5" s="144" t="s">
        <v>255</v>
      </c>
      <c r="B5" s="47"/>
      <c r="C5" s="145" t="s">
        <v>120</v>
      </c>
      <c r="D5" s="48"/>
      <c r="E5" s="149" t="s">
        <v>265</v>
      </c>
      <c r="F5" s="150"/>
    </row>
    <row r="6" spans="1:8" ht="17" thickBot="1" x14ac:dyDescent="0.45">
      <c r="A6" s="170"/>
      <c r="B6" s="171"/>
      <c r="C6" s="171"/>
      <c r="D6" s="171"/>
      <c r="E6" s="171"/>
      <c r="F6" s="172"/>
    </row>
    <row r="7" spans="1:8" ht="25.5" customHeight="1" x14ac:dyDescent="0.4">
      <c r="A7" s="46" t="s">
        <v>121</v>
      </c>
      <c r="B7" s="181" t="s">
        <v>133</v>
      </c>
      <c r="C7" s="182"/>
      <c r="D7" s="40" t="s">
        <v>404</v>
      </c>
      <c r="E7" s="183" t="s">
        <v>134</v>
      </c>
      <c r="F7" s="184"/>
    </row>
    <row r="8" spans="1:8" x14ac:dyDescent="0.4">
      <c r="A8" s="176" t="s">
        <v>135</v>
      </c>
      <c r="B8" s="177"/>
      <c r="C8" s="178"/>
      <c r="D8" s="109">
        <f>D9+D10</f>
        <v>31.6</v>
      </c>
      <c r="E8" s="179"/>
      <c r="F8" s="180"/>
    </row>
    <row r="9" spans="1:8" ht="17.25" customHeight="1" x14ac:dyDescent="0.4">
      <c r="A9" s="49">
        <v>1</v>
      </c>
      <c r="B9" s="173" t="s">
        <v>122</v>
      </c>
      <c r="C9" s="165"/>
      <c r="D9" s="41">
        <f>'附表1-出厂价明细'!V12</f>
        <v>31.200000000000003</v>
      </c>
      <c r="E9" s="174"/>
      <c r="F9" s="175"/>
    </row>
    <row r="10" spans="1:8" x14ac:dyDescent="0.4">
      <c r="A10" s="49">
        <v>2</v>
      </c>
      <c r="B10" s="173" t="s">
        <v>123</v>
      </c>
      <c r="C10" s="165"/>
      <c r="D10" s="41">
        <f>'附表1-出厂价明细'!V20</f>
        <v>0.4</v>
      </c>
      <c r="E10" s="174"/>
      <c r="F10" s="175"/>
    </row>
    <row r="11" spans="1:8" x14ac:dyDescent="0.4">
      <c r="A11" s="192" t="s">
        <v>258</v>
      </c>
      <c r="B11" s="193"/>
      <c r="C11" s="194"/>
      <c r="D11" s="110">
        <f>D15+D16</f>
        <v>6.0277777777777777</v>
      </c>
      <c r="E11" s="179"/>
      <c r="F11" s="180"/>
    </row>
    <row r="12" spans="1:8" x14ac:dyDescent="0.4">
      <c r="A12" s="50">
        <v>3</v>
      </c>
      <c r="B12" s="163" t="s">
        <v>136</v>
      </c>
      <c r="C12" s="167"/>
      <c r="D12" s="42">
        <f>'附表1-出厂价明细'!Q31</f>
        <v>0.2722222222222222</v>
      </c>
      <c r="E12" s="179"/>
      <c r="F12" s="180"/>
    </row>
    <row r="13" spans="1:8" x14ac:dyDescent="0.4">
      <c r="A13" s="50">
        <v>4</v>
      </c>
      <c r="B13" s="163" t="s">
        <v>137</v>
      </c>
      <c r="C13" s="167"/>
      <c r="D13" s="42">
        <f>'附表1-出厂价明细'!R31</f>
        <v>0.1361111111111111</v>
      </c>
      <c r="E13" s="179"/>
      <c r="F13" s="180"/>
    </row>
    <row r="14" spans="1:8" x14ac:dyDescent="0.4">
      <c r="A14" s="50">
        <v>5</v>
      </c>
      <c r="B14" s="163" t="s">
        <v>138</v>
      </c>
      <c r="C14" s="167"/>
      <c r="D14" s="42">
        <f>'附表1-出厂价明细'!S31</f>
        <v>0.1225</v>
      </c>
      <c r="E14" s="12" t="s">
        <v>114</v>
      </c>
      <c r="F14" s="43">
        <f>'附表1-出厂价明细'!N23</f>
        <v>0.3</v>
      </c>
    </row>
    <row r="15" spans="1:8" x14ac:dyDescent="0.4">
      <c r="A15" s="50">
        <v>6</v>
      </c>
      <c r="B15" s="163" t="s">
        <v>139</v>
      </c>
      <c r="C15" s="167"/>
      <c r="D15" s="42">
        <f>'附表1-出厂价明细'!T31</f>
        <v>2.7222222222222223</v>
      </c>
      <c r="E15" s="174"/>
      <c r="F15" s="175"/>
    </row>
    <row r="16" spans="1:8" x14ac:dyDescent="0.4">
      <c r="A16" s="50">
        <v>7</v>
      </c>
      <c r="B16" s="163" t="s">
        <v>140</v>
      </c>
      <c r="C16" s="167"/>
      <c r="D16" s="42">
        <f>'附表1-出厂价明细'!U31</f>
        <v>3.3055555555555554</v>
      </c>
      <c r="E16" s="163"/>
      <c r="F16" s="195"/>
    </row>
    <row r="17" spans="1:6" x14ac:dyDescent="0.4">
      <c r="A17" s="192" t="s">
        <v>259</v>
      </c>
      <c r="B17" s="193"/>
      <c r="C17" s="194"/>
      <c r="D17" s="111" t="e">
        <f>D18+D19</f>
        <v>#VALUE!</v>
      </c>
      <c r="E17" s="196"/>
      <c r="F17" s="197"/>
    </row>
    <row r="18" spans="1:6" ht="17.25" customHeight="1" x14ac:dyDescent="0.4">
      <c r="A18" s="51">
        <v>8</v>
      </c>
      <c r="B18" s="198" t="s">
        <v>172</v>
      </c>
      <c r="C18" s="199"/>
      <c r="D18" s="42" t="str">
        <f>'附表1-出厂价明细'!E34</f>
        <v>自动计算</v>
      </c>
      <c r="E18" s="11" t="s">
        <v>115</v>
      </c>
      <c r="F18" s="107" t="str">
        <f>'附表1-出厂价明细'!D34</f>
        <v>必填百分比</v>
      </c>
    </row>
    <row r="19" spans="1:6" x14ac:dyDescent="0.4">
      <c r="A19" s="50">
        <v>9</v>
      </c>
      <c r="B19" s="163" t="s">
        <v>261</v>
      </c>
      <c r="C19" s="200"/>
      <c r="D19" s="42" t="e">
        <f>'附表1-出厂价明细'!E35</f>
        <v>#VALUE!</v>
      </c>
      <c r="E19" s="11" t="s">
        <v>262</v>
      </c>
      <c r="F19" s="107" t="str">
        <f>'附表1-出厂价明细'!D35</f>
        <v>必填百分比</v>
      </c>
    </row>
    <row r="20" spans="1:6" x14ac:dyDescent="0.4">
      <c r="A20" s="201" t="s">
        <v>141</v>
      </c>
      <c r="B20" s="202"/>
      <c r="C20" s="203"/>
      <c r="D20" s="110" t="e">
        <f>D8+D11+D17</f>
        <v>#VALUE!</v>
      </c>
      <c r="E20" s="185"/>
      <c r="F20" s="186"/>
    </row>
    <row r="21" spans="1:6" x14ac:dyDescent="0.4">
      <c r="A21" s="192" t="s">
        <v>260</v>
      </c>
      <c r="B21" s="193"/>
      <c r="C21" s="194"/>
      <c r="D21" s="110">
        <f>D22+D23+D24</f>
        <v>0</v>
      </c>
      <c r="E21" s="52"/>
      <c r="F21" s="53"/>
    </row>
    <row r="22" spans="1:6" x14ac:dyDescent="0.4">
      <c r="A22" s="50">
        <v>10</v>
      </c>
      <c r="B22" s="163" t="s">
        <v>143</v>
      </c>
      <c r="C22" s="167"/>
      <c r="D22" s="42"/>
      <c r="E22" s="12"/>
      <c r="F22" s="12"/>
    </row>
    <row r="23" spans="1:6" x14ac:dyDescent="0.4">
      <c r="A23" s="51">
        <v>11</v>
      </c>
      <c r="B23" s="198" t="s">
        <v>144</v>
      </c>
      <c r="C23" s="199"/>
      <c r="D23" s="42"/>
      <c r="E23" s="12"/>
      <c r="F23" s="12"/>
    </row>
    <row r="24" spans="1:6" x14ac:dyDescent="0.4">
      <c r="A24" s="67">
        <v>12</v>
      </c>
      <c r="B24" s="198" t="s">
        <v>193</v>
      </c>
      <c r="C24" s="199"/>
      <c r="D24" s="68"/>
      <c r="E24" s="12"/>
      <c r="F24" s="12"/>
    </row>
    <row r="25" spans="1:6" x14ac:dyDescent="0.4">
      <c r="A25" s="192" t="s">
        <v>142</v>
      </c>
      <c r="B25" s="193"/>
      <c r="C25" s="194"/>
      <c r="D25" s="111">
        <f>D26+D27+D28</f>
        <v>1813000</v>
      </c>
      <c r="E25" s="52" t="s">
        <v>124</v>
      </c>
      <c r="F25" s="53" t="s">
        <v>125</v>
      </c>
    </row>
    <row r="26" spans="1:6" x14ac:dyDescent="0.4">
      <c r="A26" s="50">
        <v>13</v>
      </c>
      <c r="B26" s="163" t="s">
        <v>146</v>
      </c>
      <c r="C26" s="167"/>
      <c r="D26" s="42">
        <f>E26/F26</f>
        <v>3400</v>
      </c>
      <c r="E26" s="65">
        <f>'附表2-开发费'!F10:F10</f>
        <v>3400</v>
      </c>
      <c r="F26" s="66">
        <v>1</v>
      </c>
    </row>
    <row r="27" spans="1:6" x14ac:dyDescent="0.4">
      <c r="A27" s="51">
        <v>14</v>
      </c>
      <c r="B27" s="198" t="s">
        <v>147</v>
      </c>
      <c r="C27" s="199"/>
      <c r="D27" s="42">
        <f>E27/F27</f>
        <v>9600</v>
      </c>
      <c r="E27" s="65">
        <f>'附表2-开发费'!I20:I20</f>
        <v>9600</v>
      </c>
      <c r="F27" s="66">
        <v>1</v>
      </c>
    </row>
    <row r="28" spans="1:6" x14ac:dyDescent="0.4">
      <c r="A28" s="50">
        <v>15</v>
      </c>
      <c r="B28" s="163" t="s">
        <v>148</v>
      </c>
      <c r="C28" s="200"/>
      <c r="D28" s="42">
        <f>E28/F28</f>
        <v>1800000</v>
      </c>
      <c r="E28" s="65">
        <f>'附表3-模具费'!N19:N19</f>
        <v>1800000</v>
      </c>
      <c r="F28" s="66">
        <v>1</v>
      </c>
    </row>
    <row r="29" spans="1:6" ht="17" thickBot="1" x14ac:dyDescent="0.45">
      <c r="A29" s="211" t="s">
        <v>403</v>
      </c>
      <c r="B29" s="212"/>
      <c r="C29" s="212"/>
      <c r="D29" s="112" t="e">
        <f>D20+D25+D21</f>
        <v>#VALUE!</v>
      </c>
      <c r="E29" s="213"/>
      <c r="F29" s="214"/>
    </row>
    <row r="30" spans="1:6" ht="17" thickBot="1" x14ac:dyDescent="0.45">
      <c r="A30" s="204"/>
      <c r="B30" s="205"/>
      <c r="C30" s="205"/>
      <c r="D30" s="205"/>
      <c r="E30" s="205"/>
      <c r="F30" s="206"/>
    </row>
    <row r="31" spans="1:6" ht="41.25" customHeight="1" x14ac:dyDescent="0.4">
      <c r="A31" s="207" t="s">
        <v>129</v>
      </c>
      <c r="B31" s="208"/>
      <c r="C31" s="208"/>
      <c r="D31" s="209" t="s">
        <v>132</v>
      </c>
      <c r="E31" s="209"/>
      <c r="F31" s="210"/>
    </row>
    <row r="32" spans="1:6" ht="34.5" customHeight="1" x14ac:dyDescent="0.4">
      <c r="A32" s="54" t="s">
        <v>130</v>
      </c>
      <c r="B32" s="9" t="s">
        <v>2</v>
      </c>
      <c r="C32" s="9" t="s">
        <v>3</v>
      </c>
      <c r="D32" s="9" t="s">
        <v>126</v>
      </c>
      <c r="E32" s="9" t="s">
        <v>127</v>
      </c>
      <c r="F32" s="59" t="s">
        <v>128</v>
      </c>
    </row>
    <row r="33" spans="1:6" ht="29.5" thickBot="1" x14ac:dyDescent="0.45">
      <c r="A33" s="55" t="s">
        <v>131</v>
      </c>
      <c r="B33" s="56"/>
      <c r="C33" s="56"/>
      <c r="D33" s="56"/>
      <c r="E33" s="56"/>
      <c r="F33" s="57"/>
    </row>
    <row r="34" spans="1:6" ht="101.25" customHeight="1" thickBot="1" x14ac:dyDescent="0.45">
      <c r="A34" s="60" t="s">
        <v>145</v>
      </c>
      <c r="B34" s="215" t="s">
        <v>394</v>
      </c>
      <c r="C34" s="216"/>
      <c r="D34" s="216"/>
      <c r="E34" s="216"/>
      <c r="F34" s="217"/>
    </row>
    <row r="35" spans="1:6" ht="28.5" customHeight="1" x14ac:dyDescent="0.4">
      <c r="A35" s="130" t="s">
        <v>11</v>
      </c>
      <c r="B35" s="218"/>
      <c r="C35" s="218"/>
      <c r="D35" s="131" t="s">
        <v>10</v>
      </c>
      <c r="E35" s="220"/>
      <c r="F35" s="221"/>
    </row>
    <row r="36" spans="1:6" ht="17" thickBot="1" x14ac:dyDescent="0.45">
      <c r="A36" s="61" t="s">
        <v>149</v>
      </c>
      <c r="B36" s="219"/>
      <c r="C36" s="219"/>
      <c r="D36" s="56" t="s">
        <v>150</v>
      </c>
      <c r="E36" s="219"/>
      <c r="F36" s="222"/>
    </row>
  </sheetData>
  <mergeCells count="46">
    <mergeCell ref="B34:F34"/>
    <mergeCell ref="B35:C35"/>
    <mergeCell ref="B36:C36"/>
    <mergeCell ref="E35:F35"/>
    <mergeCell ref="E36:F36"/>
    <mergeCell ref="A30:F30"/>
    <mergeCell ref="A31:C31"/>
    <mergeCell ref="D31:F31"/>
    <mergeCell ref="A29:C29"/>
    <mergeCell ref="E29:F29"/>
    <mergeCell ref="A25:C25"/>
    <mergeCell ref="B26:C26"/>
    <mergeCell ref="B27:C27"/>
    <mergeCell ref="B28:C28"/>
    <mergeCell ref="B18:C18"/>
    <mergeCell ref="B19:C19"/>
    <mergeCell ref="A20:C20"/>
    <mergeCell ref="A21:C21"/>
    <mergeCell ref="B22:C22"/>
    <mergeCell ref="B23:C23"/>
    <mergeCell ref="B24:C24"/>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6:F6"/>
    <mergeCell ref="B9:C9"/>
    <mergeCell ref="E10:F10"/>
    <mergeCell ref="A8:C8"/>
    <mergeCell ref="B10:C10"/>
    <mergeCell ref="E8:F8"/>
    <mergeCell ref="B7:C7"/>
    <mergeCell ref="E7:F7"/>
    <mergeCell ref="E9:F9"/>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35"/>
  <sheetViews>
    <sheetView showGridLines="0" view="pageBreakPreview" topLeftCell="A16" zoomScale="80" zoomScaleNormal="90" zoomScaleSheetLayoutView="80" workbookViewId="0">
      <selection activeCell="E11" sqref="E11:F11"/>
    </sheetView>
  </sheetViews>
  <sheetFormatPr defaultColWidth="9" defaultRowHeight="14.5" x14ac:dyDescent="0.4"/>
  <cols>
    <col min="1" max="1" width="12.58203125" style="37" customWidth="1"/>
    <col min="2" max="4" width="10.75" style="37" customWidth="1"/>
    <col min="5" max="5" width="16.58203125" style="37" customWidth="1"/>
    <col min="6" max="7" width="10.75" style="37" customWidth="1"/>
    <col min="8" max="8" width="12.08203125" style="37" customWidth="1"/>
    <col min="9" max="11" width="10.75" style="37" customWidth="1"/>
    <col min="12" max="12" width="12.33203125" style="37" customWidth="1"/>
    <col min="13" max="13" width="13.25" style="37" customWidth="1"/>
    <col min="14" max="14" width="10.75" style="37" customWidth="1"/>
    <col min="15" max="15" width="13.08203125" style="37" customWidth="1"/>
    <col min="16" max="17" width="10.75" style="37" customWidth="1"/>
    <col min="18" max="18" width="12" style="37" customWidth="1"/>
    <col min="19" max="19" width="11.58203125" style="37" customWidth="1"/>
    <col min="20" max="21" width="11.33203125" style="37" customWidth="1"/>
    <col min="22" max="22" width="14.08203125" style="37" bestFit="1" customWidth="1"/>
    <col min="23" max="16384" width="9" style="37"/>
  </cols>
  <sheetData>
    <row r="1" spans="1:22" ht="63.75" customHeight="1" x14ac:dyDescent="0.4">
      <c r="A1" s="231" t="s">
        <v>396</v>
      </c>
      <c r="B1" s="232"/>
      <c r="C1" s="232"/>
      <c r="D1" s="232"/>
      <c r="E1" s="232"/>
      <c r="F1" s="232"/>
      <c r="G1" s="232"/>
      <c r="H1" s="232"/>
      <c r="I1" s="232"/>
      <c r="J1" s="232"/>
      <c r="K1" s="232"/>
      <c r="L1" s="232"/>
      <c r="M1" s="232"/>
      <c r="N1" s="232"/>
      <c r="O1" s="232"/>
      <c r="P1" s="232"/>
      <c r="Q1" s="232"/>
      <c r="R1" s="232"/>
      <c r="S1" s="232"/>
      <c r="T1" s="232"/>
      <c r="U1" s="232"/>
      <c r="V1" s="232"/>
    </row>
    <row r="2" spans="1:22" ht="32.25" customHeight="1" x14ac:dyDescent="0.4">
      <c r="A2" s="229" t="s">
        <v>154</v>
      </c>
      <c r="B2" s="229"/>
      <c r="C2" s="229"/>
      <c r="D2" s="229"/>
      <c r="E2" s="229"/>
      <c r="F2" s="229"/>
      <c r="G2" s="229"/>
      <c r="H2" s="229"/>
      <c r="I2" s="229"/>
      <c r="J2" s="229"/>
      <c r="K2" s="229"/>
      <c r="L2" s="229"/>
      <c r="M2" s="229"/>
      <c r="N2" s="229"/>
      <c r="O2" s="229"/>
      <c r="P2" s="229"/>
      <c r="Q2" s="229"/>
      <c r="R2" s="229"/>
      <c r="S2" s="229"/>
      <c r="T2" s="229"/>
      <c r="U2" s="229"/>
      <c r="V2" s="229"/>
    </row>
    <row r="3" spans="1:22" ht="83.25" customHeight="1" x14ac:dyDescent="0.4">
      <c r="A3" s="227" t="s">
        <v>110</v>
      </c>
      <c r="B3" s="227"/>
      <c r="C3" s="224" t="s">
        <v>111</v>
      </c>
      <c r="D3" s="224"/>
      <c r="E3" s="224" t="s">
        <v>155</v>
      </c>
      <c r="F3" s="224"/>
      <c r="G3" s="224" t="s">
        <v>174</v>
      </c>
      <c r="H3" s="224"/>
      <c r="I3" s="224" t="s">
        <v>109</v>
      </c>
      <c r="J3" s="224"/>
      <c r="K3" s="116" t="s">
        <v>112</v>
      </c>
      <c r="L3" s="116" t="s">
        <v>156</v>
      </c>
      <c r="M3" s="116" t="s">
        <v>175</v>
      </c>
      <c r="N3" s="116" t="s">
        <v>194</v>
      </c>
      <c r="O3" s="116" t="s">
        <v>243</v>
      </c>
      <c r="P3" s="116" t="s">
        <v>241</v>
      </c>
      <c r="Q3" s="116" t="s">
        <v>240</v>
      </c>
      <c r="R3" s="116" t="s">
        <v>239</v>
      </c>
      <c r="S3" s="116" t="s">
        <v>242</v>
      </c>
      <c r="T3" s="116" t="s">
        <v>238</v>
      </c>
      <c r="U3" s="116" t="s">
        <v>237</v>
      </c>
      <c r="V3" s="116" t="s">
        <v>236</v>
      </c>
    </row>
    <row r="4" spans="1:22" x14ac:dyDescent="0.4">
      <c r="A4" s="225" t="s">
        <v>205</v>
      </c>
      <c r="B4" s="225"/>
      <c r="C4" s="225" t="s">
        <v>207</v>
      </c>
      <c r="D4" s="225"/>
      <c r="E4" s="225" t="s">
        <v>206</v>
      </c>
      <c r="F4" s="225"/>
      <c r="G4" s="225" t="s">
        <v>208</v>
      </c>
      <c r="H4" s="225"/>
      <c r="I4" s="225" t="s">
        <v>209</v>
      </c>
      <c r="J4" s="225"/>
      <c r="K4" s="79" t="s">
        <v>210</v>
      </c>
      <c r="L4" s="79">
        <v>1</v>
      </c>
      <c r="M4" s="79" t="s">
        <v>211</v>
      </c>
      <c r="N4" s="79" t="s">
        <v>212</v>
      </c>
      <c r="O4" s="80">
        <v>10.4</v>
      </c>
      <c r="P4" s="80">
        <v>3</v>
      </c>
      <c r="Q4" s="80">
        <v>2.8</v>
      </c>
      <c r="R4" s="76">
        <f>P4*O4</f>
        <v>31.200000000000003</v>
      </c>
      <c r="S4" s="80">
        <v>0</v>
      </c>
      <c r="T4" s="78">
        <f>P4-Q4</f>
        <v>0.20000000000000018</v>
      </c>
      <c r="U4" s="78">
        <f>S4*T4</f>
        <v>0</v>
      </c>
      <c r="V4" s="77">
        <f>R4-U4</f>
        <v>31.200000000000003</v>
      </c>
    </row>
    <row r="5" spans="1:22" x14ac:dyDescent="0.4">
      <c r="A5" s="223"/>
      <c r="B5" s="223"/>
      <c r="C5" s="223"/>
      <c r="D5" s="223"/>
      <c r="E5" s="223"/>
      <c r="F5" s="223"/>
      <c r="G5" s="223"/>
      <c r="H5" s="223"/>
      <c r="I5" s="223"/>
      <c r="J5" s="223"/>
      <c r="K5" s="58"/>
      <c r="L5" s="58"/>
      <c r="M5" s="58"/>
      <c r="N5" s="58"/>
      <c r="O5" s="58"/>
      <c r="P5" s="58"/>
      <c r="Q5" s="58"/>
      <c r="R5" s="58"/>
      <c r="S5" s="58"/>
      <c r="T5" s="58"/>
      <c r="U5" s="58"/>
      <c r="V5" s="58"/>
    </row>
    <row r="6" spans="1:22" x14ac:dyDescent="0.4">
      <c r="A6" s="223"/>
      <c r="B6" s="223"/>
      <c r="C6" s="223"/>
      <c r="D6" s="223"/>
      <c r="E6" s="223"/>
      <c r="F6" s="223"/>
      <c r="G6" s="223"/>
      <c r="H6" s="223"/>
      <c r="I6" s="223"/>
      <c r="J6" s="223"/>
      <c r="K6" s="58"/>
      <c r="L6" s="58"/>
      <c r="M6" s="58"/>
      <c r="N6" s="58"/>
      <c r="O6" s="58"/>
      <c r="P6" s="58"/>
      <c r="Q6" s="58"/>
      <c r="R6" s="58"/>
      <c r="S6" s="58"/>
      <c r="T6" s="58"/>
      <c r="U6" s="58"/>
      <c r="V6" s="58"/>
    </row>
    <row r="7" spans="1:22" x14ac:dyDescent="0.4">
      <c r="A7" s="226" t="s">
        <v>375</v>
      </c>
      <c r="B7" s="226"/>
      <c r="C7" s="226" t="s">
        <v>375</v>
      </c>
      <c r="D7" s="226"/>
      <c r="E7" s="226" t="s">
        <v>389</v>
      </c>
      <c r="F7" s="226"/>
      <c r="G7" s="226" t="s">
        <v>375</v>
      </c>
      <c r="H7" s="226"/>
      <c r="I7" s="226" t="s">
        <v>375</v>
      </c>
      <c r="J7" s="226"/>
      <c r="K7" s="152" t="s">
        <v>380</v>
      </c>
      <c r="L7" s="152" t="s">
        <v>378</v>
      </c>
      <c r="M7" s="152" t="s">
        <v>390</v>
      </c>
      <c r="N7" s="152" t="s">
        <v>391</v>
      </c>
      <c r="O7" s="152" t="s">
        <v>375</v>
      </c>
      <c r="P7" s="152" t="s">
        <v>375</v>
      </c>
      <c r="Q7" s="152" t="s">
        <v>375</v>
      </c>
      <c r="R7" s="152" t="s">
        <v>375</v>
      </c>
      <c r="S7" s="152" t="s">
        <v>375</v>
      </c>
      <c r="T7" s="152" t="s">
        <v>375</v>
      </c>
      <c r="U7" s="152" t="s">
        <v>375</v>
      </c>
      <c r="V7" s="152" t="s">
        <v>388</v>
      </c>
    </row>
    <row r="8" spans="1:22" x14ac:dyDescent="0.4">
      <c r="A8" s="223"/>
      <c r="B8" s="223"/>
      <c r="C8" s="223"/>
      <c r="D8" s="223"/>
      <c r="E8" s="223"/>
      <c r="F8" s="223"/>
      <c r="G8" s="223"/>
      <c r="H8" s="223"/>
      <c r="I8" s="223"/>
      <c r="J8" s="223"/>
      <c r="K8" s="58"/>
      <c r="L8" s="58"/>
      <c r="M8" s="58"/>
      <c r="N8" s="58"/>
      <c r="O8" s="58"/>
      <c r="P8" s="58"/>
      <c r="Q8" s="58"/>
      <c r="R8" s="58"/>
      <c r="S8" s="58"/>
      <c r="T8" s="58"/>
      <c r="U8" s="58"/>
      <c r="V8" s="58"/>
    </row>
    <row r="9" spans="1:22" x14ac:dyDescent="0.4">
      <c r="A9" s="223"/>
      <c r="B9" s="223"/>
      <c r="C9" s="223"/>
      <c r="D9" s="223"/>
      <c r="E9" s="223"/>
      <c r="F9" s="223"/>
      <c r="G9" s="223"/>
      <c r="H9" s="223"/>
      <c r="I9" s="223"/>
      <c r="J9" s="223"/>
      <c r="K9" s="58"/>
      <c r="L9" s="58"/>
      <c r="M9" s="58"/>
      <c r="N9" s="58"/>
      <c r="O9" s="58"/>
      <c r="P9" s="58"/>
      <c r="Q9" s="58"/>
      <c r="R9" s="58"/>
      <c r="S9" s="58"/>
      <c r="T9" s="58"/>
      <c r="U9" s="58"/>
      <c r="V9" s="58"/>
    </row>
    <row r="10" spans="1:22" x14ac:dyDescent="0.4">
      <c r="A10" s="223"/>
      <c r="B10" s="223"/>
      <c r="C10" s="223"/>
      <c r="D10" s="223"/>
      <c r="E10" s="223"/>
      <c r="F10" s="223"/>
      <c r="G10" s="223"/>
      <c r="H10" s="223"/>
      <c r="I10" s="223"/>
      <c r="J10" s="223"/>
      <c r="K10" s="58"/>
      <c r="L10" s="58"/>
      <c r="M10" s="58"/>
      <c r="N10" s="58"/>
      <c r="O10" s="58"/>
      <c r="P10" s="58"/>
      <c r="Q10" s="58"/>
      <c r="R10" s="58"/>
      <c r="S10" s="58"/>
      <c r="T10" s="58"/>
      <c r="U10" s="58"/>
      <c r="V10" s="58"/>
    </row>
    <row r="11" spans="1:22" x14ac:dyDescent="0.4">
      <c r="A11" s="223"/>
      <c r="B11" s="223"/>
      <c r="C11" s="223"/>
      <c r="D11" s="223"/>
      <c r="E11" s="223"/>
      <c r="F11" s="223"/>
      <c r="G11" s="223"/>
      <c r="H11" s="223"/>
      <c r="I11" s="223"/>
      <c r="J11" s="223"/>
      <c r="K11" s="58"/>
      <c r="L11" s="58"/>
      <c r="M11" s="58"/>
      <c r="N11" s="58"/>
      <c r="O11" s="58"/>
      <c r="P11" s="58"/>
      <c r="Q11" s="58"/>
      <c r="R11" s="58"/>
      <c r="S11" s="58"/>
      <c r="T11" s="58"/>
      <c r="U11" s="58"/>
      <c r="V11" s="58"/>
    </row>
    <row r="12" spans="1:22" x14ac:dyDescent="0.4">
      <c r="A12" s="223" t="s">
        <v>151</v>
      </c>
      <c r="B12" s="223"/>
      <c r="C12" s="223"/>
      <c r="D12" s="223"/>
      <c r="E12" s="223"/>
      <c r="F12" s="223"/>
      <c r="G12" s="223"/>
      <c r="H12" s="223"/>
      <c r="I12" s="223"/>
      <c r="J12" s="223"/>
      <c r="K12" s="58"/>
      <c r="L12" s="58"/>
      <c r="M12" s="58"/>
      <c r="N12" s="58"/>
      <c r="O12" s="58"/>
      <c r="P12" s="58"/>
      <c r="Q12" s="58"/>
      <c r="R12" s="58"/>
      <c r="S12" s="58"/>
      <c r="T12" s="58"/>
      <c r="U12" s="58"/>
      <c r="V12" s="87">
        <f>SUM(V4:V11)</f>
        <v>31.200000000000003</v>
      </c>
    </row>
    <row r="13" spans="1:22" ht="35.25" customHeight="1" x14ac:dyDescent="0.4">
      <c r="A13" s="229" t="s">
        <v>157</v>
      </c>
      <c r="B13" s="229"/>
      <c r="C13" s="229"/>
      <c r="D13" s="229"/>
      <c r="E13" s="229"/>
      <c r="F13" s="229"/>
      <c r="G13" s="229"/>
      <c r="H13" s="229"/>
      <c r="I13" s="229"/>
      <c r="J13" s="229"/>
      <c r="K13" s="229"/>
      <c r="L13" s="229"/>
      <c r="M13" s="229"/>
      <c r="N13" s="229"/>
      <c r="O13" s="229"/>
      <c r="P13" s="229"/>
      <c r="Q13" s="229"/>
      <c r="R13" s="229"/>
      <c r="S13" s="229"/>
      <c r="T13" s="229"/>
      <c r="U13" s="229"/>
      <c r="V13" s="229"/>
    </row>
    <row r="14" spans="1:22" ht="54.75" customHeight="1" x14ac:dyDescent="0.4">
      <c r="A14" s="227" t="s">
        <v>166</v>
      </c>
      <c r="B14" s="227"/>
      <c r="C14" s="224" t="s">
        <v>165</v>
      </c>
      <c r="D14" s="224"/>
      <c r="E14" s="116" t="s">
        <v>164</v>
      </c>
      <c r="F14" s="224" t="s">
        <v>173</v>
      </c>
      <c r="G14" s="224"/>
      <c r="H14" s="224" t="s">
        <v>163</v>
      </c>
      <c r="I14" s="223"/>
      <c r="J14" s="224" t="s">
        <v>162</v>
      </c>
      <c r="K14" s="224"/>
      <c r="L14" s="224" t="s">
        <v>109</v>
      </c>
      <c r="M14" s="224"/>
      <c r="N14" s="224" t="s">
        <v>112</v>
      </c>
      <c r="O14" s="224"/>
      <c r="P14" s="224" t="s">
        <v>161</v>
      </c>
      <c r="Q14" s="224"/>
      <c r="R14" s="116" t="s">
        <v>244</v>
      </c>
      <c r="S14" s="116" t="s">
        <v>245</v>
      </c>
      <c r="T14" s="116" t="s">
        <v>235</v>
      </c>
      <c r="U14" s="116" t="s">
        <v>234</v>
      </c>
      <c r="V14" s="116" t="s">
        <v>233</v>
      </c>
    </row>
    <row r="15" spans="1:22" x14ac:dyDescent="0.4">
      <c r="A15" s="225">
        <v>900102</v>
      </c>
      <c r="B15" s="225"/>
      <c r="C15" s="225" t="s">
        <v>213</v>
      </c>
      <c r="D15" s="225"/>
      <c r="E15" s="81" t="s">
        <v>214</v>
      </c>
      <c r="F15" s="225"/>
      <c r="G15" s="225"/>
      <c r="H15" s="225" t="s">
        <v>215</v>
      </c>
      <c r="I15" s="225"/>
      <c r="J15" s="225" t="s">
        <v>216</v>
      </c>
      <c r="K15" s="225"/>
      <c r="L15" s="225" t="s">
        <v>217</v>
      </c>
      <c r="M15" s="225"/>
      <c r="N15" s="225" t="s">
        <v>210</v>
      </c>
      <c r="O15" s="225"/>
      <c r="P15" s="225">
        <v>1</v>
      </c>
      <c r="Q15" s="225"/>
      <c r="R15" s="79">
        <v>30</v>
      </c>
      <c r="S15" s="81" t="s">
        <v>218</v>
      </c>
      <c r="T15" s="80">
        <v>0.2</v>
      </c>
      <c r="U15" s="80">
        <v>2</v>
      </c>
      <c r="V15" s="76">
        <f>T15*U15</f>
        <v>0.4</v>
      </c>
    </row>
    <row r="16" spans="1:22" x14ac:dyDescent="0.4">
      <c r="A16" s="223"/>
      <c r="B16" s="223"/>
      <c r="C16" s="223"/>
      <c r="D16" s="223"/>
      <c r="E16" s="58"/>
      <c r="F16" s="223"/>
      <c r="G16" s="223"/>
      <c r="H16" s="223"/>
      <c r="I16" s="223"/>
      <c r="J16" s="223"/>
      <c r="K16" s="223"/>
      <c r="L16" s="223"/>
      <c r="M16" s="223"/>
      <c r="N16" s="223"/>
      <c r="O16" s="223"/>
      <c r="P16" s="223"/>
      <c r="Q16" s="223"/>
      <c r="R16" s="58"/>
      <c r="S16" s="58"/>
      <c r="T16" s="58"/>
      <c r="U16" s="58"/>
      <c r="V16" s="58"/>
    </row>
    <row r="17" spans="1:22" x14ac:dyDescent="0.4">
      <c r="A17" s="226" t="s">
        <v>375</v>
      </c>
      <c r="B17" s="226"/>
      <c r="C17" s="226" t="s">
        <v>375</v>
      </c>
      <c r="D17" s="226"/>
      <c r="E17" s="152" t="s">
        <v>379</v>
      </c>
      <c r="F17" s="226" t="s">
        <v>375</v>
      </c>
      <c r="G17" s="226"/>
      <c r="H17" s="226" t="s">
        <v>376</v>
      </c>
      <c r="I17" s="226"/>
      <c r="J17" s="226" t="s">
        <v>376</v>
      </c>
      <c r="K17" s="226"/>
      <c r="L17" s="226" t="s">
        <v>375</v>
      </c>
      <c r="M17" s="226"/>
      <c r="N17" s="226" t="s">
        <v>381</v>
      </c>
      <c r="O17" s="226"/>
      <c r="P17" s="226" t="s">
        <v>377</v>
      </c>
      <c r="Q17" s="226"/>
      <c r="R17" s="152" t="s">
        <v>375</v>
      </c>
      <c r="S17" s="152" t="s">
        <v>375</v>
      </c>
      <c r="T17" s="152" t="s">
        <v>375</v>
      </c>
      <c r="U17" s="152" t="s">
        <v>375</v>
      </c>
      <c r="V17" s="152" t="s">
        <v>382</v>
      </c>
    </row>
    <row r="18" spans="1:22" x14ac:dyDescent="0.4">
      <c r="A18" s="228"/>
      <c r="B18" s="228"/>
      <c r="C18" s="223"/>
      <c r="D18" s="223"/>
      <c r="E18" s="58"/>
      <c r="F18" s="223"/>
      <c r="G18" s="223"/>
      <c r="H18" s="223"/>
      <c r="I18" s="223"/>
      <c r="J18" s="223"/>
      <c r="K18" s="223"/>
      <c r="L18" s="223"/>
      <c r="M18" s="223"/>
      <c r="N18" s="223"/>
      <c r="O18" s="223"/>
      <c r="P18" s="223"/>
      <c r="Q18" s="223"/>
      <c r="R18" s="58"/>
      <c r="S18" s="58"/>
      <c r="T18" s="58"/>
      <c r="U18" s="58"/>
      <c r="V18" s="58"/>
    </row>
    <row r="19" spans="1:22" x14ac:dyDescent="0.4">
      <c r="A19" s="223"/>
      <c r="B19" s="223"/>
      <c r="C19" s="223"/>
      <c r="D19" s="223"/>
      <c r="E19" s="58"/>
      <c r="F19" s="223"/>
      <c r="G19" s="223"/>
      <c r="H19" s="223"/>
      <c r="I19" s="223"/>
      <c r="J19" s="223"/>
      <c r="K19" s="223"/>
      <c r="L19" s="223"/>
      <c r="M19" s="223"/>
      <c r="N19" s="223"/>
      <c r="O19" s="223"/>
      <c r="P19" s="223"/>
      <c r="Q19" s="223"/>
      <c r="R19" s="58"/>
      <c r="S19" s="58"/>
      <c r="T19" s="58"/>
      <c r="U19" s="58"/>
      <c r="V19" s="58"/>
    </row>
    <row r="20" spans="1:22" ht="27" customHeight="1" x14ac:dyDescent="0.4">
      <c r="A20" s="223" t="s">
        <v>151</v>
      </c>
      <c r="B20" s="223"/>
      <c r="C20" s="223"/>
      <c r="D20" s="223"/>
      <c r="E20" s="58"/>
      <c r="F20" s="223"/>
      <c r="G20" s="223"/>
      <c r="H20" s="223"/>
      <c r="I20" s="223"/>
      <c r="J20" s="223"/>
      <c r="K20" s="223"/>
      <c r="L20" s="223"/>
      <c r="M20" s="223"/>
      <c r="N20" s="223"/>
      <c r="O20" s="223"/>
      <c r="P20" s="223"/>
      <c r="Q20" s="223"/>
      <c r="R20" s="58"/>
      <c r="S20" s="58"/>
      <c r="T20" s="58"/>
      <c r="U20" s="58"/>
      <c r="V20" s="86">
        <f>SUM(V15:V19)</f>
        <v>0.4</v>
      </c>
    </row>
    <row r="21" spans="1:22" ht="36" customHeight="1" x14ac:dyDescent="0.4">
      <c r="A21" s="230" t="s">
        <v>158</v>
      </c>
      <c r="B21" s="230"/>
      <c r="C21" s="230"/>
      <c r="D21" s="230"/>
      <c r="E21" s="230"/>
      <c r="F21" s="230"/>
      <c r="G21" s="230"/>
      <c r="H21" s="230"/>
      <c r="I21" s="230"/>
      <c r="J21" s="230"/>
      <c r="K21" s="230"/>
      <c r="L21" s="230"/>
      <c r="M21" s="230"/>
      <c r="N21" s="230"/>
      <c r="O21" s="230"/>
      <c r="P21" s="230"/>
      <c r="Q21" s="230"/>
      <c r="R21" s="230"/>
      <c r="S21" s="230"/>
      <c r="T21" s="230"/>
      <c r="U21" s="230"/>
      <c r="V21" s="230"/>
    </row>
    <row r="22" spans="1:22" ht="72.5" x14ac:dyDescent="0.4">
      <c r="A22" s="39" t="s">
        <v>110</v>
      </c>
      <c r="B22" s="39" t="s">
        <v>113</v>
      </c>
      <c r="C22" s="116" t="s">
        <v>152</v>
      </c>
      <c r="D22" s="116" t="s">
        <v>159</v>
      </c>
      <c r="E22" s="116" t="s">
        <v>197</v>
      </c>
      <c r="F22" s="116" t="s">
        <v>201</v>
      </c>
      <c r="G22" s="116" t="s">
        <v>200</v>
      </c>
      <c r="H22" s="116" t="s">
        <v>199</v>
      </c>
      <c r="I22" s="116" t="s">
        <v>232</v>
      </c>
      <c r="J22" s="116" t="s">
        <v>283</v>
      </c>
      <c r="K22" s="116" t="s">
        <v>287</v>
      </c>
      <c r="L22" s="116" t="s">
        <v>231</v>
      </c>
      <c r="M22" s="116" t="s">
        <v>230</v>
      </c>
      <c r="N22" s="116" t="s">
        <v>229</v>
      </c>
      <c r="O22" s="116" t="s">
        <v>228</v>
      </c>
      <c r="P22" s="116" t="s">
        <v>227</v>
      </c>
      <c r="Q22" s="116" t="s">
        <v>225</v>
      </c>
      <c r="R22" s="116" t="s">
        <v>226</v>
      </c>
      <c r="S22" s="116" t="s">
        <v>224</v>
      </c>
      <c r="T22" s="116" t="s">
        <v>223</v>
      </c>
      <c r="U22" s="116" t="s">
        <v>195</v>
      </c>
      <c r="V22" s="116" t="s">
        <v>196</v>
      </c>
    </row>
    <row r="23" spans="1:22" x14ac:dyDescent="0.4">
      <c r="A23" s="101" t="s">
        <v>219</v>
      </c>
      <c r="B23" s="101" t="s">
        <v>220</v>
      </c>
      <c r="C23" s="101" t="s">
        <v>221</v>
      </c>
      <c r="D23" s="101" t="s">
        <v>222</v>
      </c>
      <c r="E23" s="101">
        <v>600000</v>
      </c>
      <c r="F23" s="101">
        <v>70</v>
      </c>
      <c r="G23" s="101">
        <v>1</v>
      </c>
      <c r="H23" s="83">
        <f>3600/F23*G23</f>
        <v>51.428571428571431</v>
      </c>
      <c r="I23" s="102">
        <v>0.01</v>
      </c>
      <c r="J23" s="103">
        <v>1</v>
      </c>
      <c r="K23" s="115">
        <f>J23*M23</f>
        <v>0.5</v>
      </c>
      <c r="L23" s="104">
        <v>14</v>
      </c>
      <c r="M23" s="102">
        <v>0.5</v>
      </c>
      <c r="N23" s="102">
        <v>0.3</v>
      </c>
      <c r="O23" s="104">
        <v>140</v>
      </c>
      <c r="P23" s="104">
        <v>170</v>
      </c>
      <c r="Q23" s="82">
        <f>L23/H23</f>
        <v>0.2722222222222222</v>
      </c>
      <c r="R23" s="82">
        <f>Q23*M23</f>
        <v>0.1361111111111111</v>
      </c>
      <c r="S23" s="82">
        <f>(Q23+R23)*N23</f>
        <v>0.1225</v>
      </c>
      <c r="T23" s="82">
        <f>O23/H23</f>
        <v>2.7222222222222223</v>
      </c>
      <c r="U23" s="82">
        <f>P23/H23</f>
        <v>3.3055555555555554</v>
      </c>
      <c r="V23" s="84">
        <f>Q23+R23+S23+T23+U23</f>
        <v>6.5586111111111105</v>
      </c>
    </row>
    <row r="24" spans="1:22" x14ac:dyDescent="0.4">
      <c r="A24" s="39"/>
      <c r="B24" s="39"/>
      <c r="C24" s="39"/>
      <c r="D24" s="39"/>
      <c r="E24" s="39"/>
      <c r="F24" s="39"/>
      <c r="G24" s="39"/>
      <c r="H24" s="39"/>
      <c r="I24" s="39"/>
      <c r="J24" s="39"/>
      <c r="K24" s="39"/>
      <c r="L24" s="39"/>
      <c r="M24" s="39"/>
      <c r="N24" s="39"/>
      <c r="O24" s="39"/>
      <c r="P24" s="39"/>
      <c r="Q24" s="39"/>
      <c r="R24" s="39"/>
      <c r="S24" s="39"/>
      <c r="T24" s="39"/>
      <c r="U24" s="39"/>
      <c r="V24" s="39"/>
    </row>
    <row r="25" spans="1:22" x14ac:dyDescent="0.4">
      <c r="A25" s="151" t="s">
        <v>383</v>
      </c>
      <c r="B25" s="151" t="s">
        <v>383</v>
      </c>
      <c r="C25" s="151" t="s">
        <v>383</v>
      </c>
      <c r="D25" s="151" t="s">
        <v>383</v>
      </c>
      <c r="E25" s="151" t="s">
        <v>383</v>
      </c>
      <c r="F25" s="151" t="s">
        <v>383</v>
      </c>
      <c r="G25" s="151" t="s">
        <v>383</v>
      </c>
      <c r="H25" s="151" t="s">
        <v>382</v>
      </c>
      <c r="I25" s="151" t="s">
        <v>383</v>
      </c>
      <c r="J25" s="151" t="s">
        <v>383</v>
      </c>
      <c r="K25" s="151" t="s">
        <v>384</v>
      </c>
      <c r="L25" s="151" t="s">
        <v>375</v>
      </c>
      <c r="M25" s="151" t="s">
        <v>375</v>
      </c>
      <c r="N25" s="151" t="s">
        <v>375</v>
      </c>
      <c r="O25" s="151" t="s">
        <v>375</v>
      </c>
      <c r="P25" s="151" t="s">
        <v>375</v>
      </c>
      <c r="Q25" s="151" t="s">
        <v>382</v>
      </c>
      <c r="R25" s="151" t="s">
        <v>382</v>
      </c>
      <c r="S25" s="151" t="s">
        <v>382</v>
      </c>
      <c r="T25" s="151" t="s">
        <v>382</v>
      </c>
      <c r="U25" s="151" t="s">
        <v>382</v>
      </c>
      <c r="V25" s="151" t="s">
        <v>382</v>
      </c>
    </row>
    <row r="26" spans="1:22" x14ac:dyDescent="0.4">
      <c r="A26" s="39"/>
      <c r="B26" s="39"/>
      <c r="C26" s="39"/>
      <c r="D26" s="39"/>
      <c r="E26" s="39"/>
      <c r="F26" s="39"/>
      <c r="G26" s="39"/>
      <c r="H26" s="39"/>
      <c r="I26" s="39"/>
      <c r="J26" s="39"/>
      <c r="K26" s="39"/>
      <c r="L26" s="39"/>
      <c r="M26" s="39"/>
      <c r="N26" s="39"/>
      <c r="O26" s="39"/>
      <c r="P26" s="39"/>
      <c r="Q26" s="39"/>
      <c r="R26" s="39"/>
      <c r="S26" s="39"/>
      <c r="T26" s="39"/>
      <c r="U26" s="39"/>
      <c r="V26" s="39"/>
    </row>
    <row r="27" spans="1:22" x14ac:dyDescent="0.4">
      <c r="A27" s="39"/>
      <c r="B27" s="39"/>
      <c r="C27" s="39"/>
      <c r="D27" s="39"/>
      <c r="E27" s="39"/>
      <c r="F27" s="39"/>
      <c r="G27" s="39"/>
      <c r="H27" s="39"/>
      <c r="I27" s="39"/>
      <c r="J27" s="39"/>
      <c r="K27" s="39"/>
      <c r="L27" s="39"/>
      <c r="M27" s="39"/>
      <c r="N27" s="39"/>
      <c r="O27" s="39"/>
      <c r="P27" s="39"/>
      <c r="Q27" s="39"/>
      <c r="R27" s="39"/>
      <c r="S27" s="39"/>
      <c r="T27" s="39"/>
      <c r="U27" s="39"/>
      <c r="V27" s="39"/>
    </row>
    <row r="28" spans="1:22" x14ac:dyDescent="0.4">
      <c r="A28" s="39"/>
      <c r="B28" s="39"/>
      <c r="C28" s="39"/>
      <c r="D28" s="39"/>
      <c r="E28" s="39"/>
      <c r="F28" s="39"/>
      <c r="G28" s="39"/>
      <c r="H28" s="39"/>
      <c r="I28" s="39"/>
      <c r="J28" s="39"/>
      <c r="K28" s="39"/>
      <c r="L28" s="39"/>
      <c r="M28" s="39"/>
      <c r="N28" s="39"/>
      <c r="O28" s="39"/>
      <c r="P28" s="39"/>
      <c r="Q28" s="39"/>
      <c r="R28" s="39"/>
      <c r="S28" s="39"/>
      <c r="T28" s="39"/>
      <c r="U28" s="39"/>
      <c r="V28" s="39"/>
    </row>
    <row r="29" spans="1:22" x14ac:dyDescent="0.4">
      <c r="A29" s="39"/>
      <c r="B29" s="39"/>
      <c r="C29" s="39"/>
      <c r="D29" s="39"/>
      <c r="E29" s="39"/>
      <c r="F29" s="39"/>
      <c r="G29" s="39"/>
      <c r="H29" s="39"/>
      <c r="I29" s="39"/>
      <c r="J29" s="39"/>
      <c r="K29" s="39"/>
      <c r="L29" s="39"/>
      <c r="M29" s="39"/>
      <c r="N29" s="39"/>
      <c r="O29" s="39"/>
      <c r="P29" s="39"/>
      <c r="Q29" s="39"/>
      <c r="R29" s="39"/>
      <c r="S29" s="39"/>
      <c r="T29" s="39"/>
      <c r="U29" s="39"/>
      <c r="V29" s="39"/>
    </row>
    <row r="30" spans="1:22" x14ac:dyDescent="0.4">
      <c r="A30" s="39"/>
      <c r="B30" s="39"/>
      <c r="C30" s="39"/>
      <c r="D30" s="39"/>
      <c r="E30" s="39"/>
      <c r="F30" s="39"/>
      <c r="G30" s="39"/>
      <c r="H30" s="39"/>
      <c r="I30" s="39"/>
      <c r="J30" s="39"/>
      <c r="K30" s="39"/>
      <c r="L30" s="39"/>
      <c r="M30" s="39"/>
      <c r="N30" s="39"/>
      <c r="O30" s="39"/>
      <c r="P30" s="39"/>
      <c r="Q30" s="39"/>
      <c r="R30" s="39"/>
      <c r="S30" s="39"/>
      <c r="T30" s="39"/>
      <c r="U30" s="39"/>
      <c r="V30" s="39"/>
    </row>
    <row r="31" spans="1:22" ht="24" customHeight="1" x14ac:dyDescent="0.4">
      <c r="A31" s="62" t="s">
        <v>151</v>
      </c>
      <c r="B31" s="62"/>
      <c r="C31" s="63"/>
      <c r="D31" s="38"/>
      <c r="E31" s="38"/>
      <c r="F31" s="38"/>
      <c r="G31" s="38"/>
      <c r="H31" s="38"/>
      <c r="I31" s="38"/>
      <c r="J31" s="38"/>
      <c r="K31" s="38"/>
      <c r="L31" s="38"/>
      <c r="M31" s="38"/>
      <c r="N31" s="38"/>
      <c r="O31" s="38"/>
      <c r="P31" s="38"/>
      <c r="Q31" s="85">
        <f>SUM(Q23:Q30)</f>
        <v>0.2722222222222222</v>
      </c>
      <c r="R31" s="85">
        <f t="shared" ref="R31:U31" si="0">SUM(R23:R30)</f>
        <v>0.1361111111111111</v>
      </c>
      <c r="S31" s="85">
        <f t="shared" si="0"/>
        <v>0.1225</v>
      </c>
      <c r="T31" s="85">
        <f t="shared" si="0"/>
        <v>2.7222222222222223</v>
      </c>
      <c r="U31" s="85">
        <f t="shared" si="0"/>
        <v>3.3055555555555554</v>
      </c>
      <c r="V31" s="85">
        <f>SUM(V23:V30)</f>
        <v>6.5586111111111105</v>
      </c>
    </row>
    <row r="32" spans="1:22" ht="33.75" customHeight="1" x14ac:dyDescent="0.4">
      <c r="A32" s="229" t="s">
        <v>275</v>
      </c>
      <c r="B32" s="229"/>
      <c r="C32" s="229"/>
      <c r="D32" s="229"/>
      <c r="E32" s="229"/>
      <c r="F32" s="229"/>
      <c r="G32" s="229"/>
      <c r="H32" s="229"/>
      <c r="I32" s="229"/>
      <c r="J32" s="229"/>
      <c r="K32" s="229"/>
      <c r="L32" s="229"/>
      <c r="M32" s="229"/>
      <c r="N32" s="229"/>
      <c r="O32" s="229"/>
      <c r="P32" s="229"/>
      <c r="Q32" s="229"/>
      <c r="R32" s="229"/>
      <c r="S32" s="229"/>
      <c r="T32" s="229"/>
      <c r="U32" s="229"/>
      <c r="V32" s="229"/>
    </row>
    <row r="33" spans="1:22" ht="29" x14ac:dyDescent="0.4">
      <c r="A33" s="224" t="s">
        <v>160</v>
      </c>
      <c r="B33" s="223"/>
      <c r="C33" s="223"/>
      <c r="D33" s="116" t="s">
        <v>202</v>
      </c>
      <c r="E33" s="116" t="s">
        <v>204</v>
      </c>
      <c r="F33" s="69"/>
      <c r="G33" s="69"/>
      <c r="H33" s="69"/>
      <c r="I33" s="69"/>
      <c r="J33" s="69"/>
      <c r="K33" s="69"/>
      <c r="L33" s="69"/>
      <c r="M33" s="69"/>
      <c r="N33" s="69"/>
      <c r="O33" s="69"/>
      <c r="P33" s="69"/>
      <c r="Q33" s="69"/>
      <c r="R33" s="69"/>
      <c r="S33" s="69"/>
      <c r="T33" s="69"/>
      <c r="U33" s="69"/>
      <c r="V33" s="70"/>
    </row>
    <row r="34" spans="1:22" ht="35.25" customHeight="1" x14ac:dyDescent="0.4">
      <c r="A34" s="224" t="s">
        <v>203</v>
      </c>
      <c r="B34" s="224"/>
      <c r="C34" s="224"/>
      <c r="D34" s="153" t="s">
        <v>385</v>
      </c>
      <c r="E34" s="88" t="s">
        <v>387</v>
      </c>
      <c r="F34" s="71"/>
      <c r="G34" s="71"/>
      <c r="H34" s="71"/>
      <c r="I34" s="71"/>
      <c r="J34" s="71"/>
      <c r="K34" s="72"/>
      <c r="L34" s="72"/>
      <c r="M34" s="72"/>
      <c r="N34" s="72"/>
      <c r="O34" s="72"/>
      <c r="P34" s="72"/>
      <c r="Q34" s="72"/>
      <c r="R34" s="72"/>
      <c r="S34" s="72"/>
      <c r="T34" s="72"/>
      <c r="U34" s="72"/>
      <c r="V34" s="73"/>
    </row>
    <row r="35" spans="1:22" ht="35.25" customHeight="1" x14ac:dyDescent="0.4">
      <c r="A35" s="224" t="s">
        <v>274</v>
      </c>
      <c r="B35" s="224"/>
      <c r="C35" s="224"/>
      <c r="D35" s="153" t="s">
        <v>386</v>
      </c>
      <c r="E35" s="88" t="e">
        <f>($V$12+$V$20+$V$31)*D35</f>
        <v>#VALUE!</v>
      </c>
      <c r="F35" s="64"/>
      <c r="G35" s="64"/>
      <c r="H35" s="64"/>
      <c r="I35" s="64"/>
      <c r="J35" s="64"/>
      <c r="K35" s="74"/>
      <c r="L35" s="74"/>
      <c r="M35" s="74"/>
      <c r="N35" s="74"/>
      <c r="O35" s="74"/>
      <c r="P35" s="74"/>
      <c r="Q35" s="74"/>
      <c r="R35" s="74"/>
      <c r="S35" s="74"/>
      <c r="T35" s="74"/>
      <c r="U35" s="74"/>
      <c r="V35" s="75"/>
    </row>
  </sheetData>
  <mergeCells count="114">
    <mergeCell ref="P15:Q15"/>
    <mergeCell ref="L19:M19"/>
    <mergeCell ref="L20:M20"/>
    <mergeCell ref="A1:V1"/>
    <mergeCell ref="A32:V32"/>
    <mergeCell ref="A33:C33"/>
    <mergeCell ref="A34:C34"/>
    <mergeCell ref="G6:H6"/>
    <mergeCell ref="I6:J6"/>
    <mergeCell ref="F20:G20"/>
    <mergeCell ref="N20:O20"/>
    <mergeCell ref="P20:Q20"/>
    <mergeCell ref="P18:Q18"/>
    <mergeCell ref="F19:G19"/>
    <mergeCell ref="N19:O19"/>
    <mergeCell ref="P19:Q19"/>
    <mergeCell ref="P16:Q16"/>
    <mergeCell ref="P17:Q17"/>
    <mergeCell ref="P14:Q14"/>
    <mergeCell ref="C3:D3"/>
    <mergeCell ref="E3:F3"/>
    <mergeCell ref="C4:D4"/>
    <mergeCell ref="G3:H3"/>
    <mergeCell ref="I3:J3"/>
    <mergeCell ref="A35:C35"/>
    <mergeCell ref="A2:V2"/>
    <mergeCell ref="A21:V21"/>
    <mergeCell ref="A13:V13"/>
    <mergeCell ref="C11:D11"/>
    <mergeCell ref="G11:H11"/>
    <mergeCell ref="I11:J11"/>
    <mergeCell ref="C12:D12"/>
    <mergeCell ref="G12:H12"/>
    <mergeCell ref="I12:J12"/>
    <mergeCell ref="C9:D9"/>
    <mergeCell ref="G9:H9"/>
    <mergeCell ref="I9:J9"/>
    <mergeCell ref="E6:F6"/>
    <mergeCell ref="E7:F7"/>
    <mergeCell ref="E8:F8"/>
    <mergeCell ref="I7:J7"/>
    <mergeCell ref="C8:D8"/>
    <mergeCell ref="G8:H8"/>
    <mergeCell ref="I8:J8"/>
    <mergeCell ref="C5:D5"/>
    <mergeCell ref="G5:H5"/>
    <mergeCell ref="I5:J5"/>
    <mergeCell ref="C6:D6"/>
    <mergeCell ref="G4:H4"/>
    <mergeCell ref="I4:J4"/>
    <mergeCell ref="E4:F4"/>
    <mergeCell ref="E5:F5"/>
    <mergeCell ref="A16:B16"/>
    <mergeCell ref="A17:B17"/>
    <mergeCell ref="N15:O15"/>
    <mergeCell ref="L15:M15"/>
    <mergeCell ref="L16:M16"/>
    <mergeCell ref="L17:M17"/>
    <mergeCell ref="C7:D7"/>
    <mergeCell ref="G7:H7"/>
    <mergeCell ref="L18:M18"/>
    <mergeCell ref="E10:F10"/>
    <mergeCell ref="E11:F11"/>
    <mergeCell ref="E12:F12"/>
    <mergeCell ref="J18:K18"/>
    <mergeCell ref="I10:J10"/>
    <mergeCell ref="F18:G18"/>
    <mergeCell ref="N18:O18"/>
    <mergeCell ref="F16:G16"/>
    <mergeCell ref="N16:O16"/>
    <mergeCell ref="F17:G17"/>
    <mergeCell ref="N17:O17"/>
    <mergeCell ref="F15:G15"/>
    <mergeCell ref="F14:G14"/>
    <mergeCell ref="N14:O14"/>
    <mergeCell ref="L14:M14"/>
    <mergeCell ref="J14:K14"/>
    <mergeCell ref="J15:K15"/>
    <mergeCell ref="A20:B20"/>
    <mergeCell ref="C20:D20"/>
    <mergeCell ref="H20:I20"/>
    <mergeCell ref="A9:B9"/>
    <mergeCell ref="A10:B10"/>
    <mergeCell ref="A11:B11"/>
    <mergeCell ref="C10:D10"/>
    <mergeCell ref="A12:B12"/>
    <mergeCell ref="A3:B3"/>
    <mergeCell ref="A4:B4"/>
    <mergeCell ref="A5:B5"/>
    <mergeCell ref="A6:B6"/>
    <mergeCell ref="A7:B7"/>
    <mergeCell ref="A8:B8"/>
    <mergeCell ref="A18:B18"/>
    <mergeCell ref="A19:B19"/>
    <mergeCell ref="C14:D14"/>
    <mergeCell ref="C15:D15"/>
    <mergeCell ref="C16:D16"/>
    <mergeCell ref="C17:D17"/>
    <mergeCell ref="C18:D18"/>
    <mergeCell ref="C19:D19"/>
    <mergeCell ref="A14:B14"/>
    <mergeCell ref="A15:B15"/>
    <mergeCell ref="J20:K20"/>
    <mergeCell ref="J19:K19"/>
    <mergeCell ref="H14:I14"/>
    <mergeCell ref="H15:I15"/>
    <mergeCell ref="H16:I16"/>
    <mergeCell ref="H17:I17"/>
    <mergeCell ref="H18:I18"/>
    <mergeCell ref="H19:I19"/>
    <mergeCell ref="E9:F9"/>
    <mergeCell ref="J16:K16"/>
    <mergeCell ref="J17:K17"/>
    <mergeCell ref="G10:H10"/>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K6" sqref="K6"/>
    </sheetView>
  </sheetViews>
  <sheetFormatPr defaultRowHeight="15" x14ac:dyDescent="0.25"/>
  <cols>
    <col min="1" max="1" width="12.5" customWidth="1"/>
    <col min="2" max="2" width="12.5" style="15" customWidth="1"/>
    <col min="3" max="6" width="12.5" customWidth="1"/>
    <col min="7" max="7" width="17.08203125" customWidth="1"/>
    <col min="8" max="8" width="12.5" customWidth="1"/>
    <col min="9" max="9" width="15.08203125" customWidth="1"/>
    <col min="10" max="10" width="16.08203125" customWidth="1"/>
    <col min="171" max="171" width="12.58203125" customWidth="1"/>
    <col min="172" max="172" width="6.58203125" customWidth="1"/>
    <col min="173" max="173" width="18.58203125" customWidth="1"/>
    <col min="174" max="174" width="15.58203125" customWidth="1"/>
    <col min="175" max="175" width="10.58203125" customWidth="1"/>
    <col min="176" max="176" width="12.58203125" customWidth="1"/>
    <col min="177" max="177" width="14.08203125" customWidth="1"/>
    <col min="178" max="179" width="12.58203125" customWidth="1"/>
    <col min="180" max="180" width="13.75" customWidth="1"/>
    <col min="427" max="427" width="12.58203125" customWidth="1"/>
    <col min="428" max="428" width="6.58203125" customWidth="1"/>
    <col min="429" max="429" width="18.58203125" customWidth="1"/>
    <col min="430" max="430" width="15.58203125" customWidth="1"/>
    <col min="431" max="431" width="10.58203125" customWidth="1"/>
    <col min="432" max="432" width="12.58203125" customWidth="1"/>
    <col min="433" max="433" width="14.08203125" customWidth="1"/>
    <col min="434" max="435" width="12.58203125" customWidth="1"/>
    <col min="436" max="436" width="13.75" customWidth="1"/>
    <col min="683" max="683" width="12.58203125" customWidth="1"/>
    <col min="684" max="684" width="6.58203125" customWidth="1"/>
    <col min="685" max="685" width="18.58203125" customWidth="1"/>
    <col min="686" max="686" width="15.58203125" customWidth="1"/>
    <col min="687" max="687" width="10.58203125" customWidth="1"/>
    <col min="688" max="688" width="12.58203125" customWidth="1"/>
    <col min="689" max="689" width="14.08203125" customWidth="1"/>
    <col min="690" max="691" width="12.58203125" customWidth="1"/>
    <col min="692" max="692" width="13.75" customWidth="1"/>
    <col min="939" max="939" width="12.58203125" customWidth="1"/>
    <col min="940" max="940" width="6.58203125" customWidth="1"/>
    <col min="941" max="941" width="18.58203125" customWidth="1"/>
    <col min="942" max="942" width="15.58203125" customWidth="1"/>
    <col min="943" max="943" width="10.58203125" customWidth="1"/>
    <col min="944" max="944" width="12.58203125" customWidth="1"/>
    <col min="945" max="945" width="14.08203125" customWidth="1"/>
    <col min="946" max="947" width="12.58203125" customWidth="1"/>
    <col min="948" max="948" width="13.75" customWidth="1"/>
    <col min="1195" max="1195" width="12.58203125" customWidth="1"/>
    <col min="1196" max="1196" width="6.58203125" customWidth="1"/>
    <col min="1197" max="1197" width="18.58203125" customWidth="1"/>
    <col min="1198" max="1198" width="15.58203125" customWidth="1"/>
    <col min="1199" max="1199" width="10.58203125" customWidth="1"/>
    <col min="1200" max="1200" width="12.58203125" customWidth="1"/>
    <col min="1201" max="1201" width="14.08203125" customWidth="1"/>
    <col min="1202" max="1203" width="12.58203125" customWidth="1"/>
    <col min="1204" max="1204" width="13.75" customWidth="1"/>
    <col min="1451" max="1451" width="12.58203125" customWidth="1"/>
    <col min="1452" max="1452" width="6.58203125" customWidth="1"/>
    <col min="1453" max="1453" width="18.58203125" customWidth="1"/>
    <col min="1454" max="1454" width="15.58203125" customWidth="1"/>
    <col min="1455" max="1455" width="10.58203125" customWidth="1"/>
    <col min="1456" max="1456" width="12.58203125" customWidth="1"/>
    <col min="1457" max="1457" width="14.08203125" customWidth="1"/>
    <col min="1458" max="1459" width="12.58203125" customWidth="1"/>
    <col min="1460" max="1460" width="13.75" customWidth="1"/>
    <col min="1707" max="1707" width="12.58203125" customWidth="1"/>
    <col min="1708" max="1708" width="6.58203125" customWidth="1"/>
    <col min="1709" max="1709" width="18.58203125" customWidth="1"/>
    <col min="1710" max="1710" width="15.58203125" customWidth="1"/>
    <col min="1711" max="1711" width="10.58203125" customWidth="1"/>
    <col min="1712" max="1712" width="12.58203125" customWidth="1"/>
    <col min="1713" max="1713" width="14.08203125" customWidth="1"/>
    <col min="1714" max="1715" width="12.58203125" customWidth="1"/>
    <col min="1716" max="1716" width="13.75" customWidth="1"/>
    <col min="1963" max="1963" width="12.58203125" customWidth="1"/>
    <col min="1964" max="1964" width="6.58203125" customWidth="1"/>
    <col min="1965" max="1965" width="18.58203125" customWidth="1"/>
    <col min="1966" max="1966" width="15.58203125" customWidth="1"/>
    <col min="1967" max="1967" width="10.58203125" customWidth="1"/>
    <col min="1968" max="1968" width="12.58203125" customWidth="1"/>
    <col min="1969" max="1969" width="14.08203125" customWidth="1"/>
    <col min="1970" max="1971" width="12.58203125" customWidth="1"/>
    <col min="1972" max="1972" width="13.75" customWidth="1"/>
    <col min="2219" max="2219" width="12.58203125" customWidth="1"/>
    <col min="2220" max="2220" width="6.58203125" customWidth="1"/>
    <col min="2221" max="2221" width="18.58203125" customWidth="1"/>
    <col min="2222" max="2222" width="15.58203125" customWidth="1"/>
    <col min="2223" max="2223" width="10.58203125" customWidth="1"/>
    <col min="2224" max="2224" width="12.58203125" customWidth="1"/>
    <col min="2225" max="2225" width="14.08203125" customWidth="1"/>
    <col min="2226" max="2227" width="12.58203125" customWidth="1"/>
    <col min="2228" max="2228" width="13.75" customWidth="1"/>
    <col min="2475" max="2475" width="12.58203125" customWidth="1"/>
    <col min="2476" max="2476" width="6.58203125" customWidth="1"/>
    <col min="2477" max="2477" width="18.58203125" customWidth="1"/>
    <col min="2478" max="2478" width="15.58203125" customWidth="1"/>
    <col min="2479" max="2479" width="10.58203125" customWidth="1"/>
    <col min="2480" max="2480" width="12.58203125" customWidth="1"/>
    <col min="2481" max="2481" width="14.08203125" customWidth="1"/>
    <col min="2482" max="2483" width="12.58203125" customWidth="1"/>
    <col min="2484" max="2484" width="13.75" customWidth="1"/>
    <col min="2731" max="2731" width="12.58203125" customWidth="1"/>
    <col min="2732" max="2732" width="6.58203125" customWidth="1"/>
    <col min="2733" max="2733" width="18.58203125" customWidth="1"/>
    <col min="2734" max="2734" width="15.58203125" customWidth="1"/>
    <col min="2735" max="2735" width="10.58203125" customWidth="1"/>
    <col min="2736" max="2736" width="12.58203125" customWidth="1"/>
    <col min="2737" max="2737" width="14.08203125" customWidth="1"/>
    <col min="2738" max="2739" width="12.58203125" customWidth="1"/>
    <col min="2740" max="2740" width="13.75" customWidth="1"/>
    <col min="2987" max="2987" width="12.58203125" customWidth="1"/>
    <col min="2988" max="2988" width="6.58203125" customWidth="1"/>
    <col min="2989" max="2989" width="18.58203125" customWidth="1"/>
    <col min="2990" max="2990" width="15.58203125" customWidth="1"/>
    <col min="2991" max="2991" width="10.58203125" customWidth="1"/>
    <col min="2992" max="2992" width="12.58203125" customWidth="1"/>
    <col min="2993" max="2993" width="14.08203125" customWidth="1"/>
    <col min="2994" max="2995" width="12.58203125" customWidth="1"/>
    <col min="2996" max="2996" width="13.75" customWidth="1"/>
    <col min="3243" max="3243" width="12.58203125" customWidth="1"/>
    <col min="3244" max="3244" width="6.58203125" customWidth="1"/>
    <col min="3245" max="3245" width="18.58203125" customWidth="1"/>
    <col min="3246" max="3246" width="15.58203125" customWidth="1"/>
    <col min="3247" max="3247" width="10.58203125" customWidth="1"/>
    <col min="3248" max="3248" width="12.58203125" customWidth="1"/>
    <col min="3249" max="3249" width="14.08203125" customWidth="1"/>
    <col min="3250" max="3251" width="12.58203125" customWidth="1"/>
    <col min="3252" max="3252" width="13.75" customWidth="1"/>
    <col min="3499" max="3499" width="12.58203125" customWidth="1"/>
    <col min="3500" max="3500" width="6.58203125" customWidth="1"/>
    <col min="3501" max="3501" width="18.58203125" customWidth="1"/>
    <col min="3502" max="3502" width="15.58203125" customWidth="1"/>
    <col min="3503" max="3503" width="10.58203125" customWidth="1"/>
    <col min="3504" max="3504" width="12.58203125" customWidth="1"/>
    <col min="3505" max="3505" width="14.08203125" customWidth="1"/>
    <col min="3506" max="3507" width="12.58203125" customWidth="1"/>
    <col min="3508" max="3508" width="13.75" customWidth="1"/>
    <col min="3755" max="3755" width="12.58203125" customWidth="1"/>
    <col min="3756" max="3756" width="6.58203125" customWidth="1"/>
    <col min="3757" max="3757" width="18.58203125" customWidth="1"/>
    <col min="3758" max="3758" width="15.58203125" customWidth="1"/>
    <col min="3759" max="3759" width="10.58203125" customWidth="1"/>
    <col min="3760" max="3760" width="12.58203125" customWidth="1"/>
    <col min="3761" max="3761" width="14.08203125" customWidth="1"/>
    <col min="3762" max="3763" width="12.58203125" customWidth="1"/>
    <col min="3764" max="3764" width="13.75" customWidth="1"/>
    <col min="4011" max="4011" width="12.58203125" customWidth="1"/>
    <col min="4012" max="4012" width="6.58203125" customWidth="1"/>
    <col min="4013" max="4013" width="18.58203125" customWidth="1"/>
    <col min="4014" max="4014" width="15.58203125" customWidth="1"/>
    <col min="4015" max="4015" width="10.58203125" customWidth="1"/>
    <col min="4016" max="4016" width="12.58203125" customWidth="1"/>
    <col min="4017" max="4017" width="14.08203125" customWidth="1"/>
    <col min="4018" max="4019" width="12.58203125" customWidth="1"/>
    <col min="4020" max="4020" width="13.75" customWidth="1"/>
    <col min="4267" max="4267" width="12.58203125" customWidth="1"/>
    <col min="4268" max="4268" width="6.58203125" customWidth="1"/>
    <col min="4269" max="4269" width="18.58203125" customWidth="1"/>
    <col min="4270" max="4270" width="15.58203125" customWidth="1"/>
    <col min="4271" max="4271" width="10.58203125" customWidth="1"/>
    <col min="4272" max="4272" width="12.58203125" customWidth="1"/>
    <col min="4273" max="4273" width="14.08203125" customWidth="1"/>
    <col min="4274" max="4275" width="12.58203125" customWidth="1"/>
    <col min="4276" max="4276" width="13.75" customWidth="1"/>
    <col min="4523" max="4523" width="12.58203125" customWidth="1"/>
    <col min="4524" max="4524" width="6.58203125" customWidth="1"/>
    <col min="4525" max="4525" width="18.58203125" customWidth="1"/>
    <col min="4526" max="4526" width="15.58203125" customWidth="1"/>
    <col min="4527" max="4527" width="10.58203125" customWidth="1"/>
    <col min="4528" max="4528" width="12.58203125" customWidth="1"/>
    <col min="4529" max="4529" width="14.08203125" customWidth="1"/>
    <col min="4530" max="4531" width="12.58203125" customWidth="1"/>
    <col min="4532" max="4532" width="13.75" customWidth="1"/>
    <col min="4779" max="4779" width="12.58203125" customWidth="1"/>
    <col min="4780" max="4780" width="6.58203125" customWidth="1"/>
    <col min="4781" max="4781" width="18.58203125" customWidth="1"/>
    <col min="4782" max="4782" width="15.58203125" customWidth="1"/>
    <col min="4783" max="4783" width="10.58203125" customWidth="1"/>
    <col min="4784" max="4784" width="12.58203125" customWidth="1"/>
    <col min="4785" max="4785" width="14.08203125" customWidth="1"/>
    <col min="4786" max="4787" width="12.58203125" customWidth="1"/>
    <col min="4788" max="4788" width="13.75" customWidth="1"/>
    <col min="5035" max="5035" width="12.58203125" customWidth="1"/>
    <col min="5036" max="5036" width="6.58203125" customWidth="1"/>
    <col min="5037" max="5037" width="18.58203125" customWidth="1"/>
    <col min="5038" max="5038" width="15.58203125" customWidth="1"/>
    <col min="5039" max="5039" width="10.58203125" customWidth="1"/>
    <col min="5040" max="5040" width="12.58203125" customWidth="1"/>
    <col min="5041" max="5041" width="14.08203125" customWidth="1"/>
    <col min="5042" max="5043" width="12.58203125" customWidth="1"/>
    <col min="5044" max="5044" width="13.75" customWidth="1"/>
    <col min="5291" max="5291" width="12.58203125" customWidth="1"/>
    <col min="5292" max="5292" width="6.58203125" customWidth="1"/>
    <col min="5293" max="5293" width="18.58203125" customWidth="1"/>
    <col min="5294" max="5294" width="15.58203125" customWidth="1"/>
    <col min="5295" max="5295" width="10.58203125" customWidth="1"/>
    <col min="5296" max="5296" width="12.58203125" customWidth="1"/>
    <col min="5297" max="5297" width="14.08203125" customWidth="1"/>
    <col min="5298" max="5299" width="12.58203125" customWidth="1"/>
    <col min="5300" max="5300" width="13.75" customWidth="1"/>
    <col min="5547" max="5547" width="12.58203125" customWidth="1"/>
    <col min="5548" max="5548" width="6.58203125" customWidth="1"/>
    <col min="5549" max="5549" width="18.58203125" customWidth="1"/>
    <col min="5550" max="5550" width="15.58203125" customWidth="1"/>
    <col min="5551" max="5551" width="10.58203125" customWidth="1"/>
    <col min="5552" max="5552" width="12.58203125" customWidth="1"/>
    <col min="5553" max="5553" width="14.08203125" customWidth="1"/>
    <col min="5554" max="5555" width="12.58203125" customWidth="1"/>
    <col min="5556" max="5556" width="13.75" customWidth="1"/>
    <col min="5803" max="5803" width="12.58203125" customWidth="1"/>
    <col min="5804" max="5804" width="6.58203125" customWidth="1"/>
    <col min="5805" max="5805" width="18.58203125" customWidth="1"/>
    <col min="5806" max="5806" width="15.58203125" customWidth="1"/>
    <col min="5807" max="5807" width="10.58203125" customWidth="1"/>
    <col min="5808" max="5808" width="12.58203125" customWidth="1"/>
    <col min="5809" max="5809" width="14.08203125" customWidth="1"/>
    <col min="5810" max="5811" width="12.58203125" customWidth="1"/>
    <col min="5812" max="5812" width="13.75" customWidth="1"/>
    <col min="6059" max="6059" width="12.58203125" customWidth="1"/>
    <col min="6060" max="6060" width="6.58203125" customWidth="1"/>
    <col min="6061" max="6061" width="18.58203125" customWidth="1"/>
    <col min="6062" max="6062" width="15.58203125" customWidth="1"/>
    <col min="6063" max="6063" width="10.58203125" customWidth="1"/>
    <col min="6064" max="6064" width="12.58203125" customWidth="1"/>
    <col min="6065" max="6065" width="14.08203125" customWidth="1"/>
    <col min="6066" max="6067" width="12.58203125" customWidth="1"/>
    <col min="6068" max="6068" width="13.75" customWidth="1"/>
    <col min="6315" max="6315" width="12.58203125" customWidth="1"/>
    <col min="6316" max="6316" width="6.58203125" customWidth="1"/>
    <col min="6317" max="6317" width="18.58203125" customWidth="1"/>
    <col min="6318" max="6318" width="15.58203125" customWidth="1"/>
    <col min="6319" max="6319" width="10.58203125" customWidth="1"/>
    <col min="6320" max="6320" width="12.58203125" customWidth="1"/>
    <col min="6321" max="6321" width="14.08203125" customWidth="1"/>
    <col min="6322" max="6323" width="12.58203125" customWidth="1"/>
    <col min="6324" max="6324" width="13.75" customWidth="1"/>
    <col min="6571" max="6571" width="12.58203125" customWidth="1"/>
    <col min="6572" max="6572" width="6.58203125" customWidth="1"/>
    <col min="6573" max="6573" width="18.58203125" customWidth="1"/>
    <col min="6574" max="6574" width="15.58203125" customWidth="1"/>
    <col min="6575" max="6575" width="10.58203125" customWidth="1"/>
    <col min="6576" max="6576" width="12.58203125" customWidth="1"/>
    <col min="6577" max="6577" width="14.08203125" customWidth="1"/>
    <col min="6578" max="6579" width="12.58203125" customWidth="1"/>
    <col min="6580" max="6580" width="13.75" customWidth="1"/>
    <col min="6827" max="6827" width="12.58203125" customWidth="1"/>
    <col min="6828" max="6828" width="6.58203125" customWidth="1"/>
    <col min="6829" max="6829" width="18.58203125" customWidth="1"/>
    <col min="6830" max="6830" width="15.58203125" customWidth="1"/>
    <col min="6831" max="6831" width="10.58203125" customWidth="1"/>
    <col min="6832" max="6832" width="12.58203125" customWidth="1"/>
    <col min="6833" max="6833" width="14.08203125" customWidth="1"/>
    <col min="6834" max="6835" width="12.58203125" customWidth="1"/>
    <col min="6836" max="6836" width="13.75" customWidth="1"/>
    <col min="7083" max="7083" width="12.58203125" customWidth="1"/>
    <col min="7084" max="7084" width="6.58203125" customWidth="1"/>
    <col min="7085" max="7085" width="18.58203125" customWidth="1"/>
    <col min="7086" max="7086" width="15.58203125" customWidth="1"/>
    <col min="7087" max="7087" width="10.58203125" customWidth="1"/>
    <col min="7088" max="7088" width="12.58203125" customWidth="1"/>
    <col min="7089" max="7089" width="14.08203125" customWidth="1"/>
    <col min="7090" max="7091" width="12.58203125" customWidth="1"/>
    <col min="7092" max="7092" width="13.75" customWidth="1"/>
    <col min="7339" max="7339" width="12.58203125" customWidth="1"/>
    <col min="7340" max="7340" width="6.58203125" customWidth="1"/>
    <col min="7341" max="7341" width="18.58203125" customWidth="1"/>
    <col min="7342" max="7342" width="15.58203125" customWidth="1"/>
    <col min="7343" max="7343" width="10.58203125" customWidth="1"/>
    <col min="7344" max="7344" width="12.58203125" customWidth="1"/>
    <col min="7345" max="7345" width="14.08203125" customWidth="1"/>
    <col min="7346" max="7347" width="12.58203125" customWidth="1"/>
    <col min="7348" max="7348" width="13.75" customWidth="1"/>
    <col min="7595" max="7595" width="12.58203125" customWidth="1"/>
    <col min="7596" max="7596" width="6.58203125" customWidth="1"/>
    <col min="7597" max="7597" width="18.58203125" customWidth="1"/>
    <col min="7598" max="7598" width="15.58203125" customWidth="1"/>
    <col min="7599" max="7599" width="10.58203125" customWidth="1"/>
    <col min="7600" max="7600" width="12.58203125" customWidth="1"/>
    <col min="7601" max="7601" width="14.08203125" customWidth="1"/>
    <col min="7602" max="7603" width="12.58203125" customWidth="1"/>
    <col min="7604" max="7604" width="13.75" customWidth="1"/>
    <col min="7851" max="7851" width="12.58203125" customWidth="1"/>
    <col min="7852" max="7852" width="6.58203125" customWidth="1"/>
    <col min="7853" max="7853" width="18.58203125" customWidth="1"/>
    <col min="7854" max="7854" width="15.58203125" customWidth="1"/>
    <col min="7855" max="7855" width="10.58203125" customWidth="1"/>
    <col min="7856" max="7856" width="12.58203125" customWidth="1"/>
    <col min="7857" max="7857" width="14.08203125" customWidth="1"/>
    <col min="7858" max="7859" width="12.58203125" customWidth="1"/>
    <col min="7860" max="7860" width="13.75" customWidth="1"/>
    <col min="8107" max="8107" width="12.58203125" customWidth="1"/>
    <col min="8108" max="8108" width="6.58203125" customWidth="1"/>
    <col min="8109" max="8109" width="18.58203125" customWidth="1"/>
    <col min="8110" max="8110" width="15.58203125" customWidth="1"/>
    <col min="8111" max="8111" width="10.58203125" customWidth="1"/>
    <col min="8112" max="8112" width="12.58203125" customWidth="1"/>
    <col min="8113" max="8113" width="14.08203125" customWidth="1"/>
    <col min="8114" max="8115" width="12.58203125" customWidth="1"/>
    <col min="8116" max="8116" width="13.75" customWidth="1"/>
    <col min="8363" max="8363" width="12.58203125" customWidth="1"/>
    <col min="8364" max="8364" width="6.58203125" customWidth="1"/>
    <col min="8365" max="8365" width="18.58203125" customWidth="1"/>
    <col min="8366" max="8366" width="15.58203125" customWidth="1"/>
    <col min="8367" max="8367" width="10.58203125" customWidth="1"/>
    <col min="8368" max="8368" width="12.58203125" customWidth="1"/>
    <col min="8369" max="8369" width="14.08203125" customWidth="1"/>
    <col min="8370" max="8371" width="12.58203125" customWidth="1"/>
    <col min="8372" max="8372" width="13.75" customWidth="1"/>
    <col min="8619" max="8619" width="12.58203125" customWidth="1"/>
    <col min="8620" max="8620" width="6.58203125" customWidth="1"/>
    <col min="8621" max="8621" width="18.58203125" customWidth="1"/>
    <col min="8622" max="8622" width="15.58203125" customWidth="1"/>
    <col min="8623" max="8623" width="10.58203125" customWidth="1"/>
    <col min="8624" max="8624" width="12.58203125" customWidth="1"/>
    <col min="8625" max="8625" width="14.08203125" customWidth="1"/>
    <col min="8626" max="8627" width="12.58203125" customWidth="1"/>
    <col min="8628" max="8628" width="13.75" customWidth="1"/>
    <col min="8875" max="8875" width="12.58203125" customWidth="1"/>
    <col min="8876" max="8876" width="6.58203125" customWidth="1"/>
    <col min="8877" max="8877" width="18.58203125" customWidth="1"/>
    <col min="8878" max="8878" width="15.58203125" customWidth="1"/>
    <col min="8879" max="8879" width="10.58203125" customWidth="1"/>
    <col min="8880" max="8880" width="12.58203125" customWidth="1"/>
    <col min="8881" max="8881" width="14.08203125" customWidth="1"/>
    <col min="8882" max="8883" width="12.58203125" customWidth="1"/>
    <col min="8884" max="8884" width="13.75" customWidth="1"/>
    <col min="9131" max="9131" width="12.58203125" customWidth="1"/>
    <col min="9132" max="9132" width="6.58203125" customWidth="1"/>
    <col min="9133" max="9133" width="18.58203125" customWidth="1"/>
    <col min="9134" max="9134" width="15.58203125" customWidth="1"/>
    <col min="9135" max="9135" width="10.58203125" customWidth="1"/>
    <col min="9136" max="9136" width="12.58203125" customWidth="1"/>
    <col min="9137" max="9137" width="14.08203125" customWidth="1"/>
    <col min="9138" max="9139" width="12.58203125" customWidth="1"/>
    <col min="9140" max="9140" width="13.75" customWidth="1"/>
    <col min="9387" max="9387" width="12.58203125" customWidth="1"/>
    <col min="9388" max="9388" width="6.58203125" customWidth="1"/>
    <col min="9389" max="9389" width="18.58203125" customWidth="1"/>
    <col min="9390" max="9390" width="15.58203125" customWidth="1"/>
    <col min="9391" max="9391" width="10.58203125" customWidth="1"/>
    <col min="9392" max="9392" width="12.58203125" customWidth="1"/>
    <col min="9393" max="9393" width="14.08203125" customWidth="1"/>
    <col min="9394" max="9395" width="12.58203125" customWidth="1"/>
    <col min="9396" max="9396" width="13.75" customWidth="1"/>
    <col min="9643" max="9643" width="12.58203125" customWidth="1"/>
    <col min="9644" max="9644" width="6.58203125" customWidth="1"/>
    <col min="9645" max="9645" width="18.58203125" customWidth="1"/>
    <col min="9646" max="9646" width="15.58203125" customWidth="1"/>
    <col min="9647" max="9647" width="10.58203125" customWidth="1"/>
    <col min="9648" max="9648" width="12.58203125" customWidth="1"/>
    <col min="9649" max="9649" width="14.08203125" customWidth="1"/>
    <col min="9650" max="9651" width="12.58203125" customWidth="1"/>
    <col min="9652" max="9652" width="13.75" customWidth="1"/>
    <col min="9899" max="9899" width="12.58203125" customWidth="1"/>
    <col min="9900" max="9900" width="6.58203125" customWidth="1"/>
    <col min="9901" max="9901" width="18.58203125" customWidth="1"/>
    <col min="9902" max="9902" width="15.58203125" customWidth="1"/>
    <col min="9903" max="9903" width="10.58203125" customWidth="1"/>
    <col min="9904" max="9904" width="12.58203125" customWidth="1"/>
    <col min="9905" max="9905" width="14.08203125" customWidth="1"/>
    <col min="9906" max="9907" width="12.58203125" customWidth="1"/>
    <col min="9908" max="9908" width="13.75" customWidth="1"/>
    <col min="10155" max="10155" width="12.58203125" customWidth="1"/>
    <col min="10156" max="10156" width="6.58203125" customWidth="1"/>
    <col min="10157" max="10157" width="18.58203125" customWidth="1"/>
    <col min="10158" max="10158" width="15.58203125" customWidth="1"/>
    <col min="10159" max="10159" width="10.58203125" customWidth="1"/>
    <col min="10160" max="10160" width="12.58203125" customWidth="1"/>
    <col min="10161" max="10161" width="14.08203125" customWidth="1"/>
    <col min="10162" max="10163" width="12.58203125" customWidth="1"/>
    <col min="10164" max="10164" width="13.75" customWidth="1"/>
    <col min="10411" max="10411" width="12.58203125" customWidth="1"/>
    <col min="10412" max="10412" width="6.58203125" customWidth="1"/>
    <col min="10413" max="10413" width="18.58203125" customWidth="1"/>
    <col min="10414" max="10414" width="15.58203125" customWidth="1"/>
    <col min="10415" max="10415" width="10.58203125" customWidth="1"/>
    <col min="10416" max="10416" width="12.58203125" customWidth="1"/>
    <col min="10417" max="10417" width="14.08203125" customWidth="1"/>
    <col min="10418" max="10419" width="12.58203125" customWidth="1"/>
    <col min="10420" max="10420" width="13.75" customWidth="1"/>
    <col min="10667" max="10667" width="12.58203125" customWidth="1"/>
    <col min="10668" max="10668" width="6.58203125" customWidth="1"/>
    <col min="10669" max="10669" width="18.58203125" customWidth="1"/>
    <col min="10670" max="10670" width="15.58203125" customWidth="1"/>
    <col min="10671" max="10671" width="10.58203125" customWidth="1"/>
    <col min="10672" max="10672" width="12.58203125" customWidth="1"/>
    <col min="10673" max="10673" width="14.08203125" customWidth="1"/>
    <col min="10674" max="10675" width="12.58203125" customWidth="1"/>
    <col min="10676" max="10676" width="13.75" customWidth="1"/>
    <col min="10923" max="10923" width="12.58203125" customWidth="1"/>
    <col min="10924" max="10924" width="6.58203125" customWidth="1"/>
    <col min="10925" max="10925" width="18.58203125" customWidth="1"/>
    <col min="10926" max="10926" width="15.58203125" customWidth="1"/>
    <col min="10927" max="10927" width="10.58203125" customWidth="1"/>
    <col min="10928" max="10928" width="12.58203125" customWidth="1"/>
    <col min="10929" max="10929" width="14.08203125" customWidth="1"/>
    <col min="10930" max="10931" width="12.58203125" customWidth="1"/>
    <col min="10932" max="10932" width="13.75" customWidth="1"/>
    <col min="11179" max="11179" width="12.58203125" customWidth="1"/>
    <col min="11180" max="11180" width="6.58203125" customWidth="1"/>
    <col min="11181" max="11181" width="18.58203125" customWidth="1"/>
    <col min="11182" max="11182" width="15.58203125" customWidth="1"/>
    <col min="11183" max="11183" width="10.58203125" customWidth="1"/>
    <col min="11184" max="11184" width="12.58203125" customWidth="1"/>
    <col min="11185" max="11185" width="14.08203125" customWidth="1"/>
    <col min="11186" max="11187" width="12.58203125" customWidth="1"/>
    <col min="11188" max="11188" width="13.75" customWidth="1"/>
    <col min="11435" max="11435" width="12.58203125" customWidth="1"/>
    <col min="11436" max="11436" width="6.58203125" customWidth="1"/>
    <col min="11437" max="11437" width="18.58203125" customWidth="1"/>
    <col min="11438" max="11438" width="15.58203125" customWidth="1"/>
    <col min="11439" max="11439" width="10.58203125" customWidth="1"/>
    <col min="11440" max="11440" width="12.58203125" customWidth="1"/>
    <col min="11441" max="11441" width="14.08203125" customWidth="1"/>
    <col min="11442" max="11443" width="12.58203125" customWidth="1"/>
    <col min="11444" max="11444" width="13.75" customWidth="1"/>
    <col min="11691" max="11691" width="12.58203125" customWidth="1"/>
    <col min="11692" max="11692" width="6.58203125" customWidth="1"/>
    <col min="11693" max="11693" width="18.58203125" customWidth="1"/>
    <col min="11694" max="11694" width="15.58203125" customWidth="1"/>
    <col min="11695" max="11695" width="10.58203125" customWidth="1"/>
    <col min="11696" max="11696" width="12.58203125" customWidth="1"/>
    <col min="11697" max="11697" width="14.08203125" customWidth="1"/>
    <col min="11698" max="11699" width="12.58203125" customWidth="1"/>
    <col min="11700" max="11700" width="13.75" customWidth="1"/>
    <col min="11947" max="11947" width="12.58203125" customWidth="1"/>
    <col min="11948" max="11948" width="6.58203125" customWidth="1"/>
    <col min="11949" max="11949" width="18.58203125" customWidth="1"/>
    <col min="11950" max="11950" width="15.58203125" customWidth="1"/>
    <col min="11951" max="11951" width="10.58203125" customWidth="1"/>
    <col min="11952" max="11952" width="12.58203125" customWidth="1"/>
    <col min="11953" max="11953" width="14.08203125" customWidth="1"/>
    <col min="11954" max="11955" width="12.58203125" customWidth="1"/>
    <col min="11956" max="11956" width="13.75" customWidth="1"/>
    <col min="12203" max="12203" width="12.58203125" customWidth="1"/>
    <col min="12204" max="12204" width="6.58203125" customWidth="1"/>
    <col min="12205" max="12205" width="18.58203125" customWidth="1"/>
    <col min="12206" max="12206" width="15.58203125" customWidth="1"/>
    <col min="12207" max="12207" width="10.58203125" customWidth="1"/>
    <col min="12208" max="12208" width="12.58203125" customWidth="1"/>
    <col min="12209" max="12209" width="14.08203125" customWidth="1"/>
    <col min="12210" max="12211" width="12.58203125" customWidth="1"/>
    <col min="12212" max="12212" width="13.75" customWidth="1"/>
    <col min="12459" max="12459" width="12.58203125" customWidth="1"/>
    <col min="12460" max="12460" width="6.58203125" customWidth="1"/>
    <col min="12461" max="12461" width="18.58203125" customWidth="1"/>
    <col min="12462" max="12462" width="15.58203125" customWidth="1"/>
    <col min="12463" max="12463" width="10.58203125" customWidth="1"/>
    <col min="12464" max="12464" width="12.58203125" customWidth="1"/>
    <col min="12465" max="12465" width="14.08203125" customWidth="1"/>
    <col min="12466" max="12467" width="12.58203125" customWidth="1"/>
    <col min="12468" max="12468" width="13.75" customWidth="1"/>
    <col min="12715" max="12715" width="12.58203125" customWidth="1"/>
    <col min="12716" max="12716" width="6.58203125" customWidth="1"/>
    <col min="12717" max="12717" width="18.58203125" customWidth="1"/>
    <col min="12718" max="12718" width="15.58203125" customWidth="1"/>
    <col min="12719" max="12719" width="10.58203125" customWidth="1"/>
    <col min="12720" max="12720" width="12.58203125" customWidth="1"/>
    <col min="12721" max="12721" width="14.08203125" customWidth="1"/>
    <col min="12722" max="12723" width="12.58203125" customWidth="1"/>
    <col min="12724" max="12724" width="13.75" customWidth="1"/>
    <col min="12971" max="12971" width="12.58203125" customWidth="1"/>
    <col min="12972" max="12972" width="6.58203125" customWidth="1"/>
    <col min="12973" max="12973" width="18.58203125" customWidth="1"/>
    <col min="12974" max="12974" width="15.58203125" customWidth="1"/>
    <col min="12975" max="12975" width="10.58203125" customWidth="1"/>
    <col min="12976" max="12976" width="12.58203125" customWidth="1"/>
    <col min="12977" max="12977" width="14.08203125" customWidth="1"/>
    <col min="12978" max="12979" width="12.58203125" customWidth="1"/>
    <col min="12980" max="12980" width="13.75" customWidth="1"/>
    <col min="13227" max="13227" width="12.58203125" customWidth="1"/>
    <col min="13228" max="13228" width="6.58203125" customWidth="1"/>
    <col min="13229" max="13229" width="18.58203125" customWidth="1"/>
    <col min="13230" max="13230" width="15.58203125" customWidth="1"/>
    <col min="13231" max="13231" width="10.58203125" customWidth="1"/>
    <col min="13232" max="13232" width="12.58203125" customWidth="1"/>
    <col min="13233" max="13233" width="14.08203125" customWidth="1"/>
    <col min="13234" max="13235" width="12.58203125" customWidth="1"/>
    <col min="13236" max="13236" width="13.75" customWidth="1"/>
    <col min="13483" max="13483" width="12.58203125" customWidth="1"/>
    <col min="13484" max="13484" width="6.58203125" customWidth="1"/>
    <col min="13485" max="13485" width="18.58203125" customWidth="1"/>
    <col min="13486" max="13486" width="15.58203125" customWidth="1"/>
    <col min="13487" max="13487" width="10.58203125" customWidth="1"/>
    <col min="13488" max="13488" width="12.58203125" customWidth="1"/>
    <col min="13489" max="13489" width="14.08203125" customWidth="1"/>
    <col min="13490" max="13491" width="12.58203125" customWidth="1"/>
    <col min="13492" max="13492" width="13.75" customWidth="1"/>
    <col min="13739" max="13739" width="12.58203125" customWidth="1"/>
    <col min="13740" max="13740" width="6.58203125" customWidth="1"/>
    <col min="13741" max="13741" width="18.58203125" customWidth="1"/>
    <col min="13742" max="13742" width="15.58203125" customWidth="1"/>
    <col min="13743" max="13743" width="10.58203125" customWidth="1"/>
    <col min="13744" max="13744" width="12.58203125" customWidth="1"/>
    <col min="13745" max="13745" width="14.08203125" customWidth="1"/>
    <col min="13746" max="13747" width="12.58203125" customWidth="1"/>
    <col min="13748" max="13748" width="13.75" customWidth="1"/>
    <col min="13995" max="13995" width="12.58203125" customWidth="1"/>
    <col min="13996" max="13996" width="6.58203125" customWidth="1"/>
    <col min="13997" max="13997" width="18.58203125" customWidth="1"/>
    <col min="13998" max="13998" width="15.58203125" customWidth="1"/>
    <col min="13999" max="13999" width="10.58203125" customWidth="1"/>
    <col min="14000" max="14000" width="12.58203125" customWidth="1"/>
    <col min="14001" max="14001" width="14.08203125" customWidth="1"/>
    <col min="14002" max="14003" width="12.58203125" customWidth="1"/>
    <col min="14004" max="14004" width="13.75" customWidth="1"/>
    <col min="14251" max="14251" width="12.58203125" customWidth="1"/>
    <col min="14252" max="14252" width="6.58203125" customWidth="1"/>
    <col min="14253" max="14253" width="18.58203125" customWidth="1"/>
    <col min="14254" max="14254" width="15.58203125" customWidth="1"/>
    <col min="14255" max="14255" width="10.58203125" customWidth="1"/>
    <col min="14256" max="14256" width="12.58203125" customWidth="1"/>
    <col min="14257" max="14257" width="14.08203125" customWidth="1"/>
    <col min="14258" max="14259" width="12.58203125" customWidth="1"/>
    <col min="14260" max="14260" width="13.75" customWidth="1"/>
    <col min="14507" max="14507" width="12.58203125" customWidth="1"/>
    <col min="14508" max="14508" width="6.58203125" customWidth="1"/>
    <col min="14509" max="14509" width="18.58203125" customWidth="1"/>
    <col min="14510" max="14510" width="15.58203125" customWidth="1"/>
    <col min="14511" max="14511" width="10.58203125" customWidth="1"/>
    <col min="14512" max="14512" width="12.58203125" customWidth="1"/>
    <col min="14513" max="14513" width="14.08203125" customWidth="1"/>
    <col min="14514" max="14515" width="12.58203125" customWidth="1"/>
    <col min="14516" max="14516" width="13.75" customWidth="1"/>
    <col min="14763" max="14763" width="12.58203125" customWidth="1"/>
    <col min="14764" max="14764" width="6.58203125" customWidth="1"/>
    <col min="14765" max="14765" width="18.58203125" customWidth="1"/>
    <col min="14766" max="14766" width="15.58203125" customWidth="1"/>
    <col min="14767" max="14767" width="10.58203125" customWidth="1"/>
    <col min="14768" max="14768" width="12.58203125" customWidth="1"/>
    <col min="14769" max="14769" width="14.08203125" customWidth="1"/>
    <col min="14770" max="14771" width="12.58203125" customWidth="1"/>
    <col min="14772" max="14772" width="13.75" customWidth="1"/>
    <col min="15019" max="15019" width="12.58203125" customWidth="1"/>
    <col min="15020" max="15020" width="6.58203125" customWidth="1"/>
    <col min="15021" max="15021" width="18.58203125" customWidth="1"/>
    <col min="15022" max="15022" width="15.58203125" customWidth="1"/>
    <col min="15023" max="15023" width="10.58203125" customWidth="1"/>
    <col min="15024" max="15024" width="12.58203125" customWidth="1"/>
    <col min="15025" max="15025" width="14.08203125" customWidth="1"/>
    <col min="15026" max="15027" width="12.58203125" customWidth="1"/>
    <col min="15028" max="15028" width="13.75" customWidth="1"/>
    <col min="15275" max="15275" width="12.58203125" customWidth="1"/>
    <col min="15276" max="15276" width="6.58203125" customWidth="1"/>
    <col min="15277" max="15277" width="18.58203125" customWidth="1"/>
    <col min="15278" max="15278" width="15.58203125" customWidth="1"/>
    <col min="15279" max="15279" width="10.58203125" customWidth="1"/>
    <col min="15280" max="15280" width="12.58203125" customWidth="1"/>
    <col min="15281" max="15281" width="14.08203125" customWidth="1"/>
    <col min="15282" max="15283" width="12.58203125" customWidth="1"/>
    <col min="15284" max="15284" width="13.75" customWidth="1"/>
    <col min="15531" max="15531" width="12.58203125" customWidth="1"/>
    <col min="15532" max="15532" width="6.58203125" customWidth="1"/>
    <col min="15533" max="15533" width="18.58203125" customWidth="1"/>
    <col min="15534" max="15534" width="15.58203125" customWidth="1"/>
    <col min="15535" max="15535" width="10.58203125" customWidth="1"/>
    <col min="15536" max="15536" width="12.58203125" customWidth="1"/>
    <col min="15537" max="15537" width="14.08203125" customWidth="1"/>
    <col min="15538" max="15539" width="12.58203125" customWidth="1"/>
    <col min="15540" max="15540" width="13.75" customWidth="1"/>
    <col min="15787" max="15787" width="12.58203125" customWidth="1"/>
    <col min="15788" max="15788" width="6.58203125" customWidth="1"/>
    <col min="15789" max="15789" width="18.58203125" customWidth="1"/>
    <col min="15790" max="15790" width="15.58203125" customWidth="1"/>
    <col min="15791" max="15791" width="10.58203125" customWidth="1"/>
    <col min="15792" max="15792" width="12.58203125" customWidth="1"/>
    <col min="15793" max="15793" width="14.08203125" customWidth="1"/>
    <col min="15794" max="15795" width="12.58203125" customWidth="1"/>
    <col min="15796" max="15796" width="13.75" customWidth="1"/>
    <col min="16043" max="16043" width="12.58203125" customWidth="1"/>
    <col min="16044" max="16044" width="6.58203125" customWidth="1"/>
    <col min="16045" max="16045" width="18.58203125" customWidth="1"/>
    <col min="16046" max="16046" width="15.58203125" customWidth="1"/>
    <col min="16047" max="16047" width="10.58203125" customWidth="1"/>
    <col min="16048" max="16048" width="12.58203125" customWidth="1"/>
    <col min="16049" max="16049" width="14.08203125" customWidth="1"/>
    <col min="16050" max="16051" width="12.58203125" customWidth="1"/>
    <col min="16052" max="16052" width="13.75" customWidth="1"/>
  </cols>
  <sheetData>
    <row r="1" spans="1:10" s="4" customFormat="1" ht="12.75" customHeight="1" x14ac:dyDescent="0.4">
      <c r="A1" s="234" t="s">
        <v>397</v>
      </c>
      <c r="B1" s="234"/>
      <c r="C1" s="234"/>
      <c r="D1" s="234"/>
      <c r="E1" s="234"/>
      <c r="F1" s="234"/>
      <c r="G1" s="234"/>
      <c r="H1" s="234"/>
      <c r="I1" s="234"/>
      <c r="J1" s="234"/>
    </row>
    <row r="2" spans="1:10" s="4" customFormat="1" ht="12.75" customHeight="1" x14ac:dyDescent="0.4">
      <c r="A2" s="234"/>
      <c r="B2" s="234"/>
      <c r="C2" s="234"/>
      <c r="D2" s="234"/>
      <c r="E2" s="234"/>
      <c r="F2" s="234"/>
      <c r="G2" s="234"/>
      <c r="H2" s="234"/>
      <c r="I2" s="234"/>
      <c r="J2" s="234"/>
    </row>
    <row r="3" spans="1:10" s="4" customFormat="1" ht="33" customHeight="1" x14ac:dyDescent="0.4">
      <c r="A3" s="234"/>
      <c r="B3" s="234"/>
      <c r="C3" s="234"/>
      <c r="D3" s="234"/>
      <c r="E3" s="234"/>
      <c r="F3" s="234"/>
      <c r="G3" s="234"/>
      <c r="H3" s="234"/>
      <c r="I3" s="234"/>
      <c r="J3" s="234"/>
    </row>
    <row r="4" spans="1:10" s="13" customFormat="1" ht="20.25" customHeight="1" x14ac:dyDescent="0.4">
      <c r="A4" s="235" t="s">
        <v>18</v>
      </c>
      <c r="B4" s="235"/>
      <c r="C4" s="235"/>
      <c r="D4" s="235"/>
      <c r="E4" s="235"/>
      <c r="F4" s="235"/>
      <c r="G4" s="235"/>
      <c r="H4" s="235"/>
      <c r="I4" s="235"/>
      <c r="J4" s="235"/>
    </row>
    <row r="5" spans="1:10" s="14" customFormat="1" ht="58" x14ac:dyDescent="0.35">
      <c r="A5" s="89" t="s">
        <v>92</v>
      </c>
      <c r="B5" s="89" t="s">
        <v>64</v>
      </c>
      <c r="C5" s="89" t="s">
        <v>21</v>
      </c>
      <c r="D5" s="89" t="s">
        <v>249</v>
      </c>
      <c r="E5" s="89" t="s">
        <v>23</v>
      </c>
      <c r="F5" s="89" t="s">
        <v>176</v>
      </c>
      <c r="G5" s="236" t="s">
        <v>17</v>
      </c>
      <c r="H5" s="236"/>
      <c r="I5" s="236"/>
      <c r="J5" s="236"/>
    </row>
    <row r="6" spans="1:10" s="14" customFormat="1" ht="21" customHeight="1" x14ac:dyDescent="0.35">
      <c r="A6" s="97">
        <v>1</v>
      </c>
      <c r="B6" s="98" t="s">
        <v>91</v>
      </c>
      <c r="C6" s="98">
        <v>2</v>
      </c>
      <c r="D6" s="99">
        <v>20</v>
      </c>
      <c r="E6" s="99">
        <v>85</v>
      </c>
      <c r="F6" s="100">
        <f>C6*D6*E6</f>
        <v>3400</v>
      </c>
      <c r="G6" s="236"/>
      <c r="H6" s="236"/>
      <c r="I6" s="236"/>
      <c r="J6" s="236"/>
    </row>
    <row r="7" spans="1:10" s="14" customFormat="1" ht="21" customHeight="1" x14ac:dyDescent="0.35">
      <c r="A7" s="90"/>
      <c r="B7" s="154" t="s">
        <v>375</v>
      </c>
      <c r="C7" s="154" t="s">
        <v>375</v>
      </c>
      <c r="D7" s="154" t="s">
        <v>375</v>
      </c>
      <c r="E7" s="154" t="s">
        <v>375</v>
      </c>
      <c r="F7" s="155" t="s">
        <v>382</v>
      </c>
      <c r="G7" s="236"/>
      <c r="H7" s="236"/>
      <c r="I7" s="236"/>
      <c r="J7" s="236"/>
    </row>
    <row r="8" spans="1:10" s="14" customFormat="1" ht="21" customHeight="1" x14ac:dyDescent="0.35">
      <c r="A8" s="90"/>
      <c r="B8" s="90"/>
      <c r="C8" s="90"/>
      <c r="D8" s="89"/>
      <c r="E8" s="89"/>
      <c r="F8" s="89"/>
      <c r="G8" s="237"/>
      <c r="H8" s="238"/>
      <c r="I8" s="238"/>
      <c r="J8" s="239"/>
    </row>
    <row r="9" spans="1:10" s="14" customFormat="1" ht="21" customHeight="1" x14ac:dyDescent="0.35">
      <c r="A9" s="90"/>
      <c r="B9" s="90"/>
      <c r="C9" s="90"/>
      <c r="D9" s="89"/>
      <c r="E9" s="89"/>
      <c r="F9" s="89"/>
      <c r="G9" s="237"/>
      <c r="H9" s="238"/>
      <c r="I9" s="238"/>
      <c r="J9" s="239"/>
    </row>
    <row r="10" spans="1:10" s="14" customFormat="1" ht="21" customHeight="1" x14ac:dyDescent="0.35">
      <c r="A10" s="154" t="s">
        <v>177</v>
      </c>
      <c r="B10" s="154"/>
      <c r="C10" s="154"/>
      <c r="D10" s="155"/>
      <c r="E10" s="155"/>
      <c r="F10" s="155">
        <f>SUM(F6:F9)</f>
        <v>3400</v>
      </c>
      <c r="G10" s="240" t="s">
        <v>382</v>
      </c>
      <c r="H10" s="241"/>
      <c r="I10" s="241"/>
      <c r="J10" s="242"/>
    </row>
    <row r="11" spans="1:10" s="13" customFormat="1" ht="20.25" customHeight="1" x14ac:dyDescent="0.4">
      <c r="A11" s="233" t="s">
        <v>52</v>
      </c>
      <c r="B11" s="233"/>
      <c r="C11" s="233"/>
      <c r="D11" s="233"/>
      <c r="E11" s="233"/>
      <c r="F11" s="233"/>
      <c r="G11" s="233"/>
      <c r="H11" s="233"/>
      <c r="I11" s="233"/>
      <c r="J11" s="113"/>
    </row>
    <row r="12" spans="1:10" s="5" customFormat="1" ht="46.5" customHeight="1" x14ac:dyDescent="0.35">
      <c r="A12" s="89" t="s">
        <v>93</v>
      </c>
      <c r="B12" s="89" t="s">
        <v>269</v>
      </c>
      <c r="C12" s="89" t="s">
        <v>270</v>
      </c>
      <c r="D12" s="114" t="s">
        <v>268</v>
      </c>
      <c r="E12" s="89" t="s">
        <v>21</v>
      </c>
      <c r="F12" s="89" t="s">
        <v>22</v>
      </c>
      <c r="G12" s="89" t="s">
        <v>20</v>
      </c>
      <c r="H12" s="114" t="s">
        <v>266</v>
      </c>
      <c r="I12" s="89" t="s">
        <v>267</v>
      </c>
      <c r="J12" s="90" t="s">
        <v>250</v>
      </c>
    </row>
    <row r="13" spans="1:10" s="5" customFormat="1" ht="19.5" customHeight="1" x14ac:dyDescent="0.35">
      <c r="A13" s="97">
        <v>1</v>
      </c>
      <c r="B13" s="98" t="s">
        <v>246</v>
      </c>
      <c r="C13" s="98"/>
      <c r="D13" s="98"/>
      <c r="E13" s="98">
        <v>2</v>
      </c>
      <c r="F13" s="99">
        <v>40</v>
      </c>
      <c r="G13" s="99">
        <v>120</v>
      </c>
      <c r="H13" s="99"/>
      <c r="I13" s="100">
        <f>E13*F13*G13</f>
        <v>9600</v>
      </c>
      <c r="J13" s="90"/>
    </row>
    <row r="14" spans="1:10" s="5" customFormat="1" ht="19.5" customHeight="1" x14ac:dyDescent="0.35">
      <c r="A14" s="90"/>
      <c r="B14" s="154" t="s">
        <v>375</v>
      </c>
      <c r="C14" s="154" t="s">
        <v>375</v>
      </c>
      <c r="D14" s="154" t="s">
        <v>375</v>
      </c>
      <c r="E14" s="154" t="s">
        <v>375</v>
      </c>
      <c r="F14" s="154" t="s">
        <v>375</v>
      </c>
      <c r="G14" s="154" t="s">
        <v>375</v>
      </c>
      <c r="H14" s="154" t="s">
        <v>375</v>
      </c>
      <c r="I14" s="155" t="s">
        <v>382</v>
      </c>
      <c r="J14" s="90"/>
    </row>
    <row r="15" spans="1:10" s="5" customFormat="1" ht="19.5" customHeight="1" x14ac:dyDescent="0.35">
      <c r="A15" s="90"/>
      <c r="B15" s="90"/>
      <c r="C15" s="90"/>
      <c r="D15" s="90"/>
      <c r="E15" s="90"/>
      <c r="F15" s="89"/>
      <c r="G15" s="89"/>
      <c r="H15" s="89"/>
      <c r="I15" s="89"/>
      <c r="J15" s="90"/>
    </row>
    <row r="16" spans="1:10" s="5" customFormat="1" ht="19.5" customHeight="1" x14ac:dyDescent="0.35">
      <c r="A16" s="90"/>
      <c r="B16" s="90"/>
      <c r="C16" s="90"/>
      <c r="D16" s="90"/>
      <c r="E16" s="90"/>
      <c r="F16" s="89"/>
      <c r="G16" s="89"/>
      <c r="H16" s="89"/>
      <c r="I16" s="89"/>
      <c r="J16" s="90"/>
    </row>
    <row r="17" spans="1:10" s="5" customFormat="1" ht="19.5" customHeight="1" x14ac:dyDescent="0.35">
      <c r="A17" s="90"/>
      <c r="B17" s="90"/>
      <c r="C17" s="90"/>
      <c r="D17" s="90"/>
      <c r="E17" s="90"/>
      <c r="F17" s="89"/>
      <c r="G17" s="89"/>
      <c r="H17" s="89"/>
      <c r="I17" s="89"/>
      <c r="J17" s="90"/>
    </row>
    <row r="18" spans="1:10" s="5" customFormat="1" ht="19.5" customHeight="1" x14ac:dyDescent="0.35">
      <c r="A18" s="90"/>
      <c r="B18" s="90"/>
      <c r="C18" s="90"/>
      <c r="D18" s="90"/>
      <c r="E18" s="90"/>
      <c r="F18" s="89"/>
      <c r="G18" s="89"/>
      <c r="H18" s="89"/>
      <c r="I18" s="89"/>
      <c r="J18" s="90"/>
    </row>
    <row r="19" spans="1:10" s="5" customFormat="1" ht="19.5" customHeight="1" x14ac:dyDescent="0.35">
      <c r="A19" s="90"/>
      <c r="B19" s="90"/>
      <c r="C19" s="90"/>
      <c r="D19" s="90"/>
      <c r="E19" s="90"/>
      <c r="F19" s="89"/>
      <c r="G19" s="89"/>
      <c r="H19" s="89"/>
      <c r="I19" s="89"/>
      <c r="J19" s="90"/>
    </row>
    <row r="20" spans="1:10" s="5" customFormat="1" ht="19.5" customHeight="1" x14ac:dyDescent="0.35">
      <c r="A20" s="154" t="s">
        <v>177</v>
      </c>
      <c r="B20" s="154"/>
      <c r="C20" s="154"/>
      <c r="D20" s="154"/>
      <c r="E20" s="154"/>
      <c r="F20" s="155"/>
      <c r="G20" s="155"/>
      <c r="H20" s="155"/>
      <c r="I20" s="155">
        <f>SUM(I13:I19)</f>
        <v>9600</v>
      </c>
      <c r="J20" s="90" t="s">
        <v>382</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zoomScale="70" zoomScaleNormal="85" zoomScaleSheetLayoutView="70" zoomScalePageLayoutView="55" workbookViewId="0">
      <selection activeCell="G12" sqref="G12"/>
    </sheetView>
  </sheetViews>
  <sheetFormatPr defaultRowHeight="16.5" x14ac:dyDescent="0.4"/>
  <cols>
    <col min="1" max="6" width="15.5" style="4" customWidth="1"/>
    <col min="7" max="7" width="17.58203125" style="4" bestFit="1" customWidth="1"/>
    <col min="8" max="14" width="15.5" style="4" customWidth="1"/>
    <col min="15" max="16384" width="8.6640625" style="4"/>
  </cols>
  <sheetData>
    <row r="1" spans="1:14" ht="18" customHeight="1" x14ac:dyDescent="0.4">
      <c r="A1" s="243" t="s">
        <v>398</v>
      </c>
      <c r="B1" s="244"/>
      <c r="C1" s="244"/>
      <c r="D1" s="244"/>
      <c r="E1" s="244"/>
      <c r="F1" s="244"/>
      <c r="G1" s="244"/>
      <c r="H1" s="244"/>
      <c r="I1" s="244"/>
      <c r="J1" s="244"/>
      <c r="K1" s="244"/>
      <c r="L1" s="244"/>
      <c r="M1" s="244"/>
      <c r="N1" s="245"/>
    </row>
    <row r="2" spans="1:14" ht="24.75" customHeight="1" x14ac:dyDescent="0.4">
      <c r="A2" s="246"/>
      <c r="B2" s="247"/>
      <c r="C2" s="247"/>
      <c r="D2" s="247"/>
      <c r="E2" s="247"/>
      <c r="F2" s="247"/>
      <c r="G2" s="247"/>
      <c r="H2" s="247"/>
      <c r="I2" s="247"/>
      <c r="J2" s="247"/>
      <c r="K2" s="247"/>
      <c r="L2" s="247"/>
      <c r="M2" s="247"/>
      <c r="N2" s="248"/>
    </row>
    <row r="3" spans="1:14" ht="17.25" customHeight="1" x14ac:dyDescent="0.4">
      <c r="A3" s="249"/>
      <c r="B3" s="250"/>
      <c r="C3" s="250"/>
      <c r="D3" s="250"/>
      <c r="E3" s="250"/>
      <c r="F3" s="250"/>
      <c r="G3" s="250"/>
      <c r="H3" s="250"/>
      <c r="I3" s="250"/>
      <c r="J3" s="250"/>
      <c r="K3" s="250"/>
      <c r="L3" s="250"/>
      <c r="M3" s="250"/>
      <c r="N3" s="251"/>
    </row>
    <row r="4" spans="1:14" ht="24.75" customHeight="1" x14ac:dyDescent="0.4">
      <c r="A4" s="252" t="s">
        <v>65</v>
      </c>
      <c r="B4" s="253"/>
      <c r="C4" s="253"/>
      <c r="D4" s="253"/>
      <c r="E4" s="253"/>
      <c r="F4" s="253"/>
      <c r="G4" s="253"/>
      <c r="H4" s="253"/>
      <c r="I4" s="253"/>
      <c r="J4" s="253"/>
      <c r="K4" s="253"/>
      <c r="L4" s="253"/>
      <c r="M4" s="253"/>
      <c r="N4" s="254"/>
    </row>
    <row r="5" spans="1:14" s="6" customFormat="1" ht="140.25" customHeight="1" x14ac:dyDescent="0.4">
      <c r="A5" s="90" t="s">
        <v>12</v>
      </c>
      <c r="B5" s="89" t="s">
        <v>63</v>
      </c>
      <c r="C5" s="89" t="s">
        <v>271</v>
      </c>
      <c r="D5" s="132" t="s">
        <v>272</v>
      </c>
      <c r="E5" s="89" t="s">
        <v>248</v>
      </c>
      <c r="F5" s="89" t="s">
        <v>247</v>
      </c>
      <c r="G5" s="89" t="s">
        <v>15</v>
      </c>
      <c r="H5" s="89" t="s">
        <v>16</v>
      </c>
      <c r="I5" s="91" t="s">
        <v>6</v>
      </c>
      <c r="J5" s="91" t="s">
        <v>7</v>
      </c>
      <c r="K5" s="91" t="s">
        <v>251</v>
      </c>
      <c r="L5" s="91" t="s">
        <v>252</v>
      </c>
      <c r="M5" s="91" t="s">
        <v>253</v>
      </c>
      <c r="N5" s="89" t="s">
        <v>254</v>
      </c>
    </row>
    <row r="6" spans="1:14" s="7" customFormat="1" ht="55.5" customHeight="1" x14ac:dyDescent="0.25">
      <c r="A6" s="99" t="s">
        <v>8</v>
      </c>
      <c r="B6" s="99" t="s">
        <v>9</v>
      </c>
      <c r="C6" s="99" t="s">
        <v>273</v>
      </c>
      <c r="D6" s="99" t="s">
        <v>13</v>
      </c>
      <c r="E6" s="98" t="s">
        <v>0</v>
      </c>
      <c r="F6" s="105" t="s">
        <v>14</v>
      </c>
      <c r="G6" s="106" t="s">
        <v>1</v>
      </c>
      <c r="H6" s="105">
        <v>4</v>
      </c>
      <c r="I6" s="99">
        <v>50</v>
      </c>
      <c r="J6" s="99">
        <v>1</v>
      </c>
      <c r="K6" s="99">
        <v>300000</v>
      </c>
      <c r="L6" s="99">
        <v>600000</v>
      </c>
      <c r="M6" s="99">
        <v>900000</v>
      </c>
      <c r="N6" s="100">
        <f>K6+L6+M6</f>
        <v>1800000</v>
      </c>
    </row>
    <row r="7" spans="1:14" ht="25" customHeight="1" x14ac:dyDescent="0.4">
      <c r="A7" s="90"/>
      <c r="B7" s="90"/>
      <c r="C7" s="90"/>
      <c r="D7" s="91"/>
      <c r="E7" s="92"/>
      <c r="F7" s="93"/>
      <c r="G7" s="94"/>
      <c r="H7" s="93"/>
      <c r="I7" s="95"/>
      <c r="J7" s="95"/>
      <c r="K7" s="95"/>
      <c r="L7" s="95"/>
      <c r="M7" s="96"/>
      <c r="N7" s="95"/>
    </row>
    <row r="8" spans="1:14" ht="25" customHeight="1" x14ac:dyDescent="0.4">
      <c r="A8" s="154" t="s">
        <v>375</v>
      </c>
      <c r="B8" s="154" t="s">
        <v>375</v>
      </c>
      <c r="C8" s="154" t="s">
        <v>375</v>
      </c>
      <c r="D8" s="154" t="s">
        <v>375</v>
      </c>
      <c r="E8" s="154" t="s">
        <v>375</v>
      </c>
      <c r="F8" s="154" t="s">
        <v>375</v>
      </c>
      <c r="G8" s="154" t="s">
        <v>375</v>
      </c>
      <c r="H8" s="154" t="s">
        <v>375</v>
      </c>
      <c r="I8" s="154" t="s">
        <v>375</v>
      </c>
      <c r="J8" s="154" t="s">
        <v>375</v>
      </c>
      <c r="K8" s="154" t="s">
        <v>375</v>
      </c>
      <c r="L8" s="154" t="s">
        <v>375</v>
      </c>
      <c r="M8" s="154" t="s">
        <v>375</v>
      </c>
      <c r="N8" s="158" t="s">
        <v>384</v>
      </c>
    </row>
    <row r="9" spans="1:14" ht="25" customHeight="1" x14ac:dyDescent="0.4">
      <c r="A9" s="90"/>
      <c r="B9" s="90"/>
      <c r="C9" s="90"/>
      <c r="D9" s="91"/>
      <c r="E9" s="92"/>
      <c r="F9" s="93"/>
      <c r="G9" s="94"/>
      <c r="H9" s="93"/>
      <c r="I9" s="95"/>
      <c r="J9" s="95"/>
      <c r="K9" s="95"/>
      <c r="L9" s="95"/>
      <c r="M9" s="96"/>
      <c r="N9" s="95"/>
    </row>
    <row r="10" spans="1:14" ht="25" customHeight="1" x14ac:dyDescent="0.4">
      <c r="A10" s="90"/>
      <c r="B10" s="90"/>
      <c r="C10" s="90"/>
      <c r="D10" s="91"/>
      <c r="E10" s="92"/>
      <c r="F10" s="93"/>
      <c r="G10" s="94"/>
      <c r="H10" s="93"/>
      <c r="I10" s="95"/>
      <c r="J10" s="95"/>
      <c r="K10" s="95"/>
      <c r="L10" s="95"/>
      <c r="M10" s="96"/>
      <c r="N10" s="95"/>
    </row>
    <row r="11" spans="1:14" ht="25" customHeight="1" x14ac:dyDescent="0.4">
      <c r="A11" s="90"/>
      <c r="B11" s="90"/>
      <c r="C11" s="90"/>
      <c r="D11" s="91"/>
      <c r="E11" s="92"/>
      <c r="F11" s="93"/>
      <c r="G11" s="94"/>
      <c r="H11" s="93"/>
      <c r="I11" s="95"/>
      <c r="J11" s="95"/>
      <c r="K11" s="95"/>
      <c r="L11" s="95"/>
      <c r="M11" s="96"/>
      <c r="N11" s="95"/>
    </row>
    <row r="12" spans="1:14" ht="25" customHeight="1" x14ac:dyDescent="0.4">
      <c r="A12" s="90"/>
      <c r="B12" s="90"/>
      <c r="C12" s="90"/>
      <c r="D12" s="91"/>
      <c r="E12" s="92"/>
      <c r="F12" s="93"/>
      <c r="G12" s="94"/>
      <c r="H12" s="93"/>
      <c r="I12" s="95"/>
      <c r="J12" s="95"/>
      <c r="K12" s="95"/>
      <c r="L12" s="95"/>
      <c r="M12" s="96"/>
      <c r="N12" s="95"/>
    </row>
    <row r="13" spans="1:14" ht="25" customHeight="1" x14ac:dyDescent="0.4">
      <c r="A13" s="90"/>
      <c r="B13" s="90"/>
      <c r="C13" s="90"/>
      <c r="D13" s="91"/>
      <c r="E13" s="92"/>
      <c r="F13" s="93"/>
      <c r="G13" s="94"/>
      <c r="H13" s="93"/>
      <c r="I13" s="95"/>
      <c r="J13" s="95"/>
      <c r="K13" s="95"/>
      <c r="L13" s="95"/>
      <c r="M13" s="96"/>
      <c r="N13" s="95"/>
    </row>
    <row r="14" spans="1:14" ht="25" customHeight="1" x14ac:dyDescent="0.4">
      <c r="A14" s="90"/>
      <c r="B14" s="90"/>
      <c r="C14" s="90"/>
      <c r="D14" s="91"/>
      <c r="E14" s="92"/>
      <c r="F14" s="93"/>
      <c r="G14" s="94"/>
      <c r="H14" s="93"/>
      <c r="I14" s="95"/>
      <c r="J14" s="95"/>
      <c r="K14" s="95"/>
      <c r="L14" s="95"/>
      <c r="M14" s="96"/>
      <c r="N14" s="95"/>
    </row>
    <row r="15" spans="1:14" ht="25" customHeight="1" x14ac:dyDescent="0.4">
      <c r="A15" s="90"/>
      <c r="B15" s="90"/>
      <c r="C15" s="90"/>
      <c r="D15" s="91"/>
      <c r="E15" s="92"/>
      <c r="F15" s="93"/>
      <c r="G15" s="94"/>
      <c r="H15" s="93"/>
      <c r="I15" s="95"/>
      <c r="J15" s="95"/>
      <c r="K15" s="95"/>
      <c r="L15" s="95"/>
      <c r="M15" s="96"/>
      <c r="N15" s="95"/>
    </row>
    <row r="16" spans="1:14" ht="25" customHeight="1" x14ac:dyDescent="0.4">
      <c r="A16" s="90"/>
      <c r="B16" s="90"/>
      <c r="C16" s="90"/>
      <c r="D16" s="91"/>
      <c r="E16" s="92"/>
      <c r="F16" s="93"/>
      <c r="G16" s="94"/>
      <c r="H16" s="93"/>
      <c r="I16" s="95"/>
      <c r="J16" s="95"/>
      <c r="K16" s="95"/>
      <c r="L16" s="95"/>
      <c r="M16" s="96"/>
      <c r="N16" s="95"/>
    </row>
    <row r="17" spans="1:14" ht="25" customHeight="1" x14ac:dyDescent="0.4">
      <c r="A17" s="90"/>
      <c r="B17" s="90"/>
      <c r="C17" s="90"/>
      <c r="D17" s="91"/>
      <c r="E17" s="92"/>
      <c r="F17" s="93"/>
      <c r="G17" s="94"/>
      <c r="H17" s="93"/>
      <c r="I17" s="95"/>
      <c r="J17" s="95"/>
      <c r="K17" s="95"/>
      <c r="L17" s="95"/>
      <c r="M17" s="96"/>
      <c r="N17" s="95"/>
    </row>
    <row r="18" spans="1:14" ht="25" customHeight="1" x14ac:dyDescent="0.4">
      <c r="A18" s="90"/>
      <c r="B18" s="90"/>
      <c r="C18" s="90"/>
      <c r="D18" s="91"/>
      <c r="E18" s="92"/>
      <c r="F18" s="93"/>
      <c r="G18" s="94"/>
      <c r="H18" s="93"/>
      <c r="I18" s="95"/>
      <c r="J18" s="95"/>
      <c r="K18" s="95"/>
      <c r="L18" s="95"/>
      <c r="M18" s="96"/>
      <c r="N18" s="95"/>
    </row>
    <row r="19" spans="1:14" ht="36" customHeight="1" x14ac:dyDescent="0.4">
      <c r="A19" s="89" t="s">
        <v>153</v>
      </c>
      <c r="B19" s="90"/>
      <c r="C19" s="90"/>
      <c r="D19" s="91"/>
      <c r="E19" s="92"/>
      <c r="F19" s="93"/>
      <c r="G19" s="94"/>
      <c r="H19" s="93"/>
      <c r="I19" s="95"/>
      <c r="J19" s="95"/>
      <c r="K19" s="95"/>
      <c r="L19" s="95"/>
      <c r="M19" s="96"/>
      <c r="N19" s="95">
        <f>SUM(N6:N18)</f>
        <v>1800000</v>
      </c>
    </row>
    <row r="20" spans="1:14" ht="7.5" customHeight="1" x14ac:dyDescent="0.4"/>
    <row r="21" spans="1:14" ht="7.5" customHeight="1" x14ac:dyDescent="0.4"/>
    <row r="22" spans="1:14" ht="7.5" customHeight="1" x14ac:dyDescent="0.4"/>
    <row r="23" spans="1:14" ht="7.5" customHeight="1" x14ac:dyDescent="0.4"/>
    <row r="24" spans="1:14" ht="7.5" customHeight="1" x14ac:dyDescent="0.4"/>
    <row r="25" spans="1:14" ht="7.5" customHeight="1" x14ac:dyDescent="0.4"/>
    <row r="26" spans="1:14" ht="7.5" customHeight="1" x14ac:dyDescent="0.4"/>
    <row r="27" spans="1:14" ht="7.5" customHeight="1" x14ac:dyDescent="0.4"/>
    <row r="28" spans="1:14" ht="7.5" customHeight="1" x14ac:dyDescent="0.4"/>
    <row r="29" spans="1:14" ht="7.5" customHeight="1" x14ac:dyDescent="0.4"/>
    <row r="30" spans="1:14" ht="7.5" customHeight="1" x14ac:dyDescent="0.4"/>
    <row r="31" spans="1:14" ht="7.5" customHeight="1" x14ac:dyDescent="0.4"/>
    <row r="32" spans="1:14" ht="7.5" customHeight="1" x14ac:dyDescent="0.4"/>
    <row r="33" ht="7.5" customHeight="1" x14ac:dyDescent="0.4"/>
    <row r="34" ht="7.5" customHeight="1" x14ac:dyDescent="0.4"/>
    <row r="35" ht="7.5" customHeight="1" x14ac:dyDescent="0.4"/>
    <row r="36" ht="7.5" customHeight="1" x14ac:dyDescent="0.4"/>
    <row r="37" ht="7.5" customHeight="1" x14ac:dyDescent="0.4"/>
    <row r="38" ht="7.5" customHeight="1" x14ac:dyDescent="0.4"/>
    <row r="39" ht="7.5" customHeight="1" x14ac:dyDescent="0.4"/>
    <row r="40" ht="7.5" customHeight="1" x14ac:dyDescent="0.4"/>
    <row r="41" ht="7.5" customHeight="1" x14ac:dyDescent="0.4"/>
    <row r="42" ht="7.5" customHeight="1" x14ac:dyDescent="0.4"/>
    <row r="43" ht="7.5" customHeight="1" x14ac:dyDescent="0.4"/>
    <row r="44" ht="7.5" customHeight="1" x14ac:dyDescent="0.4"/>
    <row r="45" ht="7.5" customHeight="1" x14ac:dyDescent="0.4"/>
    <row r="46" ht="7.5" customHeight="1" x14ac:dyDescent="0.4"/>
    <row r="47" ht="7.5" customHeight="1" x14ac:dyDescent="0.4"/>
    <row r="48" ht="7.5" customHeight="1" x14ac:dyDescent="0.4"/>
    <row r="49" ht="7.5" customHeight="1" x14ac:dyDescent="0.4"/>
    <row r="50" ht="7.5" customHeight="1" x14ac:dyDescent="0.4"/>
    <row r="51" ht="7.5" customHeight="1" x14ac:dyDescent="0.4"/>
    <row r="52" ht="7.5" customHeight="1" x14ac:dyDescent="0.4"/>
    <row r="53" ht="7.5" customHeight="1" x14ac:dyDescent="0.4"/>
    <row r="54" ht="7.5" customHeight="1" x14ac:dyDescent="0.4"/>
    <row r="55" ht="7.5" customHeight="1" x14ac:dyDescent="0.4"/>
    <row r="56" ht="7.5" customHeight="1" x14ac:dyDescent="0.4"/>
    <row r="57" ht="7.5" customHeight="1" x14ac:dyDescent="0.4"/>
    <row r="58" ht="7.5" customHeight="1" x14ac:dyDescent="0.4"/>
    <row r="59" ht="7.5" customHeight="1" x14ac:dyDescent="0.4"/>
    <row r="60" ht="7.5" customHeight="1" x14ac:dyDescent="0.4"/>
    <row r="61" ht="7.5" customHeight="1" x14ac:dyDescent="0.4"/>
    <row r="62" ht="7.5" customHeight="1" x14ac:dyDescent="0.4"/>
    <row r="63" ht="7.5" customHeight="1" x14ac:dyDescent="0.4"/>
    <row r="64" ht="7.5" customHeight="1" x14ac:dyDescent="0.4"/>
    <row r="65" ht="7.5" customHeight="1" x14ac:dyDescent="0.4"/>
    <row r="66" ht="7.5" customHeight="1" x14ac:dyDescent="0.4"/>
    <row r="67" ht="7.5" customHeight="1" x14ac:dyDescent="0.4"/>
    <row r="68" ht="7.5" customHeight="1" x14ac:dyDescent="0.4"/>
    <row r="69" ht="7.5" customHeight="1" x14ac:dyDescent="0.4"/>
    <row r="70" ht="7.5" customHeight="1" x14ac:dyDescent="0.4"/>
    <row r="71" ht="7.5" customHeight="1" x14ac:dyDescent="0.4"/>
    <row r="72" ht="7.5" customHeight="1" x14ac:dyDescent="0.4"/>
    <row r="73" ht="7.5" customHeight="1" x14ac:dyDescent="0.4"/>
    <row r="74" ht="7.5" customHeight="1" x14ac:dyDescent="0.4"/>
    <row r="75" ht="7.5" customHeight="1" x14ac:dyDescent="0.4"/>
    <row r="76" ht="7.5" customHeight="1" x14ac:dyDescent="0.4"/>
    <row r="77" ht="7.5" customHeight="1" x14ac:dyDescent="0.4"/>
    <row r="78" ht="7.5" customHeight="1" x14ac:dyDescent="0.4"/>
    <row r="79" ht="7.5" customHeight="1" x14ac:dyDescent="0.4"/>
    <row r="80" ht="7.5" customHeight="1" x14ac:dyDescent="0.4"/>
    <row r="81" ht="7.5" customHeight="1" x14ac:dyDescent="0.4"/>
    <row r="82" ht="7.5" customHeight="1" x14ac:dyDescent="0.4"/>
    <row r="83" ht="7.5" customHeight="1" x14ac:dyDescent="0.4"/>
    <row r="84" ht="7.5" customHeight="1" x14ac:dyDescent="0.4"/>
    <row r="85" ht="7.5" customHeight="1" x14ac:dyDescent="0.4"/>
    <row r="86" ht="7.5" customHeight="1" x14ac:dyDescent="0.4"/>
    <row r="87" ht="7.5" customHeight="1" x14ac:dyDescent="0.4"/>
    <row r="88" ht="7.5" customHeight="1" x14ac:dyDescent="0.4"/>
    <row r="89" ht="7.5" customHeight="1" x14ac:dyDescent="0.4"/>
    <row r="90" ht="7.5" customHeight="1" x14ac:dyDescent="0.4"/>
    <row r="91" ht="7.5" customHeight="1" x14ac:dyDescent="0.4"/>
    <row r="92" ht="7.5" customHeight="1" x14ac:dyDescent="0.4"/>
    <row r="93" ht="7.5" customHeight="1" x14ac:dyDescent="0.4"/>
    <row r="94" ht="7.5" customHeight="1" x14ac:dyDescent="0.4"/>
    <row r="95" ht="7.5" customHeight="1" x14ac:dyDescent="0.4"/>
    <row r="96"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row r="206" ht="7.5" customHeight="1" x14ac:dyDescent="0.4"/>
    <row r="207" ht="7.5" customHeight="1" x14ac:dyDescent="0.4"/>
    <row r="208" ht="7.5" customHeight="1" x14ac:dyDescent="0.4"/>
    <row r="209" ht="7.5" customHeight="1" x14ac:dyDescent="0.4"/>
    <row r="210" ht="7.5" customHeight="1" x14ac:dyDescent="0.4"/>
    <row r="211" ht="7.5" customHeight="1" x14ac:dyDescent="0.4"/>
    <row r="212" ht="7.5" customHeight="1" x14ac:dyDescent="0.4"/>
    <row r="213" ht="7.5" customHeight="1" x14ac:dyDescent="0.4"/>
    <row r="214" ht="7.5" customHeight="1" x14ac:dyDescent="0.4"/>
    <row r="215" ht="7.5" customHeight="1" x14ac:dyDescent="0.4"/>
    <row r="216" ht="7.5" customHeight="1" x14ac:dyDescent="0.4"/>
    <row r="217" ht="7.5" customHeight="1" x14ac:dyDescent="0.4"/>
    <row r="218" ht="7.5" customHeight="1" x14ac:dyDescent="0.4"/>
    <row r="219" ht="7.5" customHeight="1" x14ac:dyDescent="0.4"/>
    <row r="220" ht="7.5" customHeight="1" x14ac:dyDescent="0.4"/>
    <row r="221" ht="7.5" customHeight="1" x14ac:dyDescent="0.4"/>
    <row r="222" ht="7.5" customHeight="1" x14ac:dyDescent="0.4"/>
    <row r="223" ht="7.5" customHeight="1" x14ac:dyDescent="0.4"/>
    <row r="224" ht="7.5" customHeight="1" x14ac:dyDescent="0.4"/>
    <row r="225" ht="7.5" customHeight="1" x14ac:dyDescent="0.4"/>
    <row r="226" ht="7.5" customHeight="1" x14ac:dyDescent="0.4"/>
    <row r="227" ht="7.5" customHeight="1" x14ac:dyDescent="0.4"/>
    <row r="228" ht="7.5" customHeight="1" x14ac:dyDescent="0.4"/>
    <row r="229" ht="7.5" customHeight="1" x14ac:dyDescent="0.4"/>
    <row r="230" ht="7.5" customHeight="1" x14ac:dyDescent="0.4"/>
    <row r="231" ht="7.5" customHeight="1" x14ac:dyDescent="0.4"/>
    <row r="232" ht="7.5" customHeight="1" x14ac:dyDescent="0.4"/>
    <row r="233" ht="7.5" customHeight="1" x14ac:dyDescent="0.4"/>
    <row r="234" ht="7.5" customHeight="1" x14ac:dyDescent="0.4"/>
    <row r="235" ht="7.5" customHeight="1" x14ac:dyDescent="0.4"/>
    <row r="236" ht="7.5" customHeight="1" x14ac:dyDescent="0.4"/>
    <row r="237" ht="7.5" customHeight="1" x14ac:dyDescent="0.4"/>
    <row r="238" ht="7.5" customHeight="1" x14ac:dyDescent="0.4"/>
    <row r="239" ht="7.5" customHeight="1" x14ac:dyDescent="0.4"/>
    <row r="240" ht="7.5" customHeight="1" x14ac:dyDescent="0.4"/>
    <row r="241" ht="7.5" customHeight="1" x14ac:dyDescent="0.4"/>
    <row r="242" ht="7.5" customHeight="1" x14ac:dyDescent="0.4"/>
    <row r="243" ht="7.5" customHeight="1" x14ac:dyDescent="0.4"/>
    <row r="244" ht="7.5" customHeight="1" x14ac:dyDescent="0.4"/>
    <row r="245" ht="7.5" customHeight="1" x14ac:dyDescent="0.4"/>
    <row r="246" ht="7.5" customHeight="1" x14ac:dyDescent="0.4"/>
    <row r="247" ht="7.5" customHeight="1" x14ac:dyDescent="0.4"/>
    <row r="248" ht="7.5" customHeight="1" x14ac:dyDescent="0.4"/>
    <row r="249" ht="7.5" customHeight="1" x14ac:dyDescent="0.4"/>
    <row r="250" ht="7.5" customHeight="1" x14ac:dyDescent="0.4"/>
    <row r="251" ht="7.5" customHeight="1" x14ac:dyDescent="0.4"/>
    <row r="252" ht="7.5" customHeight="1" x14ac:dyDescent="0.4"/>
    <row r="253" ht="7.5" customHeight="1" x14ac:dyDescent="0.4"/>
    <row r="254" ht="7.5" customHeight="1" x14ac:dyDescent="0.4"/>
    <row r="255" ht="7.5" customHeight="1" x14ac:dyDescent="0.4"/>
    <row r="256" ht="7.5" customHeight="1" x14ac:dyDescent="0.4"/>
    <row r="257" ht="7.5" customHeight="1" x14ac:dyDescent="0.4"/>
    <row r="258" ht="7.5" customHeight="1" x14ac:dyDescent="0.4"/>
    <row r="259" ht="7.5" customHeight="1" x14ac:dyDescent="0.4"/>
    <row r="260" ht="7.5" customHeight="1" x14ac:dyDescent="0.4"/>
    <row r="261" ht="7.5" customHeight="1" x14ac:dyDescent="0.4"/>
    <row r="262" ht="7.5" customHeight="1" x14ac:dyDescent="0.4"/>
    <row r="263" ht="7.5" customHeight="1" x14ac:dyDescent="0.4"/>
    <row r="264" ht="7.5" customHeight="1" x14ac:dyDescent="0.4"/>
    <row r="265" ht="7.5" customHeight="1" x14ac:dyDescent="0.4"/>
    <row r="266" ht="7.5" customHeight="1" x14ac:dyDescent="0.4"/>
    <row r="267" ht="7.5" customHeight="1" x14ac:dyDescent="0.4"/>
    <row r="268" ht="7.5" customHeight="1" x14ac:dyDescent="0.4"/>
    <row r="269" ht="7.5" customHeight="1" x14ac:dyDescent="0.4"/>
    <row r="270" ht="7.5" customHeight="1" x14ac:dyDescent="0.4"/>
    <row r="271" ht="7.5" customHeight="1" x14ac:dyDescent="0.4"/>
    <row r="272" ht="7.5" customHeight="1" x14ac:dyDescent="0.4"/>
    <row r="273" ht="7.5" customHeight="1" x14ac:dyDescent="0.4"/>
    <row r="274" ht="7.5" customHeight="1" x14ac:dyDescent="0.4"/>
    <row r="275" ht="7.5" customHeight="1" x14ac:dyDescent="0.4"/>
    <row r="276" ht="7.5" customHeight="1" x14ac:dyDescent="0.4"/>
    <row r="277" ht="7.5" customHeight="1" x14ac:dyDescent="0.4"/>
    <row r="278" ht="7.5" customHeight="1" x14ac:dyDescent="0.4"/>
    <row r="279" ht="7.5" customHeight="1" x14ac:dyDescent="0.4"/>
    <row r="280" ht="7.5" customHeight="1" x14ac:dyDescent="0.4"/>
    <row r="281" ht="7.5" customHeight="1" x14ac:dyDescent="0.4"/>
    <row r="282" ht="7.5" customHeight="1" x14ac:dyDescent="0.4"/>
    <row r="283" ht="7.5" customHeight="1" x14ac:dyDescent="0.4"/>
    <row r="284" ht="7.5" customHeight="1" x14ac:dyDescent="0.4"/>
    <row r="285" ht="7.5" customHeight="1" x14ac:dyDescent="0.4"/>
    <row r="286" ht="7.5" customHeight="1" x14ac:dyDescent="0.4"/>
    <row r="287" ht="7.5" customHeight="1" x14ac:dyDescent="0.4"/>
    <row r="288" ht="7.5" customHeight="1" x14ac:dyDescent="0.4"/>
    <row r="289" ht="7.5" customHeight="1" x14ac:dyDescent="0.4"/>
    <row r="290" ht="7.5" customHeight="1" x14ac:dyDescent="0.4"/>
    <row r="291" ht="7.5" customHeight="1" x14ac:dyDescent="0.4"/>
    <row r="292" ht="7.5" customHeight="1" x14ac:dyDescent="0.4"/>
    <row r="293" ht="7.5" customHeight="1" x14ac:dyDescent="0.4"/>
    <row r="294" ht="7.5" customHeight="1" x14ac:dyDescent="0.4"/>
    <row r="295" ht="7.5" customHeight="1" x14ac:dyDescent="0.4"/>
    <row r="296" ht="7.5" customHeight="1" x14ac:dyDescent="0.4"/>
    <row r="297" ht="7.5" customHeight="1" x14ac:dyDescent="0.4"/>
    <row r="298" ht="7.5" customHeight="1" x14ac:dyDescent="0.4"/>
    <row r="299" ht="7.5" customHeight="1" x14ac:dyDescent="0.4"/>
    <row r="300" ht="7.5" customHeight="1" x14ac:dyDescent="0.4"/>
    <row r="301" ht="7.5" customHeight="1" x14ac:dyDescent="0.4"/>
    <row r="302" ht="7.5" customHeight="1" x14ac:dyDescent="0.4"/>
    <row r="303" ht="7.5" customHeight="1" x14ac:dyDescent="0.4"/>
    <row r="304" ht="7.5" customHeight="1" x14ac:dyDescent="0.4"/>
    <row r="305" ht="7.5" customHeight="1" x14ac:dyDescent="0.4"/>
    <row r="306" ht="7.5" customHeight="1" x14ac:dyDescent="0.4"/>
    <row r="307" ht="7.5" customHeight="1" x14ac:dyDescent="0.4"/>
    <row r="308" ht="7.5" customHeight="1" x14ac:dyDescent="0.4"/>
    <row r="309" ht="7.5" customHeight="1" x14ac:dyDescent="0.4"/>
    <row r="310" ht="7.5" customHeight="1" x14ac:dyDescent="0.4"/>
    <row r="311" ht="7.5" customHeight="1" x14ac:dyDescent="0.4"/>
    <row r="312" ht="7.5" customHeight="1" x14ac:dyDescent="0.4"/>
    <row r="313" ht="7.5" customHeight="1" x14ac:dyDescent="0.4"/>
    <row r="314" ht="7.5" customHeight="1" x14ac:dyDescent="0.4"/>
    <row r="315" ht="7.5" customHeight="1" x14ac:dyDescent="0.4"/>
    <row r="316" ht="7.5" customHeight="1" x14ac:dyDescent="0.4"/>
    <row r="317" ht="7.5" customHeight="1" x14ac:dyDescent="0.4"/>
    <row r="318" ht="7.5" customHeight="1" x14ac:dyDescent="0.4"/>
    <row r="319" ht="7.5" customHeight="1" x14ac:dyDescent="0.4"/>
    <row r="320" ht="7.5" customHeight="1" x14ac:dyDescent="0.4"/>
    <row r="321" ht="7.5" customHeight="1" x14ac:dyDescent="0.4"/>
    <row r="322" ht="7.5" customHeight="1" x14ac:dyDescent="0.4"/>
    <row r="323" ht="7.5" customHeight="1" x14ac:dyDescent="0.4"/>
    <row r="324" ht="7.5" customHeight="1" x14ac:dyDescent="0.4"/>
    <row r="325" ht="7.5" customHeight="1" x14ac:dyDescent="0.4"/>
    <row r="326" ht="7.5" customHeight="1" x14ac:dyDescent="0.4"/>
    <row r="327" ht="7.5" customHeight="1" x14ac:dyDescent="0.4"/>
    <row r="328" ht="7.5" customHeight="1" x14ac:dyDescent="0.4"/>
    <row r="329" ht="7.5" customHeight="1" x14ac:dyDescent="0.4"/>
    <row r="330" ht="7.5" customHeight="1" x14ac:dyDescent="0.4"/>
    <row r="331" ht="7.5" customHeight="1" x14ac:dyDescent="0.4"/>
    <row r="332" ht="7.5" customHeight="1" x14ac:dyDescent="0.4"/>
    <row r="333" ht="7.5" customHeight="1" x14ac:dyDescent="0.4"/>
    <row r="334" ht="7.5" customHeight="1" x14ac:dyDescent="0.4"/>
    <row r="335" ht="7.5" customHeight="1" x14ac:dyDescent="0.4"/>
    <row r="336" ht="7.5" customHeight="1" x14ac:dyDescent="0.4"/>
    <row r="337" ht="7.5" customHeight="1" x14ac:dyDescent="0.4"/>
    <row r="338" ht="7.5" customHeight="1" x14ac:dyDescent="0.4"/>
    <row r="339" ht="7.5" customHeight="1" x14ac:dyDescent="0.4"/>
    <row r="340" ht="7.5" customHeight="1" x14ac:dyDescent="0.4"/>
    <row r="341" ht="7.5" customHeight="1" x14ac:dyDescent="0.4"/>
    <row r="342" ht="7.5" customHeight="1" x14ac:dyDescent="0.4"/>
    <row r="343" ht="7.5" customHeight="1" x14ac:dyDescent="0.4"/>
    <row r="344" ht="7.5" customHeight="1" x14ac:dyDescent="0.4"/>
    <row r="345" ht="7.5" customHeight="1" x14ac:dyDescent="0.4"/>
    <row r="346" ht="7.5" customHeight="1" x14ac:dyDescent="0.4"/>
    <row r="347" ht="7.5" customHeight="1" x14ac:dyDescent="0.4"/>
    <row r="348" ht="7.5" customHeight="1" x14ac:dyDescent="0.4"/>
    <row r="349" ht="7.5" customHeight="1" x14ac:dyDescent="0.4"/>
    <row r="350" ht="7.5" customHeight="1" x14ac:dyDescent="0.4"/>
    <row r="351" ht="7.5" customHeight="1" x14ac:dyDescent="0.4"/>
    <row r="352" ht="7.5" customHeight="1" x14ac:dyDescent="0.4"/>
    <row r="353" ht="7.5" customHeight="1" x14ac:dyDescent="0.4"/>
    <row r="354" ht="7.5" customHeight="1" x14ac:dyDescent="0.4"/>
    <row r="355" ht="7.5" customHeight="1" x14ac:dyDescent="0.4"/>
    <row r="356" ht="7.5" customHeight="1" x14ac:dyDescent="0.4"/>
    <row r="357" ht="7.5" customHeight="1" x14ac:dyDescent="0.4"/>
    <row r="358" ht="7.5" customHeight="1" x14ac:dyDescent="0.4"/>
    <row r="359" ht="7.5" customHeight="1" x14ac:dyDescent="0.4"/>
    <row r="360" ht="7.5" customHeight="1" x14ac:dyDescent="0.4"/>
    <row r="361" ht="7.5" customHeight="1" x14ac:dyDescent="0.4"/>
    <row r="362" ht="7.5" customHeight="1" x14ac:dyDescent="0.4"/>
    <row r="363" ht="7.5" customHeight="1" x14ac:dyDescent="0.4"/>
    <row r="364" ht="7.5" customHeight="1" x14ac:dyDescent="0.4"/>
    <row r="365" ht="7.5" customHeight="1" x14ac:dyDescent="0.4"/>
    <row r="366" ht="7.5" customHeight="1" x14ac:dyDescent="0.4"/>
    <row r="367" ht="7.5" customHeight="1" x14ac:dyDescent="0.4"/>
    <row r="368" ht="7.5" customHeight="1" x14ac:dyDescent="0.4"/>
    <row r="369" ht="7.5" customHeight="1" x14ac:dyDescent="0.4"/>
    <row r="370" ht="7.5" customHeight="1" x14ac:dyDescent="0.4"/>
    <row r="371" ht="7.5" customHeight="1" x14ac:dyDescent="0.4"/>
    <row r="372" ht="7.5" customHeight="1" x14ac:dyDescent="0.4"/>
    <row r="373" ht="7.5" customHeight="1" x14ac:dyDescent="0.4"/>
    <row r="374" ht="7.5" customHeight="1" x14ac:dyDescent="0.4"/>
    <row r="375" ht="7.5" customHeight="1" x14ac:dyDescent="0.4"/>
    <row r="376" ht="7.5" customHeight="1" x14ac:dyDescent="0.4"/>
    <row r="377" ht="7.5" customHeight="1" x14ac:dyDescent="0.4"/>
    <row r="378" ht="7.5" customHeight="1" x14ac:dyDescent="0.4"/>
    <row r="379" ht="7.5" customHeight="1" x14ac:dyDescent="0.4"/>
    <row r="380" ht="7.5" customHeight="1" x14ac:dyDescent="0.4"/>
    <row r="381" ht="7.5" customHeight="1" x14ac:dyDescent="0.4"/>
    <row r="382" ht="7.5" customHeight="1" x14ac:dyDescent="0.4"/>
    <row r="383" ht="7.5" customHeight="1" x14ac:dyDescent="0.4"/>
    <row r="384" ht="7.5" customHeight="1" x14ac:dyDescent="0.4"/>
    <row r="385" ht="7.5" customHeight="1" x14ac:dyDescent="0.4"/>
    <row r="386" ht="7.5" customHeight="1" x14ac:dyDescent="0.4"/>
    <row r="387" ht="7.5" customHeight="1" x14ac:dyDescent="0.4"/>
    <row r="388" ht="7.5" customHeight="1" x14ac:dyDescent="0.4"/>
    <row r="389" ht="7.5" customHeight="1" x14ac:dyDescent="0.4"/>
    <row r="390" ht="7.5" customHeight="1" x14ac:dyDescent="0.4"/>
    <row r="391" ht="7.5" customHeight="1" x14ac:dyDescent="0.4"/>
    <row r="392" ht="7.5" customHeight="1" x14ac:dyDescent="0.4"/>
    <row r="393" ht="7.5" customHeight="1" x14ac:dyDescent="0.4"/>
    <row r="394" ht="7.5" customHeight="1" x14ac:dyDescent="0.4"/>
    <row r="395" ht="7.5" customHeight="1" x14ac:dyDescent="0.4"/>
    <row r="396" ht="7.5" customHeight="1" x14ac:dyDescent="0.4"/>
    <row r="397" ht="7.5" customHeight="1" x14ac:dyDescent="0.4"/>
    <row r="398" ht="7.5" customHeight="1" x14ac:dyDescent="0.4"/>
    <row r="399" ht="7.5" customHeight="1" x14ac:dyDescent="0.4"/>
    <row r="400" ht="7.5" customHeight="1" x14ac:dyDescent="0.4"/>
    <row r="401" ht="7.5" customHeight="1" x14ac:dyDescent="0.4"/>
    <row r="402" ht="7.5" customHeight="1" x14ac:dyDescent="0.4"/>
    <row r="403" ht="7.5" customHeight="1" x14ac:dyDescent="0.4"/>
    <row r="404" ht="7.5" customHeight="1" x14ac:dyDescent="0.4"/>
    <row r="405" ht="7.5" customHeight="1" x14ac:dyDescent="0.4"/>
    <row r="406" ht="7.5" customHeight="1" x14ac:dyDescent="0.4"/>
    <row r="407" ht="7.5" customHeight="1" x14ac:dyDescent="0.4"/>
    <row r="408" ht="7.5" customHeight="1" x14ac:dyDescent="0.4"/>
    <row r="409" ht="7.5" customHeight="1" x14ac:dyDescent="0.4"/>
    <row r="410" ht="7.5" customHeight="1" x14ac:dyDescent="0.4"/>
    <row r="411" ht="7.5" customHeight="1" x14ac:dyDescent="0.4"/>
    <row r="412" ht="7.5" customHeight="1" x14ac:dyDescent="0.4"/>
    <row r="413" ht="7.5" customHeight="1" x14ac:dyDescent="0.4"/>
    <row r="414" ht="7.5" customHeight="1" x14ac:dyDescent="0.4"/>
    <row r="415" ht="7.5" customHeight="1" x14ac:dyDescent="0.4"/>
    <row r="416" ht="7.5" customHeight="1" x14ac:dyDescent="0.4"/>
    <row r="417" ht="7.5" customHeight="1" x14ac:dyDescent="0.4"/>
    <row r="418" ht="7.5" customHeight="1" x14ac:dyDescent="0.4"/>
    <row r="419" ht="7.5" customHeight="1" x14ac:dyDescent="0.4"/>
    <row r="420" ht="7.5" customHeight="1" x14ac:dyDescent="0.4"/>
    <row r="421" ht="7.5" customHeight="1" x14ac:dyDescent="0.4"/>
    <row r="422" ht="7.5" customHeight="1" x14ac:dyDescent="0.4"/>
    <row r="423" ht="7.5" customHeight="1" x14ac:dyDescent="0.4"/>
    <row r="424" ht="7.5" customHeight="1" x14ac:dyDescent="0.4"/>
    <row r="425" ht="7.5" customHeight="1" x14ac:dyDescent="0.4"/>
    <row r="426" ht="7.5" customHeight="1" x14ac:dyDescent="0.4"/>
    <row r="427" ht="7.5" customHeight="1" x14ac:dyDescent="0.4"/>
    <row r="428" ht="7.5" customHeight="1" x14ac:dyDescent="0.4"/>
    <row r="429" ht="7.5" customHeight="1" x14ac:dyDescent="0.4"/>
    <row r="430" ht="7.5" customHeight="1" x14ac:dyDescent="0.4"/>
    <row r="431" ht="7.5" customHeight="1" x14ac:dyDescent="0.4"/>
    <row r="432" ht="7.5" customHeight="1" x14ac:dyDescent="0.4"/>
    <row r="433" ht="7.5" customHeight="1" x14ac:dyDescent="0.4"/>
    <row r="434" ht="7.5" customHeight="1" x14ac:dyDescent="0.4"/>
    <row r="435" ht="7.5" customHeight="1" x14ac:dyDescent="0.4"/>
    <row r="436" ht="7.5" customHeight="1" x14ac:dyDescent="0.4"/>
    <row r="437" ht="7.5" customHeight="1" x14ac:dyDescent="0.4"/>
    <row r="438" ht="7.5" customHeight="1" x14ac:dyDescent="0.4"/>
    <row r="439" ht="7.5" customHeight="1" x14ac:dyDescent="0.4"/>
    <row r="440" ht="7.5" customHeight="1" x14ac:dyDescent="0.4"/>
    <row r="441" ht="7.5" customHeight="1" x14ac:dyDescent="0.4"/>
    <row r="442" ht="7.5" customHeight="1" x14ac:dyDescent="0.4"/>
    <row r="443" ht="7.5" customHeight="1" x14ac:dyDescent="0.4"/>
    <row r="444" ht="7.5" customHeight="1" x14ac:dyDescent="0.4"/>
    <row r="445" ht="7.5" customHeight="1" x14ac:dyDescent="0.4"/>
    <row r="446" ht="7.5" customHeight="1" x14ac:dyDescent="0.4"/>
    <row r="447" ht="7.5" customHeight="1" x14ac:dyDescent="0.4"/>
    <row r="448" ht="7.5" customHeight="1" x14ac:dyDescent="0.4"/>
    <row r="449" ht="7.5" customHeight="1" x14ac:dyDescent="0.4"/>
    <row r="450" ht="7.5" customHeight="1" x14ac:dyDescent="0.4"/>
    <row r="451" ht="7.5" customHeight="1" x14ac:dyDescent="0.4"/>
    <row r="452" ht="7.5" customHeight="1" x14ac:dyDescent="0.4"/>
    <row r="453" ht="7.5" customHeight="1" x14ac:dyDescent="0.4"/>
    <row r="454" ht="7.5" customHeight="1" x14ac:dyDescent="0.4"/>
    <row r="455" ht="7.5" customHeight="1" x14ac:dyDescent="0.4"/>
    <row r="456" ht="7.5" customHeight="1" x14ac:dyDescent="0.4"/>
    <row r="457" ht="7.5" customHeight="1" x14ac:dyDescent="0.4"/>
    <row r="458" ht="7.5" customHeight="1" x14ac:dyDescent="0.4"/>
    <row r="459" ht="7.5" customHeight="1" x14ac:dyDescent="0.4"/>
    <row r="460" ht="7.5" customHeight="1" x14ac:dyDescent="0.4"/>
    <row r="461" ht="7.5" customHeight="1" x14ac:dyDescent="0.4"/>
    <row r="462" ht="7.5" customHeight="1" x14ac:dyDescent="0.4"/>
    <row r="463" ht="7.5" customHeight="1" x14ac:dyDescent="0.4"/>
    <row r="464" ht="7.5" customHeight="1" x14ac:dyDescent="0.4"/>
    <row r="465" ht="7.5" customHeight="1" x14ac:dyDescent="0.4"/>
    <row r="466" ht="7.5" customHeight="1" x14ac:dyDescent="0.4"/>
    <row r="467" ht="7.5" customHeight="1" x14ac:dyDescent="0.4"/>
    <row r="468" ht="7.5" customHeight="1" x14ac:dyDescent="0.4"/>
    <row r="469" ht="7.5" customHeight="1" x14ac:dyDescent="0.4"/>
    <row r="470" ht="7.5" customHeight="1" x14ac:dyDescent="0.4"/>
    <row r="471" ht="7.5" customHeight="1" x14ac:dyDescent="0.4"/>
    <row r="472" ht="7.5" customHeight="1" x14ac:dyDescent="0.4"/>
    <row r="473" ht="7.5" customHeight="1" x14ac:dyDescent="0.4"/>
    <row r="474" ht="7.5" customHeight="1" x14ac:dyDescent="0.4"/>
    <row r="475" ht="7.5" customHeight="1" x14ac:dyDescent="0.4"/>
    <row r="476" ht="7.5" customHeight="1" x14ac:dyDescent="0.4"/>
    <row r="477" ht="7.5" customHeight="1" x14ac:dyDescent="0.4"/>
    <row r="478" ht="7.5" customHeight="1" x14ac:dyDescent="0.4"/>
    <row r="479" ht="7.5" customHeight="1" x14ac:dyDescent="0.4"/>
    <row r="480" ht="7.5" customHeight="1" x14ac:dyDescent="0.4"/>
    <row r="481" ht="7.5" customHeight="1" x14ac:dyDescent="0.4"/>
    <row r="482" ht="7.5" customHeight="1" x14ac:dyDescent="0.4"/>
    <row r="483" ht="7.5" customHeight="1" x14ac:dyDescent="0.4"/>
    <row r="484" ht="7.5" customHeight="1" x14ac:dyDescent="0.4"/>
    <row r="485" ht="7.5" customHeight="1" x14ac:dyDescent="0.4"/>
    <row r="486" ht="7.5" customHeight="1" x14ac:dyDescent="0.4"/>
    <row r="487" ht="7.5" customHeight="1" x14ac:dyDescent="0.4"/>
    <row r="488" ht="7.5" customHeight="1" x14ac:dyDescent="0.4"/>
    <row r="489" ht="7.5" customHeight="1" x14ac:dyDescent="0.4"/>
    <row r="490" ht="7.5" customHeight="1" x14ac:dyDescent="0.4"/>
    <row r="491" ht="7.5" customHeight="1" x14ac:dyDescent="0.4"/>
    <row r="492" ht="7.5" customHeight="1" x14ac:dyDescent="0.4"/>
    <row r="493" ht="7.5" customHeight="1" x14ac:dyDescent="0.4"/>
    <row r="494" ht="7.5" customHeight="1" x14ac:dyDescent="0.4"/>
    <row r="495" ht="7.5" customHeight="1" x14ac:dyDescent="0.4"/>
    <row r="496" ht="7.5" customHeight="1" x14ac:dyDescent="0.4"/>
    <row r="497" ht="7.5" customHeight="1" x14ac:dyDescent="0.4"/>
    <row r="498" ht="7.5" customHeight="1" x14ac:dyDescent="0.4"/>
    <row r="499" ht="7.5" customHeight="1" x14ac:dyDescent="0.4"/>
    <row r="500" ht="7.5" customHeight="1" x14ac:dyDescent="0.4"/>
    <row r="501" ht="7.5" customHeight="1" x14ac:dyDescent="0.4"/>
    <row r="502" ht="7.5" customHeight="1" x14ac:dyDescent="0.4"/>
    <row r="503" ht="7.5" customHeight="1" x14ac:dyDescent="0.4"/>
    <row r="504" ht="7.5" customHeight="1" x14ac:dyDescent="0.4"/>
    <row r="505" ht="7.5" customHeight="1" x14ac:dyDescent="0.4"/>
    <row r="506" ht="7.5" customHeight="1" x14ac:dyDescent="0.4"/>
    <row r="507" ht="7.5" customHeight="1" x14ac:dyDescent="0.4"/>
    <row r="508" ht="7.5" customHeight="1" x14ac:dyDescent="0.4"/>
    <row r="509" ht="7.5" customHeight="1" x14ac:dyDescent="0.4"/>
    <row r="510" ht="7.5" customHeight="1" x14ac:dyDescent="0.4"/>
    <row r="511" ht="7.5" customHeight="1" x14ac:dyDescent="0.4"/>
    <row r="512" ht="7.5" customHeight="1" x14ac:dyDescent="0.4"/>
    <row r="513" ht="7.5" customHeight="1" x14ac:dyDescent="0.4"/>
    <row r="514" ht="7.5" customHeight="1" x14ac:dyDescent="0.4"/>
    <row r="515" ht="7.5" customHeight="1" x14ac:dyDescent="0.4"/>
    <row r="516" ht="7.5" customHeight="1" x14ac:dyDescent="0.4"/>
    <row r="517" ht="7.5" customHeight="1" x14ac:dyDescent="0.4"/>
    <row r="518" ht="7.5" customHeight="1" x14ac:dyDescent="0.4"/>
    <row r="519" ht="7.5" customHeight="1" x14ac:dyDescent="0.4"/>
    <row r="520" ht="7.5" customHeight="1" x14ac:dyDescent="0.4"/>
    <row r="521" ht="7.5" customHeight="1" x14ac:dyDescent="0.4"/>
    <row r="522" ht="7.5" customHeight="1" x14ac:dyDescent="0.4"/>
    <row r="523" ht="7.5" customHeight="1" x14ac:dyDescent="0.4"/>
    <row r="524" ht="7.5" customHeight="1" x14ac:dyDescent="0.4"/>
    <row r="525" ht="7.5" customHeight="1" x14ac:dyDescent="0.4"/>
    <row r="526" ht="7.5" customHeight="1" x14ac:dyDescent="0.4"/>
    <row r="527" ht="7.5" customHeight="1" x14ac:dyDescent="0.4"/>
    <row r="528" ht="7.5" customHeight="1" x14ac:dyDescent="0.4"/>
    <row r="529" ht="7.5" customHeight="1" x14ac:dyDescent="0.4"/>
    <row r="530" ht="7.5" customHeight="1" x14ac:dyDescent="0.4"/>
    <row r="531" ht="7.5" customHeight="1" x14ac:dyDescent="0.4"/>
    <row r="532" ht="7.5" customHeight="1" x14ac:dyDescent="0.4"/>
    <row r="533" ht="7.5" customHeight="1" x14ac:dyDescent="0.4"/>
    <row r="534" ht="7.5" customHeight="1" x14ac:dyDescent="0.4"/>
    <row r="535" ht="7.5" customHeight="1" x14ac:dyDescent="0.4"/>
    <row r="536" ht="7.5" customHeight="1" x14ac:dyDescent="0.4"/>
    <row r="537" ht="7.5" customHeight="1" x14ac:dyDescent="0.4"/>
    <row r="538" ht="7.5" customHeight="1" x14ac:dyDescent="0.4"/>
    <row r="539" ht="7.5" customHeight="1" x14ac:dyDescent="0.4"/>
    <row r="540" ht="7.5" customHeight="1" x14ac:dyDescent="0.4"/>
    <row r="541" ht="7.5" customHeight="1" x14ac:dyDescent="0.4"/>
    <row r="542" ht="7.5" customHeight="1" x14ac:dyDescent="0.4"/>
    <row r="543" ht="7.5" customHeight="1" x14ac:dyDescent="0.4"/>
    <row r="544" ht="7.5" customHeight="1" x14ac:dyDescent="0.4"/>
    <row r="545" ht="7.5" customHeight="1" x14ac:dyDescent="0.4"/>
    <row r="546" ht="7.5" customHeight="1" x14ac:dyDescent="0.4"/>
    <row r="547" ht="7.5" customHeight="1" x14ac:dyDescent="0.4"/>
    <row r="548" ht="7.5" customHeight="1" x14ac:dyDescent="0.4"/>
    <row r="549" ht="7.5" customHeight="1" x14ac:dyDescent="0.4"/>
    <row r="550" ht="7.5" customHeight="1" x14ac:dyDescent="0.4"/>
    <row r="551" ht="7.5" customHeight="1" x14ac:dyDescent="0.4"/>
    <row r="552" ht="7.5" customHeight="1" x14ac:dyDescent="0.4"/>
    <row r="553" ht="7.5" customHeight="1" x14ac:dyDescent="0.4"/>
    <row r="554" ht="7.5" customHeight="1" x14ac:dyDescent="0.4"/>
    <row r="555" ht="7.5" customHeight="1" x14ac:dyDescent="0.4"/>
    <row r="556" ht="7.5" customHeight="1" x14ac:dyDescent="0.4"/>
    <row r="557" ht="7.5" customHeight="1" x14ac:dyDescent="0.4"/>
    <row r="558" ht="7.5" customHeight="1" x14ac:dyDescent="0.4"/>
    <row r="559" ht="7.5" customHeight="1" x14ac:dyDescent="0.4"/>
    <row r="560" ht="7.5" customHeight="1" x14ac:dyDescent="0.4"/>
    <row r="561" ht="7.5" customHeight="1" x14ac:dyDescent="0.4"/>
    <row r="562" ht="7.5" customHeight="1" x14ac:dyDescent="0.4"/>
    <row r="563" ht="7.5" customHeight="1" x14ac:dyDescent="0.4"/>
    <row r="564" ht="7.5" customHeight="1" x14ac:dyDescent="0.4"/>
    <row r="565" ht="7.5" customHeight="1" x14ac:dyDescent="0.4"/>
    <row r="566" ht="7.5" customHeight="1" x14ac:dyDescent="0.4"/>
    <row r="567" ht="7.5" customHeight="1" x14ac:dyDescent="0.4"/>
    <row r="568" ht="7.5" customHeight="1" x14ac:dyDescent="0.4"/>
    <row r="569" ht="7.5" customHeight="1" x14ac:dyDescent="0.4"/>
    <row r="570" ht="7.5" customHeight="1" x14ac:dyDescent="0.4"/>
    <row r="571" ht="7.5" customHeight="1" x14ac:dyDescent="0.4"/>
    <row r="572" ht="7.5" customHeight="1" x14ac:dyDescent="0.4"/>
    <row r="573" ht="7.5" customHeight="1" x14ac:dyDescent="0.4"/>
    <row r="574" ht="7.5" customHeight="1" x14ac:dyDescent="0.4"/>
    <row r="575" ht="7.5" customHeight="1" x14ac:dyDescent="0.4"/>
    <row r="576" ht="7.5" customHeight="1" x14ac:dyDescent="0.4"/>
    <row r="577" ht="7.5" customHeight="1" x14ac:dyDescent="0.4"/>
    <row r="578" ht="7.5" customHeight="1" x14ac:dyDescent="0.4"/>
    <row r="579" ht="7.5" customHeight="1" x14ac:dyDescent="0.4"/>
    <row r="580" ht="7.5" customHeight="1" x14ac:dyDescent="0.4"/>
    <row r="581" ht="7.5" customHeight="1" x14ac:dyDescent="0.4"/>
    <row r="582" ht="7.5" customHeight="1" x14ac:dyDescent="0.4"/>
    <row r="583" ht="7.5" customHeight="1" x14ac:dyDescent="0.4"/>
    <row r="584" ht="7.5" customHeight="1" x14ac:dyDescent="0.4"/>
    <row r="585" ht="7.5" customHeight="1" x14ac:dyDescent="0.4"/>
    <row r="586" ht="7.5" customHeight="1" x14ac:dyDescent="0.4"/>
    <row r="587" ht="7.5" customHeight="1" x14ac:dyDescent="0.4"/>
    <row r="588" ht="7.5" customHeight="1" x14ac:dyDescent="0.4"/>
    <row r="589" ht="7.5" customHeight="1" x14ac:dyDescent="0.4"/>
    <row r="590" ht="7.5" customHeight="1" x14ac:dyDescent="0.4"/>
    <row r="591" ht="7.5" customHeight="1" x14ac:dyDescent="0.4"/>
    <row r="592" ht="7.5" customHeight="1" x14ac:dyDescent="0.4"/>
    <row r="593" ht="7.5" customHeight="1" x14ac:dyDescent="0.4"/>
    <row r="594" ht="7.5" customHeight="1" x14ac:dyDescent="0.4"/>
    <row r="595" ht="7.5" customHeight="1" x14ac:dyDescent="0.4"/>
    <row r="596" ht="7.5" customHeight="1" x14ac:dyDescent="0.4"/>
    <row r="597" ht="7.5" customHeight="1" x14ac:dyDescent="0.4"/>
    <row r="598" ht="7.5" customHeight="1" x14ac:dyDescent="0.4"/>
    <row r="599" ht="7.5" customHeight="1" x14ac:dyDescent="0.4"/>
    <row r="600" ht="7.5" customHeight="1" x14ac:dyDescent="0.4"/>
    <row r="601" ht="7.5" customHeight="1" x14ac:dyDescent="0.4"/>
    <row r="602" ht="7.5" customHeight="1" x14ac:dyDescent="0.4"/>
    <row r="603" ht="7.5" customHeight="1" x14ac:dyDescent="0.4"/>
    <row r="604" ht="7.5" customHeight="1" x14ac:dyDescent="0.4"/>
    <row r="605" ht="7.5" customHeight="1" x14ac:dyDescent="0.4"/>
    <row r="606" ht="7.5" customHeight="1" x14ac:dyDescent="0.4"/>
    <row r="607" ht="7.5" customHeight="1" x14ac:dyDescent="0.4"/>
    <row r="608" ht="7.5" customHeight="1" x14ac:dyDescent="0.4"/>
    <row r="609" ht="7.5" customHeight="1" x14ac:dyDescent="0.4"/>
    <row r="610" ht="7.5" customHeight="1" x14ac:dyDescent="0.4"/>
    <row r="611" ht="7.5" customHeight="1" x14ac:dyDescent="0.4"/>
    <row r="612" ht="7.5" customHeight="1" x14ac:dyDescent="0.4"/>
    <row r="613" ht="7.5" customHeight="1" x14ac:dyDescent="0.4"/>
    <row r="614" ht="7.5" customHeight="1" x14ac:dyDescent="0.4"/>
    <row r="615" ht="7.5" customHeight="1" x14ac:dyDescent="0.4"/>
    <row r="616" ht="7.5" customHeight="1" x14ac:dyDescent="0.4"/>
    <row r="617" ht="7.5" customHeight="1" x14ac:dyDescent="0.4"/>
    <row r="618" ht="7.5" customHeight="1" x14ac:dyDescent="0.4"/>
    <row r="619" ht="7.5" customHeight="1" x14ac:dyDescent="0.4"/>
    <row r="620" ht="7.5" customHeight="1" x14ac:dyDescent="0.4"/>
    <row r="621" ht="7.5" customHeight="1" x14ac:dyDescent="0.4"/>
    <row r="622" ht="7.5" customHeight="1" x14ac:dyDescent="0.4"/>
    <row r="623" ht="7.5" customHeight="1" x14ac:dyDescent="0.4"/>
    <row r="624" ht="7.5" customHeight="1" x14ac:dyDescent="0.4"/>
    <row r="625" ht="7.5" customHeight="1" x14ac:dyDescent="0.4"/>
    <row r="626" ht="7.5" customHeight="1" x14ac:dyDescent="0.4"/>
    <row r="627" ht="7.5" customHeight="1" x14ac:dyDescent="0.4"/>
    <row r="628" ht="7.5" customHeight="1" x14ac:dyDescent="0.4"/>
    <row r="629" ht="7.5" customHeight="1" x14ac:dyDescent="0.4"/>
    <row r="630" ht="7.5" customHeight="1" x14ac:dyDescent="0.4"/>
    <row r="631" ht="7.5" customHeight="1" x14ac:dyDescent="0.4"/>
    <row r="632" ht="7.5" customHeight="1" x14ac:dyDescent="0.4"/>
    <row r="633" ht="7.5" customHeight="1" x14ac:dyDescent="0.4"/>
    <row r="634" ht="7.5" customHeight="1" x14ac:dyDescent="0.4"/>
    <row r="635" ht="7.5" customHeight="1" x14ac:dyDescent="0.4"/>
    <row r="636" ht="7.5" customHeight="1" x14ac:dyDescent="0.4"/>
    <row r="637" ht="7.5" customHeight="1" x14ac:dyDescent="0.4"/>
    <row r="638" ht="7.5" customHeight="1" x14ac:dyDescent="0.4"/>
    <row r="639" ht="7.5" customHeight="1" x14ac:dyDescent="0.4"/>
    <row r="640" ht="7.5" customHeight="1" x14ac:dyDescent="0.4"/>
    <row r="641" ht="7.5" customHeight="1" x14ac:dyDescent="0.4"/>
    <row r="642" ht="7.5" customHeight="1" x14ac:dyDescent="0.4"/>
    <row r="643" ht="7.5" customHeight="1" x14ac:dyDescent="0.4"/>
    <row r="644" ht="7.5" customHeight="1" x14ac:dyDescent="0.4"/>
    <row r="645" ht="7.5" customHeight="1" x14ac:dyDescent="0.4"/>
    <row r="646" ht="7.5" customHeight="1" x14ac:dyDescent="0.4"/>
    <row r="647" ht="7.5" customHeight="1" x14ac:dyDescent="0.4"/>
    <row r="648" ht="7.5" customHeight="1" x14ac:dyDescent="0.4"/>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zoomScale="85" zoomScaleNormal="50" zoomScaleSheetLayoutView="85" workbookViewId="0">
      <selection activeCell="DE15" sqref="DE15"/>
    </sheetView>
  </sheetViews>
  <sheetFormatPr defaultColWidth="1.58203125" defaultRowHeight="16.5" x14ac:dyDescent="0.4"/>
  <cols>
    <col min="1" max="101" width="1.58203125" style="1" customWidth="1"/>
    <col min="102" max="103" width="1.33203125" style="1" customWidth="1"/>
    <col min="104" max="16384" width="1.58203125" style="1"/>
  </cols>
  <sheetData>
    <row r="1" spans="1:116" ht="24.75" customHeight="1" x14ac:dyDescent="0.4">
      <c r="A1" s="255" t="s">
        <v>399</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7"/>
    </row>
    <row r="2" spans="1:116" ht="24.75" customHeight="1" thickBot="1" x14ac:dyDescent="0.45">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60"/>
    </row>
    <row r="3" spans="1:116" s="2" customFormat="1" ht="9.75" customHeight="1" x14ac:dyDescent="0.35">
      <c r="A3" s="261" t="s">
        <v>293</v>
      </c>
      <c r="B3" s="262"/>
      <c r="C3" s="262"/>
      <c r="D3" s="262"/>
      <c r="E3" s="262"/>
      <c r="F3" s="262"/>
      <c r="G3" s="262"/>
      <c r="H3" s="262"/>
      <c r="I3" s="262"/>
      <c r="J3" s="262"/>
      <c r="K3" s="262"/>
      <c r="L3" s="262"/>
      <c r="M3" s="262"/>
      <c r="N3" s="262"/>
      <c r="O3" s="262"/>
      <c r="P3" s="262"/>
      <c r="Q3" s="262"/>
      <c r="R3" s="262"/>
      <c r="S3" s="262"/>
      <c r="T3" s="262"/>
      <c r="U3" s="262"/>
      <c r="V3" s="262"/>
      <c r="W3" s="263"/>
      <c r="X3" s="267" t="s">
        <v>294</v>
      </c>
      <c r="Y3" s="268"/>
      <c r="Z3" s="268"/>
      <c r="AA3" s="268"/>
      <c r="AB3" s="268"/>
      <c r="AC3" s="268"/>
      <c r="AD3" s="268"/>
      <c r="AE3" s="268"/>
      <c r="AF3" s="268"/>
      <c r="AG3" s="268"/>
      <c r="AH3" s="268"/>
      <c r="AI3" s="268"/>
      <c r="AJ3" s="268"/>
      <c r="AK3" s="268"/>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8" t="s">
        <v>295</v>
      </c>
      <c r="BP3" s="268"/>
      <c r="BQ3" s="268"/>
      <c r="BR3" s="268"/>
      <c r="BS3" s="268"/>
      <c r="BT3" s="268"/>
      <c r="BU3" s="268"/>
      <c r="BV3" s="268"/>
      <c r="BW3" s="268"/>
      <c r="BX3" s="268"/>
      <c r="BY3" s="268"/>
      <c r="BZ3" s="268"/>
      <c r="CA3" s="268"/>
      <c r="CB3" s="262"/>
      <c r="CC3" s="262"/>
      <c r="CD3" s="262"/>
      <c r="CE3" s="262"/>
      <c r="CF3" s="262"/>
      <c r="CG3" s="262"/>
      <c r="CH3" s="262"/>
      <c r="CI3" s="262"/>
      <c r="CJ3" s="262"/>
      <c r="CK3" s="262"/>
      <c r="CL3" s="262"/>
      <c r="CM3" s="262"/>
      <c r="CN3" s="262"/>
      <c r="CO3" s="262"/>
      <c r="CP3" s="262"/>
      <c r="CQ3" s="262"/>
      <c r="CR3" s="262"/>
      <c r="CS3" s="262"/>
      <c r="CT3" s="262"/>
      <c r="CU3" s="262"/>
      <c r="CV3" s="262"/>
      <c r="CW3" s="263"/>
    </row>
    <row r="4" spans="1:116" s="2" customFormat="1" ht="9.75" customHeight="1" x14ac:dyDescent="0.35">
      <c r="A4" s="264"/>
      <c r="B4" s="265"/>
      <c r="C4" s="265"/>
      <c r="D4" s="265"/>
      <c r="E4" s="265"/>
      <c r="F4" s="265"/>
      <c r="G4" s="265"/>
      <c r="H4" s="265"/>
      <c r="I4" s="265"/>
      <c r="J4" s="265"/>
      <c r="K4" s="265"/>
      <c r="L4" s="265"/>
      <c r="M4" s="265"/>
      <c r="N4" s="265"/>
      <c r="O4" s="265"/>
      <c r="P4" s="265"/>
      <c r="Q4" s="265"/>
      <c r="R4" s="265"/>
      <c r="S4" s="265"/>
      <c r="T4" s="265"/>
      <c r="U4" s="265"/>
      <c r="V4" s="265"/>
      <c r="W4" s="266"/>
      <c r="X4" s="269"/>
      <c r="Y4" s="270"/>
      <c r="Z4" s="270"/>
      <c r="AA4" s="270"/>
      <c r="AB4" s="270"/>
      <c r="AC4" s="270"/>
      <c r="AD4" s="270"/>
      <c r="AE4" s="270"/>
      <c r="AF4" s="270"/>
      <c r="AG4" s="270"/>
      <c r="AH4" s="270"/>
      <c r="AI4" s="270"/>
      <c r="AJ4" s="270"/>
      <c r="AK4" s="270"/>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70"/>
      <c r="BP4" s="270"/>
      <c r="BQ4" s="270"/>
      <c r="BR4" s="270"/>
      <c r="BS4" s="270"/>
      <c r="BT4" s="270"/>
      <c r="BU4" s="270"/>
      <c r="BV4" s="270"/>
      <c r="BW4" s="270"/>
      <c r="BX4" s="270"/>
      <c r="BY4" s="270"/>
      <c r="BZ4" s="270"/>
      <c r="CA4" s="270"/>
      <c r="CB4" s="265"/>
      <c r="CC4" s="265"/>
      <c r="CD4" s="265"/>
      <c r="CE4" s="265"/>
      <c r="CF4" s="265"/>
      <c r="CG4" s="265"/>
      <c r="CH4" s="265"/>
      <c r="CI4" s="265"/>
      <c r="CJ4" s="265"/>
      <c r="CK4" s="265"/>
      <c r="CL4" s="265"/>
      <c r="CM4" s="265"/>
      <c r="CN4" s="265"/>
      <c r="CO4" s="265"/>
      <c r="CP4" s="265"/>
      <c r="CQ4" s="265"/>
      <c r="CR4" s="265"/>
      <c r="CS4" s="265"/>
      <c r="CT4" s="265"/>
      <c r="CU4" s="265"/>
      <c r="CV4" s="265"/>
      <c r="CW4" s="266"/>
    </row>
    <row r="5" spans="1:116" s="2" customFormat="1" ht="9.75" customHeight="1" x14ac:dyDescent="0.35">
      <c r="A5" s="278" t="s">
        <v>296</v>
      </c>
      <c r="B5" s="265"/>
      <c r="C5" s="265"/>
      <c r="D5" s="265"/>
      <c r="E5" s="265"/>
      <c r="F5" s="265"/>
      <c r="G5" s="265"/>
      <c r="H5" s="265"/>
      <c r="I5" s="265"/>
      <c r="J5" s="265"/>
      <c r="K5" s="279" t="s">
        <v>297</v>
      </c>
      <c r="L5" s="265"/>
      <c r="M5" s="265"/>
      <c r="N5" s="265"/>
      <c r="O5" s="265"/>
      <c r="P5" s="265"/>
      <c r="Q5" s="279" t="s">
        <v>298</v>
      </c>
      <c r="R5" s="265"/>
      <c r="S5" s="265"/>
      <c r="T5" s="265"/>
      <c r="U5" s="265"/>
      <c r="V5" s="265"/>
      <c r="W5" s="266"/>
      <c r="X5" s="269" t="s">
        <v>299</v>
      </c>
      <c r="Y5" s="270"/>
      <c r="Z5" s="270"/>
      <c r="AA5" s="270"/>
      <c r="AB5" s="270"/>
      <c r="AC5" s="270"/>
      <c r="AD5" s="270"/>
      <c r="AE5" s="270"/>
      <c r="AF5" s="270"/>
      <c r="AG5" s="270"/>
      <c r="AH5" s="270"/>
      <c r="AI5" s="270"/>
      <c r="AJ5" s="270"/>
      <c r="AK5" s="270"/>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70" t="s">
        <v>300</v>
      </c>
      <c r="BP5" s="270"/>
      <c r="BQ5" s="270"/>
      <c r="BR5" s="270"/>
      <c r="BS5" s="270"/>
      <c r="BT5" s="270"/>
      <c r="BU5" s="270"/>
      <c r="BV5" s="270"/>
      <c r="BW5" s="270"/>
      <c r="BX5" s="270"/>
      <c r="BY5" s="270"/>
      <c r="BZ5" s="270"/>
      <c r="CA5" s="270"/>
      <c r="CB5" s="265"/>
      <c r="CC5" s="265"/>
      <c r="CD5" s="265"/>
      <c r="CE5" s="265"/>
      <c r="CF5" s="265"/>
      <c r="CG5" s="265"/>
      <c r="CH5" s="265"/>
      <c r="CI5" s="265"/>
      <c r="CJ5" s="265"/>
      <c r="CK5" s="265"/>
      <c r="CL5" s="265"/>
      <c r="CM5" s="265"/>
      <c r="CN5" s="265"/>
      <c r="CO5" s="265"/>
      <c r="CP5" s="265"/>
      <c r="CQ5" s="265"/>
      <c r="CR5" s="265"/>
      <c r="CS5" s="265"/>
      <c r="CT5" s="265"/>
      <c r="CU5" s="265"/>
      <c r="CV5" s="265"/>
      <c r="CW5" s="266"/>
      <c r="CZ5" s="265" t="s">
        <v>300</v>
      </c>
      <c r="DA5" s="265"/>
      <c r="DB5" s="265"/>
      <c r="DC5" s="265"/>
      <c r="DD5" s="265"/>
      <c r="DE5" s="265"/>
      <c r="DF5" s="265"/>
      <c r="DG5" s="265"/>
      <c r="DH5" s="265"/>
      <c r="DI5" s="265"/>
      <c r="DJ5" s="265"/>
      <c r="DK5" s="265"/>
      <c r="DL5" s="265"/>
    </row>
    <row r="6" spans="1:116" s="2" customFormat="1" ht="9.75" customHeight="1" x14ac:dyDescent="0.35">
      <c r="A6" s="264"/>
      <c r="B6" s="265"/>
      <c r="C6" s="265"/>
      <c r="D6" s="265"/>
      <c r="E6" s="265"/>
      <c r="F6" s="265"/>
      <c r="G6" s="265"/>
      <c r="H6" s="265"/>
      <c r="I6" s="265"/>
      <c r="J6" s="265"/>
      <c r="K6" s="265"/>
      <c r="L6" s="265"/>
      <c r="M6" s="265"/>
      <c r="N6" s="265"/>
      <c r="O6" s="265"/>
      <c r="P6" s="265"/>
      <c r="Q6" s="265"/>
      <c r="R6" s="265"/>
      <c r="S6" s="265"/>
      <c r="T6" s="265"/>
      <c r="U6" s="265"/>
      <c r="V6" s="265"/>
      <c r="W6" s="266"/>
      <c r="X6" s="269"/>
      <c r="Y6" s="270"/>
      <c r="Z6" s="270"/>
      <c r="AA6" s="270"/>
      <c r="AB6" s="270"/>
      <c r="AC6" s="270"/>
      <c r="AD6" s="270"/>
      <c r="AE6" s="270"/>
      <c r="AF6" s="270"/>
      <c r="AG6" s="270"/>
      <c r="AH6" s="270"/>
      <c r="AI6" s="270"/>
      <c r="AJ6" s="270"/>
      <c r="AK6" s="270"/>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80"/>
      <c r="BP6" s="280"/>
      <c r="BQ6" s="280"/>
      <c r="BR6" s="280"/>
      <c r="BS6" s="280"/>
      <c r="BT6" s="280"/>
      <c r="BU6" s="280"/>
      <c r="BV6" s="280"/>
      <c r="BW6" s="280"/>
      <c r="BX6" s="280"/>
      <c r="BY6" s="280"/>
      <c r="BZ6" s="280"/>
      <c r="CA6" s="280"/>
      <c r="CB6" s="265"/>
      <c r="CC6" s="265"/>
      <c r="CD6" s="265"/>
      <c r="CE6" s="265"/>
      <c r="CF6" s="265"/>
      <c r="CG6" s="265"/>
      <c r="CH6" s="265"/>
      <c r="CI6" s="265"/>
      <c r="CJ6" s="265"/>
      <c r="CK6" s="265"/>
      <c r="CL6" s="265"/>
      <c r="CM6" s="265"/>
      <c r="CN6" s="265"/>
      <c r="CO6" s="265"/>
      <c r="CP6" s="265"/>
      <c r="CQ6" s="265"/>
      <c r="CR6" s="265"/>
      <c r="CS6" s="265"/>
      <c r="CT6" s="265"/>
      <c r="CU6" s="265"/>
      <c r="CV6" s="265"/>
      <c r="CW6" s="266"/>
      <c r="CZ6" s="271"/>
      <c r="DA6" s="271"/>
      <c r="DB6" s="271"/>
      <c r="DC6" s="271"/>
      <c r="DD6" s="271"/>
      <c r="DE6" s="271"/>
      <c r="DF6" s="271"/>
      <c r="DG6" s="271"/>
      <c r="DH6" s="271"/>
      <c r="DI6" s="271"/>
      <c r="DJ6" s="271"/>
      <c r="DK6" s="271"/>
      <c r="DL6" s="271"/>
    </row>
    <row r="7" spans="1:116" s="2" customFormat="1" ht="9.75" customHeight="1" x14ac:dyDescent="0.35">
      <c r="A7" s="264"/>
      <c r="B7" s="265"/>
      <c r="C7" s="265"/>
      <c r="D7" s="265"/>
      <c r="E7" s="265"/>
      <c r="F7" s="265"/>
      <c r="G7" s="265"/>
      <c r="H7" s="265"/>
      <c r="I7" s="265"/>
      <c r="J7" s="265"/>
      <c r="K7" s="265"/>
      <c r="L7" s="265"/>
      <c r="M7" s="265"/>
      <c r="N7" s="265"/>
      <c r="O7" s="265"/>
      <c r="P7" s="265"/>
      <c r="Q7" s="265"/>
      <c r="R7" s="265"/>
      <c r="S7" s="265"/>
      <c r="T7" s="265"/>
      <c r="U7" s="265"/>
      <c r="V7" s="265"/>
      <c r="W7" s="266"/>
      <c r="X7" s="269" t="s">
        <v>301</v>
      </c>
      <c r="Y7" s="270"/>
      <c r="Z7" s="270"/>
      <c r="AA7" s="270"/>
      <c r="AB7" s="270"/>
      <c r="AC7" s="270"/>
      <c r="AD7" s="270"/>
      <c r="AE7" s="270"/>
      <c r="AF7" s="270"/>
      <c r="AG7" s="270"/>
      <c r="AH7" s="270"/>
      <c r="AI7" s="270"/>
      <c r="AJ7" s="270"/>
      <c r="AK7" s="270"/>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72" t="s">
        <v>302</v>
      </c>
      <c r="BP7" s="273"/>
      <c r="BQ7" s="273"/>
      <c r="BR7" s="273"/>
      <c r="BS7" s="273"/>
      <c r="BT7" s="273"/>
      <c r="BU7" s="273"/>
      <c r="BV7" s="273"/>
      <c r="BW7" s="273"/>
      <c r="BX7" s="273"/>
      <c r="BY7" s="273"/>
      <c r="BZ7" s="273"/>
      <c r="CA7" s="274"/>
      <c r="CB7" s="265"/>
      <c r="CC7" s="265"/>
      <c r="CD7" s="265"/>
      <c r="CE7" s="265"/>
      <c r="CF7" s="265"/>
      <c r="CG7" s="265"/>
      <c r="CH7" s="265"/>
      <c r="CI7" s="265"/>
      <c r="CJ7" s="265"/>
      <c r="CK7" s="265"/>
      <c r="CL7" s="265"/>
      <c r="CM7" s="265"/>
      <c r="CN7" s="265"/>
      <c r="CO7" s="265"/>
      <c r="CP7" s="265"/>
      <c r="CQ7" s="265"/>
      <c r="CR7" s="265"/>
      <c r="CS7" s="265"/>
      <c r="CT7" s="265"/>
      <c r="CU7" s="265"/>
      <c r="CV7" s="265"/>
      <c r="CW7" s="266"/>
    </row>
    <row r="8" spans="1:116" s="2" customFormat="1" ht="9.75" customHeight="1" x14ac:dyDescent="0.35">
      <c r="A8" s="264"/>
      <c r="B8" s="265"/>
      <c r="C8" s="265"/>
      <c r="D8" s="265"/>
      <c r="E8" s="265"/>
      <c r="F8" s="265"/>
      <c r="G8" s="265"/>
      <c r="H8" s="265"/>
      <c r="I8" s="265"/>
      <c r="J8" s="265"/>
      <c r="K8" s="265"/>
      <c r="L8" s="265"/>
      <c r="M8" s="265"/>
      <c r="N8" s="265"/>
      <c r="O8" s="265"/>
      <c r="P8" s="265"/>
      <c r="Q8" s="265"/>
      <c r="R8" s="265"/>
      <c r="S8" s="265"/>
      <c r="T8" s="265"/>
      <c r="U8" s="265"/>
      <c r="V8" s="265"/>
      <c r="W8" s="266"/>
      <c r="X8" s="269"/>
      <c r="Y8" s="270"/>
      <c r="Z8" s="270"/>
      <c r="AA8" s="270"/>
      <c r="AB8" s="270"/>
      <c r="AC8" s="270"/>
      <c r="AD8" s="270"/>
      <c r="AE8" s="270"/>
      <c r="AF8" s="270"/>
      <c r="AG8" s="270"/>
      <c r="AH8" s="270"/>
      <c r="AI8" s="270"/>
      <c r="AJ8" s="270"/>
      <c r="AK8" s="270"/>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75"/>
      <c r="BP8" s="276"/>
      <c r="BQ8" s="276"/>
      <c r="BR8" s="276"/>
      <c r="BS8" s="276"/>
      <c r="BT8" s="276"/>
      <c r="BU8" s="276"/>
      <c r="BV8" s="276"/>
      <c r="BW8" s="276"/>
      <c r="BX8" s="276"/>
      <c r="BY8" s="276"/>
      <c r="BZ8" s="276"/>
      <c r="CA8" s="277"/>
      <c r="CB8" s="265"/>
      <c r="CC8" s="265"/>
      <c r="CD8" s="265"/>
      <c r="CE8" s="265"/>
      <c r="CF8" s="265"/>
      <c r="CG8" s="265"/>
      <c r="CH8" s="265"/>
      <c r="CI8" s="265"/>
      <c r="CJ8" s="265"/>
      <c r="CK8" s="265"/>
      <c r="CL8" s="265"/>
      <c r="CM8" s="265"/>
      <c r="CN8" s="265"/>
      <c r="CO8" s="265"/>
      <c r="CP8" s="265"/>
      <c r="CQ8" s="265"/>
      <c r="CR8" s="265"/>
      <c r="CS8" s="265"/>
      <c r="CT8" s="265"/>
      <c r="CU8" s="265"/>
      <c r="CV8" s="265"/>
      <c r="CW8" s="266"/>
    </row>
    <row r="9" spans="1:116" s="2" customFormat="1" ht="9.75" customHeight="1" x14ac:dyDescent="0.35">
      <c r="A9" s="264"/>
      <c r="B9" s="265"/>
      <c r="C9" s="265"/>
      <c r="D9" s="265"/>
      <c r="E9" s="265"/>
      <c r="F9" s="265"/>
      <c r="G9" s="265"/>
      <c r="H9" s="265"/>
      <c r="I9" s="265"/>
      <c r="J9" s="265"/>
      <c r="K9" s="265"/>
      <c r="L9" s="265"/>
      <c r="M9" s="265"/>
      <c r="N9" s="265"/>
      <c r="O9" s="265"/>
      <c r="P9" s="265"/>
      <c r="Q9" s="265"/>
      <c r="R9" s="265"/>
      <c r="S9" s="265"/>
      <c r="T9" s="265"/>
      <c r="U9" s="265"/>
      <c r="V9" s="265"/>
      <c r="W9" s="266"/>
      <c r="X9" s="269" t="s">
        <v>303</v>
      </c>
      <c r="Y9" s="270"/>
      <c r="Z9" s="270"/>
      <c r="AA9" s="270"/>
      <c r="AB9" s="270"/>
      <c r="AC9" s="270"/>
      <c r="AD9" s="270"/>
      <c r="AE9" s="270"/>
      <c r="AF9" s="270"/>
      <c r="AG9" s="270"/>
      <c r="AH9" s="270"/>
      <c r="AI9" s="270"/>
      <c r="AJ9" s="270"/>
      <c r="AK9" s="270"/>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72" t="s">
        <v>304</v>
      </c>
      <c r="BP9" s="273"/>
      <c r="BQ9" s="273"/>
      <c r="BR9" s="273"/>
      <c r="BS9" s="273"/>
      <c r="BT9" s="273"/>
      <c r="BU9" s="273"/>
      <c r="BV9" s="273"/>
      <c r="BW9" s="273"/>
      <c r="BX9" s="273"/>
      <c r="BY9" s="273"/>
      <c r="BZ9" s="273"/>
      <c r="CA9" s="274"/>
      <c r="CB9" s="265"/>
      <c r="CC9" s="265"/>
      <c r="CD9" s="265"/>
      <c r="CE9" s="265"/>
      <c r="CF9" s="265"/>
      <c r="CG9" s="265"/>
      <c r="CH9" s="265"/>
      <c r="CI9" s="265"/>
      <c r="CJ9" s="265"/>
      <c r="CK9" s="265"/>
      <c r="CL9" s="265"/>
      <c r="CM9" s="265"/>
      <c r="CN9" s="265"/>
      <c r="CO9" s="265"/>
      <c r="CP9" s="265"/>
      <c r="CQ9" s="265"/>
      <c r="CR9" s="265"/>
      <c r="CS9" s="265"/>
      <c r="CT9" s="265"/>
      <c r="CU9" s="265"/>
      <c r="CV9" s="265"/>
      <c r="CW9" s="266"/>
    </row>
    <row r="10" spans="1:116" s="2" customFormat="1" ht="9.75" customHeight="1" thickBot="1" x14ac:dyDescent="0.4">
      <c r="A10" s="304"/>
      <c r="B10" s="271"/>
      <c r="C10" s="271"/>
      <c r="D10" s="271"/>
      <c r="E10" s="271"/>
      <c r="F10" s="271"/>
      <c r="G10" s="271"/>
      <c r="H10" s="271"/>
      <c r="I10" s="271"/>
      <c r="J10" s="271"/>
      <c r="K10" s="271"/>
      <c r="L10" s="271"/>
      <c r="M10" s="271"/>
      <c r="N10" s="271"/>
      <c r="O10" s="271"/>
      <c r="P10" s="271"/>
      <c r="Q10" s="271"/>
      <c r="R10" s="271"/>
      <c r="S10" s="271"/>
      <c r="T10" s="271"/>
      <c r="U10" s="271"/>
      <c r="V10" s="271"/>
      <c r="W10" s="281"/>
      <c r="X10" s="305"/>
      <c r="Y10" s="280"/>
      <c r="Z10" s="280"/>
      <c r="AA10" s="280"/>
      <c r="AB10" s="280"/>
      <c r="AC10" s="280"/>
      <c r="AD10" s="280"/>
      <c r="AE10" s="280"/>
      <c r="AF10" s="280"/>
      <c r="AG10" s="280"/>
      <c r="AH10" s="280"/>
      <c r="AI10" s="280"/>
      <c r="AJ10" s="280"/>
      <c r="AK10" s="280"/>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306"/>
      <c r="BP10" s="307"/>
      <c r="BQ10" s="307"/>
      <c r="BR10" s="307"/>
      <c r="BS10" s="307"/>
      <c r="BT10" s="307"/>
      <c r="BU10" s="307"/>
      <c r="BV10" s="307"/>
      <c r="BW10" s="307"/>
      <c r="BX10" s="307"/>
      <c r="BY10" s="307"/>
      <c r="BZ10" s="307"/>
      <c r="CA10" s="308"/>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81"/>
    </row>
    <row r="11" spans="1:116" s="2" customFormat="1" ht="13.5" x14ac:dyDescent="0.35">
      <c r="A11" s="282" t="s">
        <v>66</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3"/>
      <c r="CJ11" s="283"/>
      <c r="CK11" s="283"/>
      <c r="CL11" s="283"/>
      <c r="CM11" s="283"/>
      <c r="CN11" s="283"/>
      <c r="CO11" s="283"/>
      <c r="CP11" s="283"/>
      <c r="CQ11" s="283"/>
      <c r="CR11" s="283"/>
      <c r="CS11" s="283"/>
      <c r="CT11" s="283"/>
      <c r="CU11" s="283"/>
      <c r="CV11" s="283"/>
      <c r="CW11" s="284"/>
    </row>
    <row r="12" spans="1:116" s="2" customFormat="1" ht="13" x14ac:dyDescent="0.35">
      <c r="A12" s="285"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7"/>
    </row>
    <row r="13" spans="1:116" s="2" customFormat="1" ht="22.5" customHeight="1" thickBot="1" x14ac:dyDescent="0.4">
      <c r="A13" s="288" t="s">
        <v>69</v>
      </c>
      <c r="B13" s="289"/>
      <c r="C13" s="289"/>
      <c r="D13" s="289"/>
      <c r="E13" s="289"/>
      <c r="F13" s="289"/>
      <c r="G13" s="289"/>
      <c r="H13" s="289"/>
      <c r="I13" s="289"/>
      <c r="J13" s="289"/>
      <c r="K13" s="290" t="s">
        <v>94</v>
      </c>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c r="CL13" s="290"/>
      <c r="CM13" s="290"/>
      <c r="CN13" s="290"/>
      <c r="CO13" s="290"/>
      <c r="CP13" s="290"/>
      <c r="CQ13" s="290"/>
      <c r="CR13" s="290"/>
      <c r="CS13" s="290"/>
      <c r="CT13" s="290"/>
      <c r="CU13" s="290"/>
      <c r="CV13" s="290"/>
      <c r="CW13" s="291"/>
    </row>
    <row r="14" spans="1:116" s="3" customFormat="1" ht="27.75" customHeight="1" x14ac:dyDescent="0.25">
      <c r="A14" s="292" t="s">
        <v>84</v>
      </c>
      <c r="B14" s="293"/>
      <c r="C14" s="293"/>
      <c r="D14" s="293"/>
      <c r="E14" s="293"/>
      <c r="F14" s="293"/>
      <c r="G14" s="293"/>
      <c r="H14" s="293"/>
      <c r="I14" s="297" t="s">
        <v>68</v>
      </c>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8"/>
      <c r="AH14" s="299" t="s">
        <v>305</v>
      </c>
      <c r="AI14" s="300"/>
      <c r="AJ14" s="300"/>
      <c r="AK14" s="300"/>
      <c r="AL14" s="300"/>
      <c r="AM14" s="300"/>
      <c r="AN14" s="300"/>
      <c r="AO14" s="300"/>
      <c r="AP14" s="300"/>
      <c r="AQ14" s="300"/>
      <c r="AR14" s="300"/>
      <c r="AS14" s="300"/>
      <c r="AT14" s="300"/>
      <c r="AU14" s="300"/>
      <c r="AV14" s="301"/>
      <c r="AW14" s="302" t="s">
        <v>306</v>
      </c>
      <c r="AX14" s="303"/>
      <c r="AY14" s="303"/>
      <c r="AZ14" s="303"/>
      <c r="BA14" s="303"/>
      <c r="BB14" s="303"/>
      <c r="BC14" s="303"/>
      <c r="BD14" s="303"/>
      <c r="BE14" s="303"/>
      <c r="BF14" s="303"/>
      <c r="BG14" s="303"/>
      <c r="BH14" s="303"/>
      <c r="BI14" s="303"/>
      <c r="BJ14" s="302" t="s">
        <v>307</v>
      </c>
      <c r="BK14" s="302"/>
      <c r="BL14" s="302"/>
      <c r="BM14" s="302"/>
      <c r="BN14" s="297"/>
      <c r="BO14" s="297"/>
      <c r="BP14" s="297"/>
      <c r="BQ14" s="297"/>
      <c r="BR14" s="297"/>
      <c r="BS14" s="297"/>
      <c r="BT14" s="297"/>
      <c r="BU14" s="297"/>
      <c r="BV14" s="297"/>
      <c r="BW14" s="303" t="s">
        <v>308</v>
      </c>
      <c r="BX14" s="303"/>
      <c r="BY14" s="303"/>
      <c r="BZ14" s="303"/>
      <c r="CA14" s="297"/>
      <c r="CB14" s="297"/>
      <c r="CC14" s="297"/>
      <c r="CD14" s="297"/>
      <c r="CE14" s="297"/>
      <c r="CF14" s="297"/>
      <c r="CG14" s="297"/>
      <c r="CH14" s="297"/>
      <c r="CI14" s="297"/>
      <c r="CJ14" s="297"/>
      <c r="CK14" s="303" t="s">
        <v>309</v>
      </c>
      <c r="CL14" s="303"/>
      <c r="CM14" s="303"/>
      <c r="CN14" s="303"/>
      <c r="CO14" s="297"/>
      <c r="CP14" s="297"/>
      <c r="CQ14" s="297"/>
      <c r="CR14" s="297"/>
      <c r="CS14" s="297"/>
      <c r="CT14" s="297"/>
      <c r="CU14" s="297"/>
      <c r="CV14" s="297"/>
      <c r="CW14" s="309"/>
    </row>
    <row r="15" spans="1:116" s="3" customFormat="1" ht="45.75" customHeight="1" x14ac:dyDescent="0.25">
      <c r="A15" s="294"/>
      <c r="B15" s="295"/>
      <c r="C15" s="295"/>
      <c r="D15" s="295"/>
      <c r="E15" s="295"/>
      <c r="F15" s="295"/>
      <c r="G15" s="295"/>
      <c r="H15" s="295"/>
      <c r="I15" s="310" t="s">
        <v>310</v>
      </c>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2"/>
      <c r="AI15" s="312"/>
      <c r="AJ15" s="312"/>
      <c r="AK15" s="312"/>
      <c r="AL15" s="312"/>
      <c r="AM15" s="312"/>
      <c r="AN15" s="312"/>
      <c r="AO15" s="312"/>
      <c r="AP15" s="312"/>
      <c r="AQ15" s="312"/>
      <c r="AR15" s="312"/>
      <c r="AS15" s="312"/>
      <c r="AT15" s="312"/>
      <c r="AU15" s="312"/>
      <c r="AV15" s="312"/>
      <c r="AW15" s="313" t="s">
        <v>311</v>
      </c>
      <c r="AX15" s="314"/>
      <c r="AY15" s="314"/>
      <c r="AZ15" s="314"/>
      <c r="BA15" s="314"/>
      <c r="BB15" s="314"/>
      <c r="BC15" s="314"/>
      <c r="BD15" s="314"/>
      <c r="BE15" s="314"/>
      <c r="BF15" s="314"/>
      <c r="BG15" s="314"/>
      <c r="BH15" s="314"/>
      <c r="BI15" s="314"/>
      <c r="BJ15" s="315"/>
      <c r="BK15" s="316"/>
      <c r="BL15" s="316"/>
      <c r="BM15" s="316"/>
      <c r="BN15" s="316"/>
      <c r="BO15" s="316"/>
      <c r="BP15" s="316"/>
      <c r="BQ15" s="316"/>
      <c r="BR15" s="316"/>
      <c r="BS15" s="316"/>
      <c r="BT15" s="316"/>
      <c r="BU15" s="316"/>
      <c r="BV15" s="317"/>
      <c r="BW15" s="318" t="s">
        <v>312</v>
      </c>
      <c r="BX15" s="319"/>
      <c r="BY15" s="319"/>
      <c r="BZ15" s="319"/>
      <c r="CA15" s="319"/>
      <c r="CB15" s="319"/>
      <c r="CC15" s="319"/>
      <c r="CD15" s="319"/>
      <c r="CE15" s="319"/>
      <c r="CF15" s="319"/>
      <c r="CG15" s="319"/>
      <c r="CH15" s="319"/>
      <c r="CI15" s="320"/>
      <c r="CJ15" s="315"/>
      <c r="CK15" s="316"/>
      <c r="CL15" s="316"/>
      <c r="CM15" s="316"/>
      <c r="CN15" s="316"/>
      <c r="CO15" s="316"/>
      <c r="CP15" s="316"/>
      <c r="CQ15" s="316"/>
      <c r="CR15" s="316"/>
      <c r="CS15" s="316"/>
      <c r="CT15" s="316"/>
      <c r="CU15" s="316"/>
      <c r="CV15" s="316"/>
      <c r="CW15" s="321"/>
    </row>
    <row r="16" spans="1:116" s="3" customFormat="1" ht="42" customHeight="1" x14ac:dyDescent="0.25">
      <c r="A16" s="294"/>
      <c r="B16" s="295"/>
      <c r="C16" s="295"/>
      <c r="D16" s="295"/>
      <c r="E16" s="295"/>
      <c r="F16" s="295"/>
      <c r="G16" s="295"/>
      <c r="H16" s="295"/>
      <c r="I16" s="310" t="s">
        <v>313</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3" t="s">
        <v>314</v>
      </c>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22"/>
    </row>
    <row r="17" spans="1:101" s="3" customFormat="1" ht="50.25" customHeight="1" x14ac:dyDescent="0.25">
      <c r="A17" s="294"/>
      <c r="B17" s="295"/>
      <c r="C17" s="295"/>
      <c r="D17" s="295"/>
      <c r="E17" s="295"/>
      <c r="F17" s="295"/>
      <c r="G17" s="295"/>
      <c r="H17" s="295"/>
      <c r="I17" s="311" t="s">
        <v>315</v>
      </c>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23">
        <f>IF(AH14="带脚轮专用铁质器具类",5,IF(AH14="无脚轮专用铁质器具类",5,IF(AH14="通用铁框",5,IF(AH14="EU箱类",3,IF(AH14="围板箱类",3,IF(AH14="纸箱类",0,IF(AH14="木箱类",0)))))))</f>
        <v>5</v>
      </c>
      <c r="AI17" s="323"/>
      <c r="AJ17" s="323"/>
      <c r="AK17" s="323"/>
      <c r="AL17" s="323"/>
      <c r="AM17" s="323"/>
      <c r="AN17" s="323"/>
      <c r="AO17" s="323"/>
      <c r="AP17" s="323"/>
      <c r="AQ17" s="314" t="s">
        <v>316</v>
      </c>
      <c r="AR17" s="314"/>
      <c r="AS17" s="314"/>
      <c r="AT17" s="314"/>
      <c r="AU17" s="314"/>
      <c r="AV17" s="314"/>
      <c r="AW17" s="318" t="s">
        <v>317</v>
      </c>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20"/>
      <c r="BW17" s="315"/>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21"/>
    </row>
    <row r="18" spans="1:101" s="3" customFormat="1" ht="45" customHeight="1" x14ac:dyDescent="0.25">
      <c r="A18" s="294"/>
      <c r="B18" s="295"/>
      <c r="C18" s="295"/>
      <c r="D18" s="295"/>
      <c r="E18" s="295"/>
      <c r="F18" s="295"/>
      <c r="G18" s="295"/>
      <c r="H18" s="295"/>
      <c r="I18" s="310" t="s">
        <v>318</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24">
        <f>IF(AH14="带脚轮专用铁质器具类",10%,IF(AH14="无脚轮专用铁质器具类",5%,IF(AH14="通用铁框",5%,IF(AH14="纸箱类",0,IF(AH14="木箱类",0,6%)))))</f>
        <v>0.05</v>
      </c>
      <c r="AI18" s="324"/>
      <c r="AJ18" s="324"/>
      <c r="AK18" s="324"/>
      <c r="AL18" s="324"/>
      <c r="AM18" s="324"/>
      <c r="AN18" s="324"/>
      <c r="AO18" s="324"/>
      <c r="AP18" s="324"/>
      <c r="AQ18" s="324"/>
      <c r="AR18" s="324"/>
      <c r="AS18" s="324"/>
      <c r="AT18" s="324"/>
      <c r="AU18" s="324"/>
      <c r="AV18" s="324"/>
      <c r="AW18" s="318" t="s">
        <v>319</v>
      </c>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20"/>
      <c r="BW18" s="315"/>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21"/>
    </row>
    <row r="19" spans="1:101" s="3" customFormat="1" ht="16.5" customHeight="1" x14ac:dyDescent="0.25">
      <c r="A19" s="294"/>
      <c r="B19" s="295"/>
      <c r="C19" s="295"/>
      <c r="D19" s="295"/>
      <c r="E19" s="295"/>
      <c r="F19" s="295"/>
      <c r="G19" s="295"/>
      <c r="H19" s="295"/>
      <c r="I19" s="311" t="s">
        <v>88</v>
      </c>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25" t="s">
        <v>95</v>
      </c>
      <c r="AI19" s="326"/>
      <c r="AJ19" s="326"/>
      <c r="AK19" s="326"/>
      <c r="AL19" s="326"/>
      <c r="AM19" s="326"/>
      <c r="AN19" s="326"/>
      <c r="AO19" s="326"/>
      <c r="AP19" s="326"/>
      <c r="AQ19" s="326"/>
      <c r="AR19" s="326"/>
      <c r="AS19" s="326"/>
      <c r="AT19" s="326"/>
      <c r="AU19" s="326"/>
      <c r="AV19" s="326"/>
      <c r="AW19" s="314" t="s">
        <v>75</v>
      </c>
      <c r="AX19" s="314"/>
      <c r="AY19" s="314"/>
      <c r="AZ19" s="314"/>
      <c r="BA19" s="314"/>
      <c r="BB19" s="314"/>
      <c r="BC19" s="314"/>
      <c r="BD19" s="314"/>
      <c r="BE19" s="314"/>
      <c r="BF19" s="314"/>
      <c r="BG19" s="314"/>
      <c r="BH19" s="314"/>
      <c r="BI19" s="314"/>
      <c r="BJ19" s="313" t="s">
        <v>57</v>
      </c>
      <c r="BK19" s="313"/>
      <c r="BL19" s="313"/>
      <c r="BM19" s="313"/>
      <c r="BN19" s="311"/>
      <c r="BO19" s="311"/>
      <c r="BP19" s="311"/>
      <c r="BQ19" s="311"/>
      <c r="BR19" s="311"/>
      <c r="BS19" s="311"/>
      <c r="BT19" s="311"/>
      <c r="BU19" s="311"/>
      <c r="BV19" s="311"/>
      <c r="BW19" s="314" t="s">
        <v>58</v>
      </c>
      <c r="BX19" s="314"/>
      <c r="BY19" s="314"/>
      <c r="BZ19" s="314"/>
      <c r="CA19" s="311"/>
      <c r="CB19" s="311"/>
      <c r="CC19" s="311"/>
      <c r="CD19" s="311"/>
      <c r="CE19" s="311"/>
      <c r="CF19" s="311"/>
      <c r="CG19" s="311"/>
      <c r="CH19" s="311"/>
      <c r="CI19" s="311"/>
      <c r="CJ19" s="311"/>
      <c r="CK19" s="314" t="s">
        <v>59</v>
      </c>
      <c r="CL19" s="314"/>
      <c r="CM19" s="314"/>
      <c r="CN19" s="314"/>
      <c r="CO19" s="311"/>
      <c r="CP19" s="311"/>
      <c r="CQ19" s="311"/>
      <c r="CR19" s="311"/>
      <c r="CS19" s="311"/>
      <c r="CT19" s="311"/>
      <c r="CU19" s="311"/>
      <c r="CV19" s="311"/>
      <c r="CW19" s="322"/>
    </row>
    <row r="20" spans="1:101" s="3" customFormat="1" ht="45" customHeight="1" x14ac:dyDescent="0.25">
      <c r="A20" s="294"/>
      <c r="B20" s="295"/>
      <c r="C20" s="295"/>
      <c r="D20" s="295"/>
      <c r="E20" s="295"/>
      <c r="F20" s="295"/>
      <c r="G20" s="295"/>
      <c r="H20" s="295"/>
      <c r="I20" s="310" t="s">
        <v>77</v>
      </c>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3" t="s">
        <v>78</v>
      </c>
      <c r="AX20" s="314"/>
      <c r="AY20" s="314"/>
      <c r="AZ20" s="314"/>
      <c r="BA20" s="314"/>
      <c r="BB20" s="314"/>
      <c r="BC20" s="314"/>
      <c r="BD20" s="314"/>
      <c r="BE20" s="314"/>
      <c r="BF20" s="314"/>
      <c r="BG20" s="314"/>
      <c r="BH20" s="314"/>
      <c r="BI20" s="314"/>
      <c r="BJ20" s="311"/>
      <c r="BK20" s="311"/>
      <c r="BL20" s="311"/>
      <c r="BM20" s="311"/>
      <c r="BN20" s="311"/>
      <c r="BO20" s="311"/>
      <c r="BP20" s="311"/>
      <c r="BQ20" s="311"/>
      <c r="BR20" s="311"/>
      <c r="BS20" s="311"/>
      <c r="BT20" s="311"/>
      <c r="BU20" s="311"/>
      <c r="BV20" s="311"/>
      <c r="BW20" s="313" t="s">
        <v>79</v>
      </c>
      <c r="BX20" s="314"/>
      <c r="BY20" s="314"/>
      <c r="BZ20" s="314"/>
      <c r="CA20" s="314"/>
      <c r="CB20" s="314"/>
      <c r="CC20" s="314"/>
      <c r="CD20" s="314"/>
      <c r="CE20" s="314"/>
      <c r="CF20" s="314"/>
      <c r="CG20" s="314"/>
      <c r="CH20" s="314"/>
      <c r="CI20" s="314"/>
      <c r="CJ20" s="314"/>
      <c r="CK20" s="335" t="e">
        <f>IF(AH19="木质托盘",1,IF(AH19="塑料托盘",3*300/BJ15,IF(AH19="铁质托盘",5*300/BJ15)))</f>
        <v>#DIV/0!</v>
      </c>
      <c r="CL20" s="335"/>
      <c r="CM20" s="335"/>
      <c r="CN20" s="335"/>
      <c r="CO20" s="335"/>
      <c r="CP20" s="335"/>
      <c r="CQ20" s="335"/>
      <c r="CR20" s="335"/>
      <c r="CS20" s="335"/>
      <c r="CT20" s="335"/>
      <c r="CU20" s="335"/>
      <c r="CV20" s="335"/>
      <c r="CW20" s="336"/>
    </row>
    <row r="21" spans="1:101" s="3" customFormat="1" ht="46.5" customHeight="1" x14ac:dyDescent="0.25">
      <c r="A21" s="294"/>
      <c r="B21" s="295"/>
      <c r="C21" s="295"/>
      <c r="D21" s="295"/>
      <c r="E21" s="295"/>
      <c r="F21" s="295"/>
      <c r="G21" s="295"/>
      <c r="H21" s="295"/>
      <c r="I21" s="327" t="s">
        <v>83</v>
      </c>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9"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30"/>
      <c r="AJ21" s="330"/>
      <c r="AK21" s="330"/>
      <c r="AL21" s="330"/>
      <c r="AM21" s="330"/>
      <c r="AN21" s="330"/>
      <c r="AO21" s="330"/>
      <c r="AP21" s="330"/>
      <c r="AQ21" s="330"/>
      <c r="AR21" s="330"/>
      <c r="AS21" s="330"/>
      <c r="AT21" s="330"/>
      <c r="AU21" s="330"/>
      <c r="AV21" s="330"/>
      <c r="AW21" s="331" t="s">
        <v>86</v>
      </c>
      <c r="AX21" s="332"/>
      <c r="AY21" s="332"/>
      <c r="AZ21" s="332"/>
      <c r="BA21" s="332"/>
      <c r="BB21" s="332"/>
      <c r="BC21" s="332"/>
      <c r="BD21" s="332"/>
      <c r="BE21" s="332"/>
      <c r="BF21" s="332"/>
      <c r="BG21" s="332"/>
      <c r="BH21" s="332"/>
      <c r="BI21" s="332"/>
      <c r="BJ21" s="333"/>
      <c r="BK21" s="333"/>
      <c r="BL21" s="333"/>
      <c r="BM21" s="333"/>
      <c r="BN21" s="333"/>
      <c r="BO21" s="333"/>
      <c r="BP21" s="333"/>
      <c r="BQ21" s="333"/>
      <c r="BR21" s="333"/>
      <c r="BS21" s="333"/>
      <c r="BT21" s="333"/>
      <c r="BU21" s="333"/>
      <c r="BV21" s="333"/>
      <c r="BW21" s="331" t="s">
        <v>320</v>
      </c>
      <c r="BX21" s="332"/>
      <c r="BY21" s="332"/>
      <c r="BZ21" s="332"/>
      <c r="CA21" s="332"/>
      <c r="CB21" s="332"/>
      <c r="CC21" s="332"/>
      <c r="CD21" s="332"/>
      <c r="CE21" s="332"/>
      <c r="CF21" s="332"/>
      <c r="CG21" s="332"/>
      <c r="CH21" s="332"/>
      <c r="CI21" s="332"/>
      <c r="CJ21" s="332"/>
      <c r="CK21" s="332"/>
      <c r="CL21" s="332"/>
      <c r="CM21" s="332"/>
      <c r="CN21" s="332"/>
      <c r="CO21" s="332"/>
      <c r="CP21" s="332"/>
      <c r="CQ21" s="332"/>
      <c r="CR21" s="332"/>
      <c r="CS21" s="332"/>
      <c r="CT21" s="332"/>
      <c r="CU21" s="332"/>
      <c r="CV21" s="332"/>
      <c r="CW21" s="334"/>
    </row>
    <row r="22" spans="1:101" s="3" customFormat="1" ht="56.25" customHeight="1" x14ac:dyDescent="0.25">
      <c r="A22" s="294"/>
      <c r="B22" s="295"/>
      <c r="C22" s="295"/>
      <c r="D22" s="295"/>
      <c r="E22" s="295"/>
      <c r="F22" s="295"/>
      <c r="G22" s="295"/>
      <c r="H22" s="296"/>
      <c r="I22" s="313" t="s">
        <v>82</v>
      </c>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37"/>
      <c r="AI22" s="337"/>
      <c r="AJ22" s="337"/>
      <c r="AK22" s="337"/>
      <c r="AL22" s="337"/>
      <c r="AM22" s="337"/>
      <c r="AN22" s="337"/>
      <c r="AO22" s="337"/>
      <c r="AP22" s="337"/>
      <c r="AQ22" s="337"/>
      <c r="AR22" s="337"/>
      <c r="AS22" s="337"/>
      <c r="AT22" s="337"/>
      <c r="AU22" s="337"/>
      <c r="AV22" s="337"/>
      <c r="AW22" s="338" t="s">
        <v>321</v>
      </c>
      <c r="AX22" s="337"/>
      <c r="AY22" s="337"/>
      <c r="AZ22" s="337"/>
      <c r="BA22" s="337"/>
      <c r="BB22" s="337"/>
      <c r="BC22" s="337"/>
      <c r="BD22" s="337"/>
      <c r="BE22" s="337"/>
      <c r="BF22" s="337"/>
      <c r="BG22" s="337"/>
      <c r="BH22" s="337"/>
      <c r="BI22" s="337"/>
      <c r="BJ22" s="265"/>
      <c r="BK22" s="265"/>
      <c r="BL22" s="265"/>
      <c r="BM22" s="265"/>
      <c r="BN22" s="265"/>
      <c r="BO22" s="265"/>
      <c r="BP22" s="265"/>
      <c r="BQ22" s="265"/>
      <c r="BR22" s="265"/>
      <c r="BS22" s="265"/>
      <c r="BT22" s="265"/>
      <c r="BU22" s="265"/>
      <c r="BV22" s="265"/>
      <c r="BW22" s="338" t="s">
        <v>322</v>
      </c>
      <c r="BX22" s="337"/>
      <c r="BY22" s="337"/>
      <c r="BZ22" s="337"/>
      <c r="CA22" s="337"/>
      <c r="CB22" s="337"/>
      <c r="CC22" s="337"/>
      <c r="CD22" s="337"/>
      <c r="CE22" s="337"/>
      <c r="CF22" s="337"/>
      <c r="CG22" s="337"/>
      <c r="CH22" s="337"/>
      <c r="CI22" s="337"/>
      <c r="CJ22" s="337"/>
      <c r="CK22" s="338" t="e">
        <f>AH21*(1+BJ21)+AH23+BJ22+BJ23</f>
        <v>#DIV/0!</v>
      </c>
      <c r="CL22" s="338"/>
      <c r="CM22" s="338"/>
      <c r="CN22" s="338"/>
      <c r="CO22" s="338"/>
      <c r="CP22" s="338"/>
      <c r="CQ22" s="338"/>
      <c r="CR22" s="338"/>
      <c r="CS22" s="338"/>
      <c r="CT22" s="338"/>
      <c r="CU22" s="338"/>
      <c r="CV22" s="338"/>
      <c r="CW22" s="338"/>
    </row>
    <row r="23" spans="1:101" s="3" customFormat="1" ht="56.25" customHeight="1" x14ac:dyDescent="0.25">
      <c r="A23" s="294"/>
      <c r="B23" s="295"/>
      <c r="C23" s="295"/>
      <c r="D23" s="295"/>
      <c r="E23" s="295"/>
      <c r="F23" s="295"/>
      <c r="G23" s="295"/>
      <c r="H23" s="296"/>
      <c r="I23" s="313" t="s">
        <v>81</v>
      </c>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37" t="e">
        <f>CK21*AH22/(AH15*AH20)</f>
        <v>#DIV/0!</v>
      </c>
      <c r="AI23" s="337"/>
      <c r="AJ23" s="337"/>
      <c r="AK23" s="337"/>
      <c r="AL23" s="337"/>
      <c r="AM23" s="337"/>
      <c r="AN23" s="337"/>
      <c r="AO23" s="337"/>
      <c r="AP23" s="337"/>
      <c r="AQ23" s="337"/>
      <c r="AR23" s="337"/>
      <c r="AS23" s="337"/>
      <c r="AT23" s="337"/>
      <c r="AU23" s="337"/>
      <c r="AV23" s="337"/>
      <c r="AW23" s="338" t="s">
        <v>323</v>
      </c>
      <c r="AX23" s="337"/>
      <c r="AY23" s="337"/>
      <c r="AZ23" s="337"/>
      <c r="BA23" s="337"/>
      <c r="BB23" s="337"/>
      <c r="BC23" s="337"/>
      <c r="BD23" s="337"/>
      <c r="BE23" s="337"/>
      <c r="BF23" s="337"/>
      <c r="BG23" s="337"/>
      <c r="BH23" s="337"/>
      <c r="BI23" s="337"/>
      <c r="BJ23" s="265"/>
      <c r="BK23" s="265"/>
      <c r="BL23" s="265"/>
      <c r="BM23" s="265"/>
      <c r="BN23" s="265"/>
      <c r="BO23" s="265"/>
      <c r="BP23" s="265"/>
      <c r="BQ23" s="265"/>
      <c r="BR23" s="265"/>
      <c r="BS23" s="265"/>
      <c r="BT23" s="265"/>
      <c r="BU23" s="265"/>
      <c r="BV23" s="265"/>
      <c r="BW23" s="337"/>
      <c r="BX23" s="337"/>
      <c r="BY23" s="337"/>
      <c r="BZ23" s="337"/>
      <c r="CA23" s="337"/>
      <c r="CB23" s="337"/>
      <c r="CC23" s="337"/>
      <c r="CD23" s="337"/>
      <c r="CE23" s="337"/>
      <c r="CF23" s="337"/>
      <c r="CG23" s="337"/>
      <c r="CH23" s="337"/>
      <c r="CI23" s="337"/>
      <c r="CJ23" s="337"/>
      <c r="CK23" s="338"/>
      <c r="CL23" s="338"/>
      <c r="CM23" s="338"/>
      <c r="CN23" s="338"/>
      <c r="CO23" s="338"/>
      <c r="CP23" s="338"/>
      <c r="CQ23" s="338"/>
      <c r="CR23" s="338"/>
      <c r="CS23" s="338"/>
      <c r="CT23" s="338"/>
      <c r="CU23" s="338"/>
      <c r="CV23" s="338"/>
      <c r="CW23" s="338"/>
    </row>
    <row r="24" spans="1:101" s="3" customFormat="1" ht="27.75" customHeight="1" x14ac:dyDescent="0.25">
      <c r="A24" s="374" t="s">
        <v>85</v>
      </c>
      <c r="B24" s="295"/>
      <c r="C24" s="295"/>
      <c r="D24" s="295"/>
      <c r="E24" s="295"/>
      <c r="F24" s="295"/>
      <c r="G24" s="295"/>
      <c r="H24" s="295"/>
      <c r="I24" s="312" t="s">
        <v>324</v>
      </c>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42"/>
      <c r="AH24" s="349" t="s">
        <v>325</v>
      </c>
      <c r="AI24" s="350"/>
      <c r="AJ24" s="350"/>
      <c r="AK24" s="350"/>
      <c r="AL24" s="350"/>
      <c r="AM24" s="350"/>
      <c r="AN24" s="350"/>
      <c r="AO24" s="350"/>
      <c r="AP24" s="350"/>
      <c r="AQ24" s="350"/>
      <c r="AR24" s="350"/>
      <c r="AS24" s="350"/>
      <c r="AT24" s="350"/>
      <c r="AU24" s="350"/>
      <c r="AV24" s="351"/>
      <c r="AW24" s="352" t="s">
        <v>87</v>
      </c>
      <c r="AX24" s="345"/>
      <c r="AY24" s="345"/>
      <c r="AZ24" s="345"/>
      <c r="BA24" s="345"/>
      <c r="BB24" s="345"/>
      <c r="BC24" s="345"/>
      <c r="BD24" s="345"/>
      <c r="BE24" s="345"/>
      <c r="BF24" s="345"/>
      <c r="BG24" s="345"/>
      <c r="BH24" s="345"/>
      <c r="BI24" s="345"/>
      <c r="BJ24" s="352" t="s">
        <v>57</v>
      </c>
      <c r="BK24" s="352"/>
      <c r="BL24" s="352"/>
      <c r="BM24" s="352"/>
      <c r="BN24" s="312">
        <v>600</v>
      </c>
      <c r="BO24" s="312"/>
      <c r="BP24" s="312"/>
      <c r="BQ24" s="312"/>
      <c r="BR24" s="312"/>
      <c r="BS24" s="312"/>
      <c r="BT24" s="312"/>
      <c r="BU24" s="312"/>
      <c r="BV24" s="312"/>
      <c r="BW24" s="345" t="s">
        <v>58</v>
      </c>
      <c r="BX24" s="345"/>
      <c r="BY24" s="345"/>
      <c r="BZ24" s="345"/>
      <c r="CA24" s="312">
        <v>400</v>
      </c>
      <c r="CB24" s="312"/>
      <c r="CC24" s="312"/>
      <c r="CD24" s="312"/>
      <c r="CE24" s="312"/>
      <c r="CF24" s="312"/>
      <c r="CG24" s="312"/>
      <c r="CH24" s="312"/>
      <c r="CI24" s="312"/>
      <c r="CJ24" s="312"/>
      <c r="CK24" s="345" t="s">
        <v>59</v>
      </c>
      <c r="CL24" s="345"/>
      <c r="CM24" s="345"/>
      <c r="CN24" s="345"/>
      <c r="CO24" s="312">
        <v>230</v>
      </c>
      <c r="CP24" s="312"/>
      <c r="CQ24" s="312"/>
      <c r="CR24" s="312"/>
      <c r="CS24" s="312"/>
      <c r="CT24" s="312"/>
      <c r="CU24" s="312"/>
      <c r="CV24" s="312"/>
      <c r="CW24" s="346"/>
    </row>
    <row r="25" spans="1:101" s="3" customFormat="1" ht="38.25" customHeight="1" x14ac:dyDescent="0.25">
      <c r="A25" s="294">
        <v>10</v>
      </c>
      <c r="B25" s="295"/>
      <c r="C25" s="295"/>
      <c r="D25" s="295"/>
      <c r="E25" s="295"/>
      <c r="F25" s="295"/>
      <c r="G25" s="295"/>
      <c r="H25" s="295"/>
      <c r="I25" s="310" t="s">
        <v>73</v>
      </c>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2">
        <v>5</v>
      </c>
      <c r="AI25" s="312"/>
      <c r="AJ25" s="312"/>
      <c r="AK25" s="312"/>
      <c r="AL25" s="312"/>
      <c r="AM25" s="312"/>
      <c r="AN25" s="312"/>
      <c r="AO25" s="312"/>
      <c r="AP25" s="312"/>
      <c r="AQ25" s="312"/>
      <c r="AR25" s="312"/>
      <c r="AS25" s="312"/>
      <c r="AT25" s="312"/>
      <c r="AU25" s="312"/>
      <c r="AV25" s="312"/>
      <c r="AW25" s="318" t="s">
        <v>71</v>
      </c>
      <c r="AX25" s="347"/>
      <c r="AY25" s="347"/>
      <c r="AZ25" s="347"/>
      <c r="BA25" s="347"/>
      <c r="BB25" s="347"/>
      <c r="BC25" s="347"/>
      <c r="BD25" s="347"/>
      <c r="BE25" s="347"/>
      <c r="BF25" s="347"/>
      <c r="BG25" s="347"/>
      <c r="BH25" s="347"/>
      <c r="BI25" s="347"/>
      <c r="BJ25" s="347"/>
      <c r="BK25" s="347"/>
      <c r="BL25" s="347"/>
      <c r="BM25" s="347"/>
      <c r="BN25" s="347"/>
      <c r="BO25" s="347"/>
      <c r="BP25" s="347"/>
      <c r="BQ25" s="347"/>
      <c r="BR25" s="347"/>
      <c r="BS25" s="347"/>
      <c r="BT25" s="347"/>
      <c r="BU25" s="347"/>
      <c r="BV25" s="348"/>
      <c r="BW25" s="315">
        <v>8</v>
      </c>
      <c r="BX25" s="316"/>
      <c r="BY25" s="316"/>
      <c r="BZ25" s="316"/>
      <c r="CA25" s="316"/>
      <c r="CB25" s="316"/>
      <c r="CC25" s="316"/>
      <c r="CD25" s="316"/>
      <c r="CE25" s="316"/>
      <c r="CF25" s="316"/>
      <c r="CG25" s="316"/>
      <c r="CH25" s="316"/>
      <c r="CI25" s="316"/>
      <c r="CJ25" s="316"/>
      <c r="CK25" s="316"/>
      <c r="CL25" s="316"/>
      <c r="CM25" s="316"/>
      <c r="CN25" s="316"/>
      <c r="CO25" s="316"/>
      <c r="CP25" s="316"/>
      <c r="CQ25" s="316"/>
      <c r="CR25" s="316"/>
      <c r="CS25" s="316"/>
      <c r="CT25" s="316"/>
      <c r="CU25" s="316"/>
      <c r="CV25" s="316"/>
      <c r="CW25" s="321"/>
    </row>
    <row r="26" spans="1:101" s="3" customFormat="1" ht="40.5" customHeight="1" x14ac:dyDescent="0.25">
      <c r="A26" s="294">
        <v>11</v>
      </c>
      <c r="B26" s="295"/>
      <c r="C26" s="295"/>
      <c r="D26" s="295"/>
      <c r="E26" s="295"/>
      <c r="F26" s="295"/>
      <c r="G26" s="295"/>
      <c r="H26" s="295"/>
      <c r="I26" s="310" t="s">
        <v>89</v>
      </c>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v>50</v>
      </c>
      <c r="AI26" s="311"/>
      <c r="AJ26" s="311"/>
      <c r="AK26" s="311"/>
      <c r="AL26" s="311"/>
      <c r="AM26" s="311"/>
      <c r="AN26" s="311"/>
      <c r="AO26" s="311"/>
      <c r="AP26" s="311"/>
      <c r="AQ26" s="311"/>
      <c r="AR26" s="311"/>
      <c r="AS26" s="311"/>
      <c r="AT26" s="311"/>
      <c r="AU26" s="311"/>
      <c r="AV26" s="311"/>
      <c r="AW26" s="353" t="s">
        <v>80</v>
      </c>
      <c r="AX26" s="354"/>
      <c r="AY26" s="354"/>
      <c r="AZ26" s="354"/>
      <c r="BA26" s="354"/>
      <c r="BB26" s="354"/>
      <c r="BC26" s="354"/>
      <c r="BD26" s="354"/>
      <c r="BE26" s="354"/>
      <c r="BF26" s="354"/>
      <c r="BG26" s="354"/>
      <c r="BH26" s="354"/>
      <c r="BI26" s="354"/>
      <c r="BJ26" s="354"/>
      <c r="BK26" s="354"/>
      <c r="BL26" s="354"/>
      <c r="BM26" s="354"/>
      <c r="BN26" s="354"/>
      <c r="BO26" s="354"/>
      <c r="BP26" s="354"/>
      <c r="BQ26" s="354"/>
      <c r="BR26" s="354"/>
      <c r="BS26" s="354"/>
      <c r="BT26" s="354"/>
      <c r="BU26" s="354"/>
      <c r="BV26" s="355"/>
      <c r="BW26" s="339">
        <v>50</v>
      </c>
      <c r="BX26" s="340"/>
      <c r="BY26" s="340"/>
      <c r="BZ26" s="340"/>
      <c r="CA26" s="340"/>
      <c r="CB26" s="340"/>
      <c r="CC26" s="340"/>
      <c r="CD26" s="340"/>
      <c r="CE26" s="340"/>
      <c r="CF26" s="340"/>
      <c r="CG26" s="340"/>
      <c r="CH26" s="340"/>
      <c r="CI26" s="340"/>
      <c r="CJ26" s="340"/>
      <c r="CK26" s="340"/>
      <c r="CL26" s="340"/>
      <c r="CM26" s="340"/>
      <c r="CN26" s="340"/>
      <c r="CO26" s="340"/>
      <c r="CP26" s="340"/>
      <c r="CQ26" s="340"/>
      <c r="CR26" s="340"/>
      <c r="CS26" s="340"/>
      <c r="CT26" s="340"/>
      <c r="CU26" s="340"/>
      <c r="CV26" s="340"/>
      <c r="CW26" s="341"/>
    </row>
    <row r="27" spans="1:101" s="3" customFormat="1" ht="44.25" customHeight="1" x14ac:dyDescent="0.25">
      <c r="A27" s="294">
        <v>12</v>
      </c>
      <c r="B27" s="295"/>
      <c r="C27" s="295"/>
      <c r="D27" s="295"/>
      <c r="E27" s="295"/>
      <c r="F27" s="295"/>
      <c r="G27" s="295"/>
      <c r="H27" s="295"/>
      <c r="I27" s="311" t="s">
        <v>76</v>
      </c>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23">
        <f>IF(AH24="带轮料架",5,IF(AH24="底托",5,IF(AH24="通用铁框",5,IF(AH24="EU箱",3,IF(AH24="围板箱类",3,IF(AH24="纸箱类",0,IF(AH24="木箱类",0)))))))</f>
        <v>5</v>
      </c>
      <c r="AI27" s="323"/>
      <c r="AJ27" s="323"/>
      <c r="AK27" s="323"/>
      <c r="AL27" s="323"/>
      <c r="AM27" s="323"/>
      <c r="AN27" s="323"/>
      <c r="AO27" s="323"/>
      <c r="AP27" s="323"/>
      <c r="AQ27" s="314" t="s">
        <v>70</v>
      </c>
      <c r="AR27" s="314"/>
      <c r="AS27" s="314"/>
      <c r="AT27" s="314"/>
      <c r="AU27" s="314"/>
      <c r="AV27" s="314"/>
      <c r="AW27" s="356"/>
      <c r="AX27" s="357"/>
      <c r="AY27" s="357"/>
      <c r="AZ27" s="357"/>
      <c r="BA27" s="357"/>
      <c r="BB27" s="357"/>
      <c r="BC27" s="357"/>
      <c r="BD27" s="357"/>
      <c r="BE27" s="357"/>
      <c r="BF27" s="357"/>
      <c r="BG27" s="357"/>
      <c r="BH27" s="357"/>
      <c r="BI27" s="357"/>
      <c r="BJ27" s="357"/>
      <c r="BK27" s="357"/>
      <c r="BL27" s="357"/>
      <c r="BM27" s="357"/>
      <c r="BN27" s="357"/>
      <c r="BO27" s="357"/>
      <c r="BP27" s="357"/>
      <c r="BQ27" s="357"/>
      <c r="BR27" s="357"/>
      <c r="BS27" s="357"/>
      <c r="BT27" s="357"/>
      <c r="BU27" s="357"/>
      <c r="BV27" s="358"/>
      <c r="BW27" s="342"/>
      <c r="BX27" s="343"/>
      <c r="BY27" s="343"/>
      <c r="BZ27" s="343"/>
      <c r="CA27" s="343"/>
      <c r="CB27" s="343"/>
      <c r="CC27" s="343"/>
      <c r="CD27" s="343"/>
      <c r="CE27" s="343"/>
      <c r="CF27" s="343"/>
      <c r="CG27" s="343"/>
      <c r="CH27" s="343"/>
      <c r="CI27" s="343"/>
      <c r="CJ27" s="343"/>
      <c r="CK27" s="343"/>
      <c r="CL27" s="343"/>
      <c r="CM27" s="343"/>
      <c r="CN27" s="343"/>
      <c r="CO27" s="343"/>
      <c r="CP27" s="343"/>
      <c r="CQ27" s="343"/>
      <c r="CR27" s="343"/>
      <c r="CS27" s="343"/>
      <c r="CT27" s="343"/>
      <c r="CU27" s="343"/>
      <c r="CV27" s="343"/>
      <c r="CW27" s="344"/>
    </row>
    <row r="28" spans="1:101" s="2" customFormat="1" ht="42.75" customHeight="1" x14ac:dyDescent="0.35">
      <c r="A28" s="294">
        <v>13</v>
      </c>
      <c r="B28" s="295"/>
      <c r="C28" s="295"/>
      <c r="D28" s="295"/>
      <c r="E28" s="295"/>
      <c r="F28" s="295"/>
      <c r="G28" s="295"/>
      <c r="H28" s="295"/>
      <c r="I28" s="310" t="s">
        <v>72</v>
      </c>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24">
        <f>IF(AH24="带轮料架",10%,IF(AH24="底托",10%,IF(AH24="通用铁框",5%,IF(AH24="纸箱类",0,IF(AH24="木箱类",0,6%)))))</f>
        <v>0.1</v>
      </c>
      <c r="AI28" s="324"/>
      <c r="AJ28" s="324"/>
      <c r="AK28" s="324"/>
      <c r="AL28" s="324"/>
      <c r="AM28" s="324"/>
      <c r="AN28" s="324"/>
      <c r="AO28" s="324"/>
      <c r="AP28" s="324"/>
      <c r="AQ28" s="324"/>
      <c r="AR28" s="324"/>
      <c r="AS28" s="324"/>
      <c r="AT28" s="324"/>
      <c r="AU28" s="324"/>
      <c r="AV28" s="324"/>
      <c r="AW28" s="318" t="s">
        <v>74</v>
      </c>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20"/>
      <c r="BW28" s="315">
        <v>500000</v>
      </c>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21"/>
    </row>
    <row r="29" spans="1:101" s="2" customFormat="1" ht="57.75" customHeight="1" x14ac:dyDescent="0.35">
      <c r="A29" s="294"/>
      <c r="B29" s="295"/>
      <c r="C29" s="295"/>
      <c r="D29" s="295"/>
      <c r="E29" s="295"/>
      <c r="F29" s="295"/>
      <c r="G29" s="295"/>
      <c r="H29" s="295"/>
      <c r="I29" s="313" t="s">
        <v>83</v>
      </c>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59">
        <f>(AH26+BW26)*BW25*(1+AH27*AH28)/BW28</f>
        <v>2.3999999999999998E-3</v>
      </c>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1"/>
    </row>
    <row r="30" spans="1:101" x14ac:dyDescent="0.4">
      <c r="A30" s="362" t="s">
        <v>67</v>
      </c>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4" t="e">
        <f>IF(K13="运输包装与配送包装不同the packaging of transportation is different with the distribution ",CK22+AH29,CK22)</f>
        <v>#DIV/0!</v>
      </c>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4"/>
      <c r="BP30" s="364"/>
      <c r="BQ30" s="364"/>
      <c r="BR30" s="364"/>
      <c r="BS30" s="364"/>
      <c r="BT30" s="364"/>
      <c r="BU30" s="364"/>
      <c r="BV30" s="364"/>
      <c r="BW30" s="364"/>
      <c r="BX30" s="364"/>
      <c r="BY30" s="364"/>
      <c r="BZ30" s="364"/>
      <c r="CA30" s="364"/>
      <c r="CB30" s="364"/>
      <c r="CC30" s="364"/>
      <c r="CD30" s="364"/>
      <c r="CE30" s="364"/>
      <c r="CF30" s="364"/>
      <c r="CG30" s="364"/>
      <c r="CH30" s="364"/>
      <c r="CI30" s="364"/>
      <c r="CJ30" s="364"/>
      <c r="CK30" s="364"/>
      <c r="CL30" s="364"/>
      <c r="CM30" s="364"/>
      <c r="CN30" s="364"/>
      <c r="CO30" s="364"/>
      <c r="CP30" s="364"/>
      <c r="CQ30" s="364"/>
      <c r="CR30" s="364"/>
      <c r="CS30" s="364"/>
      <c r="CT30" s="364"/>
      <c r="CU30" s="364"/>
      <c r="CV30" s="364"/>
      <c r="CW30" s="365"/>
    </row>
    <row r="31" spans="1:101" ht="103.5" customHeight="1" thickBot="1" x14ac:dyDescent="0.45">
      <c r="A31" s="366" t="s">
        <v>90</v>
      </c>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c r="BW31" s="367"/>
      <c r="BX31" s="367"/>
      <c r="BY31" s="367"/>
      <c r="BZ31" s="367"/>
      <c r="CA31" s="367"/>
      <c r="CB31" s="367"/>
      <c r="CC31" s="367"/>
      <c r="CD31" s="367"/>
      <c r="CE31" s="367"/>
      <c r="CF31" s="367"/>
      <c r="CG31" s="367"/>
      <c r="CH31" s="367"/>
      <c r="CI31" s="367"/>
      <c r="CJ31" s="367"/>
      <c r="CK31" s="367"/>
      <c r="CL31" s="367"/>
      <c r="CM31" s="367"/>
      <c r="CN31" s="367"/>
      <c r="CO31" s="367"/>
      <c r="CP31" s="367"/>
      <c r="CQ31" s="367"/>
      <c r="CR31" s="367"/>
      <c r="CS31" s="367"/>
      <c r="CT31" s="367"/>
      <c r="CU31" s="367"/>
      <c r="CV31" s="367"/>
      <c r="CW31" s="368"/>
    </row>
    <row r="32" spans="1:101" s="19" customFormat="1" ht="17.25" customHeight="1" x14ac:dyDescent="0.35">
      <c r="A32" s="369" t="s">
        <v>96</v>
      </c>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Q32" s="370"/>
      <c r="BR32" s="370"/>
      <c r="BS32" s="370"/>
      <c r="BT32" s="370"/>
      <c r="BU32" s="370"/>
      <c r="BV32" s="370"/>
      <c r="BW32" s="370"/>
      <c r="BX32" s="370"/>
      <c r="BY32" s="370"/>
      <c r="BZ32" s="370"/>
      <c r="CA32" s="370"/>
      <c r="CB32" s="370"/>
      <c r="CC32" s="370"/>
      <c r="CD32" s="370"/>
      <c r="CE32" s="370"/>
      <c r="CF32" s="370"/>
      <c r="CG32" s="370"/>
      <c r="CH32" s="370"/>
      <c r="CI32" s="370"/>
      <c r="CJ32" s="370"/>
      <c r="CK32" s="370"/>
      <c r="CL32" s="370"/>
      <c r="CM32" s="370"/>
      <c r="CN32" s="370"/>
      <c r="CO32" s="370"/>
      <c r="CP32" s="370"/>
      <c r="CQ32" s="370"/>
      <c r="CR32" s="370"/>
      <c r="CS32" s="370"/>
      <c r="CT32" s="370"/>
      <c r="CU32" s="370"/>
      <c r="CV32" s="370"/>
      <c r="CW32" s="371"/>
    </row>
    <row r="33" spans="1:101" s="19" customFormat="1" ht="16.5" customHeight="1" x14ac:dyDescent="0.35">
      <c r="A33" s="121" t="s">
        <v>326</v>
      </c>
      <c r="B33" s="122"/>
      <c r="C33" s="123"/>
      <c r="D33" s="123"/>
      <c r="E33" s="123"/>
      <c r="F33" s="123"/>
      <c r="G33" s="123"/>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24"/>
    </row>
    <row r="34" spans="1:101" s="19" customFormat="1" ht="16.5" customHeight="1" x14ac:dyDescent="0.35">
      <c r="A34" s="121" t="s">
        <v>327</v>
      </c>
      <c r="B34" s="122"/>
      <c r="C34" s="123"/>
      <c r="D34" s="123"/>
      <c r="E34" s="123"/>
      <c r="F34" s="123"/>
      <c r="G34" s="123"/>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24"/>
    </row>
    <row r="35" spans="1:101" s="19" customFormat="1" ht="16.5" customHeight="1" x14ac:dyDescent="0.35">
      <c r="A35" s="22" t="s">
        <v>328</v>
      </c>
      <c r="B35" s="23"/>
      <c r="C35" s="21"/>
      <c r="D35" s="21"/>
      <c r="E35" s="21"/>
      <c r="F35" s="21"/>
      <c r="G35" s="21"/>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24"/>
    </row>
    <row r="36" spans="1:101" s="31" customFormat="1" ht="16.5" customHeight="1" x14ac:dyDescent="0.35">
      <c r="A36" s="25" t="s">
        <v>329</v>
      </c>
      <c r="B36" s="26"/>
      <c r="C36" s="27"/>
      <c r="D36" s="27"/>
      <c r="E36" s="27"/>
      <c r="F36" s="27"/>
      <c r="G36" s="27"/>
      <c r="H36" s="26"/>
      <c r="I36" s="26"/>
      <c r="J36" s="26"/>
      <c r="K36" s="26"/>
      <c r="L36" s="26"/>
      <c r="M36" s="26"/>
      <c r="N36" s="26"/>
      <c r="O36" s="26"/>
      <c r="P36" s="26"/>
      <c r="Q36" s="26"/>
      <c r="R36" s="26"/>
      <c r="S36" s="26"/>
      <c r="T36" s="26"/>
      <c r="U36" s="26"/>
      <c r="V36" s="26"/>
      <c r="W36" s="26"/>
      <c r="X36" s="119"/>
      <c r="Y36" s="119"/>
      <c r="Z36" s="119"/>
      <c r="AA36" s="119"/>
      <c r="AB36" s="119"/>
      <c r="AC36" s="119"/>
      <c r="AD36" s="119"/>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5">
      <c r="A37" s="372" t="s">
        <v>330</v>
      </c>
      <c r="B37" s="372"/>
      <c r="C37" s="372"/>
      <c r="D37" s="372"/>
      <c r="E37" s="372"/>
      <c r="F37" s="372"/>
      <c r="G37" s="372"/>
      <c r="H37" s="372"/>
      <c r="I37" s="372"/>
      <c r="J37" s="373" t="s">
        <v>97</v>
      </c>
      <c r="K37" s="373"/>
      <c r="L37" s="373"/>
      <c r="M37" s="373"/>
      <c r="N37" s="373"/>
      <c r="O37" s="373"/>
      <c r="P37" s="373" t="s">
        <v>98</v>
      </c>
      <c r="Q37" s="373"/>
      <c r="R37" s="373"/>
      <c r="S37" s="373"/>
      <c r="T37" s="373"/>
      <c r="U37" s="373"/>
      <c r="V37" s="373" t="s">
        <v>99</v>
      </c>
      <c r="W37" s="373"/>
      <c r="X37" s="373"/>
      <c r="Y37" s="373"/>
      <c r="Z37" s="373"/>
      <c r="AA37" s="373"/>
      <c r="AB37" s="372" t="s">
        <v>100</v>
      </c>
      <c r="AC37" s="372"/>
      <c r="AD37" s="372"/>
      <c r="AE37" s="372"/>
      <c r="AF37" s="372"/>
      <c r="AG37" s="372"/>
      <c r="AH37" s="372"/>
      <c r="AI37" s="372"/>
      <c r="AJ37" s="372" t="s">
        <v>331</v>
      </c>
      <c r="AK37" s="372"/>
      <c r="AL37" s="372"/>
      <c r="AM37" s="372"/>
      <c r="AN37" s="372"/>
      <c r="AO37" s="372"/>
      <c r="AP37" s="372"/>
      <c r="AQ37" s="372"/>
      <c r="AR37" s="372"/>
      <c r="AS37" s="372" t="s">
        <v>101</v>
      </c>
      <c r="AT37" s="372"/>
      <c r="AU37" s="372"/>
      <c r="AV37" s="372"/>
      <c r="AW37" s="372"/>
      <c r="AX37" s="372"/>
      <c r="AY37" s="372"/>
      <c r="AZ37" s="372"/>
      <c r="BA37" s="372"/>
      <c r="BB37" s="372"/>
      <c r="BC37" s="373" t="s">
        <v>97</v>
      </c>
      <c r="BD37" s="373"/>
      <c r="BE37" s="373"/>
      <c r="BF37" s="373"/>
      <c r="BG37" s="373"/>
      <c r="BH37" s="373"/>
      <c r="BI37" s="373" t="s">
        <v>98</v>
      </c>
      <c r="BJ37" s="373"/>
      <c r="BK37" s="373"/>
      <c r="BL37" s="373"/>
      <c r="BM37" s="373"/>
      <c r="BN37" s="373"/>
      <c r="BO37" s="373"/>
      <c r="BP37" s="373"/>
      <c r="BQ37" s="373" t="s">
        <v>99</v>
      </c>
      <c r="BR37" s="373"/>
      <c r="BS37" s="373"/>
      <c r="BT37" s="373"/>
      <c r="BU37" s="373"/>
      <c r="BV37" s="373"/>
      <c r="BW37" s="372" t="s">
        <v>100</v>
      </c>
      <c r="BX37" s="372"/>
      <c r="BY37" s="372"/>
      <c r="BZ37" s="372"/>
      <c r="CA37" s="372"/>
      <c r="CB37" s="372"/>
      <c r="CC37" s="372" t="s">
        <v>108</v>
      </c>
      <c r="CD37" s="372"/>
      <c r="CE37" s="372"/>
      <c r="CF37" s="372"/>
      <c r="CG37" s="372"/>
      <c r="CH37" s="372"/>
      <c r="CI37" s="372"/>
      <c r="CJ37" s="372"/>
      <c r="CK37" s="372"/>
      <c r="CL37" s="372"/>
      <c r="CM37" s="372"/>
      <c r="CN37" s="372"/>
      <c r="CO37" s="372"/>
      <c r="CP37" s="372" t="s">
        <v>102</v>
      </c>
      <c r="CQ37" s="372"/>
      <c r="CR37" s="372"/>
      <c r="CS37" s="372"/>
      <c r="CT37" s="372"/>
      <c r="CU37" s="372"/>
      <c r="CV37" s="372"/>
      <c r="CW37" s="372"/>
    </row>
    <row r="38" spans="1:101" s="19" customFormat="1" ht="16.5" customHeight="1" x14ac:dyDescent="0.35">
      <c r="A38" s="372"/>
      <c r="B38" s="372"/>
      <c r="C38" s="372"/>
      <c r="D38" s="372"/>
      <c r="E38" s="372"/>
      <c r="F38" s="372"/>
      <c r="G38" s="372"/>
      <c r="H38" s="372"/>
      <c r="I38" s="372"/>
      <c r="J38" s="373"/>
      <c r="K38" s="373"/>
      <c r="L38" s="373"/>
      <c r="M38" s="373"/>
      <c r="N38" s="373"/>
      <c r="O38" s="373"/>
      <c r="P38" s="373"/>
      <c r="Q38" s="373"/>
      <c r="R38" s="373"/>
      <c r="S38" s="373"/>
      <c r="T38" s="373"/>
      <c r="U38" s="373"/>
      <c r="V38" s="373"/>
      <c r="W38" s="373"/>
      <c r="X38" s="373"/>
      <c r="Y38" s="373"/>
      <c r="Z38" s="373"/>
      <c r="AA38" s="373"/>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3"/>
      <c r="BD38" s="373"/>
      <c r="BE38" s="373"/>
      <c r="BF38" s="373"/>
      <c r="BG38" s="373"/>
      <c r="BH38" s="373"/>
      <c r="BI38" s="373"/>
      <c r="BJ38" s="373"/>
      <c r="BK38" s="373"/>
      <c r="BL38" s="373"/>
      <c r="BM38" s="373"/>
      <c r="BN38" s="373"/>
      <c r="BO38" s="373"/>
      <c r="BP38" s="373"/>
      <c r="BQ38" s="373"/>
      <c r="BR38" s="373"/>
      <c r="BS38" s="373"/>
      <c r="BT38" s="373"/>
      <c r="BU38" s="373"/>
      <c r="BV38" s="373"/>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row>
    <row r="39" spans="1:101" s="19" customFormat="1" ht="16.5" customHeight="1" x14ac:dyDescent="0.35">
      <c r="A39" s="372"/>
      <c r="B39" s="372"/>
      <c r="C39" s="372"/>
      <c r="D39" s="372"/>
      <c r="E39" s="372"/>
      <c r="F39" s="372"/>
      <c r="G39" s="372"/>
      <c r="H39" s="372"/>
      <c r="I39" s="372"/>
      <c r="J39" s="373"/>
      <c r="K39" s="373"/>
      <c r="L39" s="373"/>
      <c r="M39" s="373"/>
      <c r="N39" s="373"/>
      <c r="O39" s="373"/>
      <c r="P39" s="373"/>
      <c r="Q39" s="373"/>
      <c r="R39" s="373"/>
      <c r="S39" s="373"/>
      <c r="T39" s="373"/>
      <c r="U39" s="373"/>
      <c r="V39" s="373"/>
      <c r="W39" s="373"/>
      <c r="X39" s="373"/>
      <c r="Y39" s="373"/>
      <c r="Z39" s="373"/>
      <c r="AA39" s="373"/>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3"/>
      <c r="BD39" s="373"/>
      <c r="BE39" s="373"/>
      <c r="BF39" s="373"/>
      <c r="BG39" s="373"/>
      <c r="BH39" s="373"/>
      <c r="BI39" s="373"/>
      <c r="BJ39" s="373"/>
      <c r="BK39" s="373"/>
      <c r="BL39" s="373"/>
      <c r="BM39" s="373"/>
      <c r="BN39" s="373"/>
      <c r="BO39" s="373"/>
      <c r="BP39" s="373"/>
      <c r="BQ39" s="373"/>
      <c r="BR39" s="373"/>
      <c r="BS39" s="373"/>
      <c r="BT39" s="373"/>
      <c r="BU39" s="373"/>
      <c r="BV39" s="373"/>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row>
    <row r="40" spans="1:101" s="19" customFormat="1" ht="16.5" customHeight="1" x14ac:dyDescent="0.35">
      <c r="A40" s="372"/>
      <c r="B40" s="372"/>
      <c r="C40" s="372"/>
      <c r="D40" s="372"/>
      <c r="E40" s="372"/>
      <c r="F40" s="372"/>
      <c r="G40" s="372"/>
      <c r="H40" s="372"/>
      <c r="I40" s="372"/>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2"/>
      <c r="AT40" s="372"/>
      <c r="AU40" s="372"/>
      <c r="AV40" s="372"/>
      <c r="AW40" s="372"/>
      <c r="AX40" s="372"/>
      <c r="AY40" s="372"/>
      <c r="AZ40" s="372"/>
      <c r="BA40" s="372"/>
      <c r="BB40" s="372"/>
      <c r="BC40" s="375"/>
      <c r="BD40" s="375"/>
      <c r="BE40" s="375"/>
      <c r="BF40" s="375"/>
      <c r="BG40" s="375"/>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6"/>
      <c r="CD40" s="376"/>
      <c r="CE40" s="376"/>
      <c r="CF40" s="376"/>
      <c r="CG40" s="376"/>
      <c r="CH40" s="376"/>
      <c r="CI40" s="376"/>
      <c r="CJ40" s="376"/>
      <c r="CK40" s="376"/>
      <c r="CL40" s="376"/>
      <c r="CM40" s="376"/>
      <c r="CN40" s="376"/>
      <c r="CO40" s="376"/>
      <c r="CP40" s="377" t="str">
        <f>IFERROR(IF(BC40*BI40*BQ40/1000000000/CC40*1000&gt;3,"泡货","重货"),"")</f>
        <v/>
      </c>
      <c r="CQ40" s="377"/>
      <c r="CR40" s="377"/>
      <c r="CS40" s="377"/>
      <c r="CT40" s="377"/>
      <c r="CU40" s="377"/>
      <c r="CV40" s="377"/>
      <c r="CW40" s="377"/>
    </row>
    <row r="41" spans="1:101" s="19" customFormat="1" ht="16.5" customHeight="1" x14ac:dyDescent="0.35">
      <c r="A41" s="372"/>
      <c r="B41" s="372"/>
      <c r="C41" s="372"/>
      <c r="D41" s="372"/>
      <c r="E41" s="372"/>
      <c r="F41" s="372"/>
      <c r="G41" s="372"/>
      <c r="H41" s="372"/>
      <c r="I41" s="372"/>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2"/>
      <c r="AT41" s="372"/>
      <c r="AU41" s="372"/>
      <c r="AV41" s="372"/>
      <c r="AW41" s="372"/>
      <c r="AX41" s="372"/>
      <c r="AY41" s="372"/>
      <c r="AZ41" s="372"/>
      <c r="BA41" s="372"/>
      <c r="BB41" s="372"/>
      <c r="BC41" s="375"/>
      <c r="BD41" s="375"/>
      <c r="BE41" s="375"/>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c r="CB41" s="375"/>
      <c r="CC41" s="376"/>
      <c r="CD41" s="376"/>
      <c r="CE41" s="376"/>
      <c r="CF41" s="376"/>
      <c r="CG41" s="376"/>
      <c r="CH41" s="376"/>
      <c r="CI41" s="376"/>
      <c r="CJ41" s="376"/>
      <c r="CK41" s="376"/>
      <c r="CL41" s="376"/>
      <c r="CM41" s="376"/>
      <c r="CN41" s="376"/>
      <c r="CO41" s="376"/>
      <c r="CP41" s="377"/>
      <c r="CQ41" s="377"/>
      <c r="CR41" s="377"/>
      <c r="CS41" s="377"/>
      <c r="CT41" s="377"/>
      <c r="CU41" s="377"/>
      <c r="CV41" s="377"/>
      <c r="CW41" s="377"/>
    </row>
    <row r="42" spans="1:101" s="19" customFormat="1" ht="16.5" customHeight="1" x14ac:dyDescent="0.35">
      <c r="A42" s="372"/>
      <c r="B42" s="372"/>
      <c r="C42" s="372"/>
      <c r="D42" s="372"/>
      <c r="E42" s="372"/>
      <c r="F42" s="372"/>
      <c r="G42" s="372"/>
      <c r="H42" s="372"/>
      <c r="I42" s="372"/>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2"/>
      <c r="AT42" s="372"/>
      <c r="AU42" s="372"/>
      <c r="AV42" s="372"/>
      <c r="AW42" s="372"/>
      <c r="AX42" s="372"/>
      <c r="AY42" s="372"/>
      <c r="AZ42" s="372"/>
      <c r="BA42" s="372"/>
      <c r="BB42" s="372"/>
      <c r="BC42" s="375"/>
      <c r="BD42" s="375"/>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c r="CB42" s="375"/>
      <c r="CC42" s="376"/>
      <c r="CD42" s="376"/>
      <c r="CE42" s="376"/>
      <c r="CF42" s="376"/>
      <c r="CG42" s="376"/>
      <c r="CH42" s="376"/>
      <c r="CI42" s="376"/>
      <c r="CJ42" s="376"/>
      <c r="CK42" s="376"/>
      <c r="CL42" s="376"/>
      <c r="CM42" s="376"/>
      <c r="CN42" s="376"/>
      <c r="CO42" s="376"/>
      <c r="CP42" s="377"/>
      <c r="CQ42" s="377"/>
      <c r="CR42" s="377"/>
      <c r="CS42" s="377"/>
      <c r="CT42" s="377"/>
      <c r="CU42" s="377"/>
      <c r="CV42" s="377"/>
      <c r="CW42" s="377"/>
    </row>
    <row r="43" spans="1:101" s="31" customFormat="1" ht="16.5" customHeight="1" x14ac:dyDescent="0.35">
      <c r="A43" s="25" t="s">
        <v>332</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5">
      <c r="A44" s="36" t="s">
        <v>333</v>
      </c>
      <c r="B44" s="26"/>
      <c r="C44" s="27"/>
      <c r="D44" s="27"/>
      <c r="E44" s="27"/>
      <c r="F44" s="27"/>
      <c r="G44" s="27"/>
      <c r="H44" s="26"/>
      <c r="I44" s="26"/>
      <c r="J44" s="27"/>
      <c r="K44" s="27"/>
      <c r="L44" s="26"/>
      <c r="M44" s="26"/>
      <c r="N44" s="26"/>
      <c r="O44" s="26"/>
      <c r="P44" s="26"/>
      <c r="Q44" s="26"/>
      <c r="R44" s="26"/>
      <c r="S44" s="26"/>
      <c r="T44" s="26"/>
      <c r="U44" s="26"/>
      <c r="V44" s="26"/>
      <c r="W44" s="26"/>
      <c r="X44" s="119"/>
      <c r="Y44" s="119"/>
      <c r="Z44" s="119"/>
      <c r="AA44" s="119"/>
      <c r="AB44" s="119"/>
      <c r="AC44" s="119"/>
      <c r="AD44" s="119"/>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5">
      <c r="A45" s="36" t="s">
        <v>334</v>
      </c>
      <c r="B45" s="26"/>
      <c r="C45" s="27"/>
      <c r="D45" s="27"/>
      <c r="E45" s="27"/>
      <c r="F45" s="27"/>
      <c r="G45" s="27"/>
      <c r="H45" s="26"/>
      <c r="I45" s="26"/>
      <c r="J45" s="27"/>
      <c r="K45" s="27"/>
      <c r="L45" s="26"/>
      <c r="M45" s="26"/>
      <c r="N45" s="26"/>
      <c r="O45" s="26"/>
      <c r="P45" s="26"/>
      <c r="Q45" s="26"/>
      <c r="R45" s="26"/>
      <c r="S45" s="26"/>
      <c r="T45" s="26"/>
      <c r="U45" s="26"/>
      <c r="V45" s="26"/>
      <c r="W45" s="26"/>
      <c r="X45" s="119"/>
      <c r="Y45" s="119"/>
      <c r="Z45" s="119"/>
      <c r="AA45" s="119"/>
      <c r="AB45" s="119"/>
      <c r="AC45" s="119"/>
      <c r="AD45" s="119"/>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5">
      <c r="A46" s="36" t="s">
        <v>335</v>
      </c>
      <c r="B46" s="26"/>
      <c r="C46" s="27"/>
      <c r="D46" s="27"/>
      <c r="E46" s="27"/>
      <c r="F46" s="27"/>
      <c r="G46" s="27"/>
      <c r="H46" s="26"/>
      <c r="I46" s="26"/>
      <c r="J46" s="27"/>
      <c r="K46" s="27"/>
      <c r="L46" s="26"/>
      <c r="M46" s="26"/>
      <c r="N46" s="26"/>
      <c r="O46" s="26"/>
      <c r="P46" s="26"/>
      <c r="Q46" s="26"/>
      <c r="R46" s="26"/>
      <c r="S46" s="26"/>
      <c r="T46" s="26"/>
      <c r="U46" s="26"/>
      <c r="V46" s="26"/>
      <c r="W46" s="26"/>
      <c r="X46" s="119"/>
      <c r="Y46" s="119"/>
      <c r="Z46" s="119"/>
      <c r="AA46" s="119"/>
      <c r="AB46" s="119"/>
      <c r="AC46" s="119"/>
      <c r="AD46" s="119"/>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5">
      <c r="A47" s="36"/>
      <c r="B47" s="378" t="s">
        <v>336</v>
      </c>
      <c r="C47" s="379"/>
      <c r="D47" s="379"/>
      <c r="E47" s="379"/>
      <c r="F47" s="379"/>
      <c r="G47" s="379"/>
      <c r="H47" s="379"/>
      <c r="I47" s="379"/>
      <c r="J47" s="379"/>
      <c r="K47" s="379"/>
      <c r="L47" s="379"/>
      <c r="M47" s="379"/>
      <c r="N47" s="379"/>
      <c r="O47" s="380" t="s">
        <v>337</v>
      </c>
      <c r="P47" s="380"/>
      <c r="Q47" s="380"/>
      <c r="R47" s="380"/>
      <c r="S47" s="380"/>
      <c r="T47" s="380"/>
      <c r="U47" s="380"/>
      <c r="V47" s="380"/>
      <c r="W47" s="380"/>
      <c r="X47" s="380"/>
      <c r="Y47" s="380"/>
      <c r="Z47" s="380"/>
      <c r="AA47" s="380"/>
      <c r="AB47" s="380"/>
      <c r="AC47" s="381" t="s">
        <v>338</v>
      </c>
      <c r="AD47" s="381"/>
      <c r="AE47" s="381"/>
      <c r="AF47" s="381"/>
      <c r="AG47" s="381"/>
      <c r="AH47" s="381"/>
      <c r="AI47" s="381"/>
      <c r="AJ47" s="381"/>
      <c r="AK47" s="381"/>
      <c r="AL47" s="381"/>
      <c r="AM47" s="381"/>
      <c r="AN47" s="381"/>
      <c r="AO47" s="381"/>
      <c r="AP47" s="381"/>
      <c r="AQ47" s="381"/>
      <c r="AR47" s="381"/>
      <c r="AS47" s="381"/>
      <c r="AT47" s="380" t="s">
        <v>339</v>
      </c>
      <c r="AU47" s="380"/>
      <c r="AV47" s="380"/>
      <c r="AW47" s="380"/>
      <c r="AX47" s="380"/>
      <c r="AY47" s="380"/>
      <c r="AZ47" s="380"/>
      <c r="BA47" s="380"/>
      <c r="BB47" s="380"/>
      <c r="BC47" s="380"/>
      <c r="BD47" s="380"/>
      <c r="BE47" s="380"/>
      <c r="BF47" s="380"/>
      <c r="BG47" s="380"/>
      <c r="BH47" s="380"/>
      <c r="BI47" s="380" t="s">
        <v>340</v>
      </c>
      <c r="BJ47" s="380"/>
      <c r="BK47" s="380"/>
      <c r="BL47" s="380"/>
      <c r="BM47" s="380"/>
      <c r="BN47" s="380"/>
      <c r="BO47" s="380"/>
      <c r="BP47" s="380"/>
      <c r="BQ47" s="380"/>
      <c r="BR47" s="380"/>
      <c r="BS47" s="380"/>
      <c r="BT47" s="380"/>
      <c r="BU47" s="380" t="s">
        <v>341</v>
      </c>
      <c r="BV47" s="380"/>
      <c r="BW47" s="380"/>
      <c r="BX47" s="380"/>
      <c r="BY47" s="380"/>
      <c r="BZ47" s="380"/>
      <c r="CA47" s="380"/>
      <c r="CB47" s="380"/>
      <c r="CC47" s="380"/>
      <c r="CD47" s="380"/>
      <c r="CE47" s="380"/>
      <c r="CF47" s="380"/>
      <c r="CG47" s="380"/>
      <c r="CH47" s="380"/>
      <c r="CI47" s="380" t="s">
        <v>342</v>
      </c>
      <c r="CJ47" s="380"/>
      <c r="CK47" s="380"/>
      <c r="CL47" s="380"/>
      <c r="CM47" s="380"/>
      <c r="CN47" s="380"/>
      <c r="CO47" s="380"/>
      <c r="CP47" s="380"/>
      <c r="CQ47" s="380"/>
      <c r="CR47" s="380"/>
      <c r="CS47" s="380"/>
      <c r="CT47" s="380"/>
      <c r="CU47" s="380"/>
      <c r="CV47" s="380"/>
      <c r="CW47" s="380"/>
    </row>
    <row r="48" spans="1:101" s="31" customFormat="1" ht="16.5" customHeight="1" x14ac:dyDescent="0.35">
      <c r="A48" s="36"/>
      <c r="B48" s="379"/>
      <c r="C48" s="379"/>
      <c r="D48" s="379"/>
      <c r="E48" s="379"/>
      <c r="F48" s="379"/>
      <c r="G48" s="379"/>
      <c r="H48" s="379"/>
      <c r="I48" s="379"/>
      <c r="J48" s="379"/>
      <c r="K48" s="379"/>
      <c r="L48" s="379"/>
      <c r="M48" s="379"/>
      <c r="N48" s="379"/>
      <c r="O48" s="380"/>
      <c r="P48" s="380"/>
      <c r="Q48" s="380"/>
      <c r="R48" s="380"/>
      <c r="S48" s="380"/>
      <c r="T48" s="380"/>
      <c r="U48" s="380"/>
      <c r="V48" s="380"/>
      <c r="W48" s="380"/>
      <c r="X48" s="380"/>
      <c r="Y48" s="380"/>
      <c r="Z48" s="380"/>
      <c r="AA48" s="380"/>
      <c r="AB48" s="380"/>
      <c r="AC48" s="381"/>
      <c r="AD48" s="381"/>
      <c r="AE48" s="381"/>
      <c r="AF48" s="381"/>
      <c r="AG48" s="381"/>
      <c r="AH48" s="381"/>
      <c r="AI48" s="381"/>
      <c r="AJ48" s="381"/>
      <c r="AK48" s="381"/>
      <c r="AL48" s="381"/>
      <c r="AM48" s="381"/>
      <c r="AN48" s="381"/>
      <c r="AO48" s="381"/>
      <c r="AP48" s="381"/>
      <c r="AQ48" s="381"/>
      <c r="AR48" s="381"/>
      <c r="AS48" s="381"/>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row>
    <row r="49" spans="1:101" s="31" customFormat="1" ht="16.5" customHeight="1" x14ac:dyDescent="0.35">
      <c r="A49" s="36"/>
      <c r="B49" s="379"/>
      <c r="C49" s="379"/>
      <c r="D49" s="379"/>
      <c r="E49" s="379"/>
      <c r="F49" s="379"/>
      <c r="G49" s="379"/>
      <c r="H49" s="379"/>
      <c r="I49" s="379"/>
      <c r="J49" s="379"/>
      <c r="K49" s="379"/>
      <c r="L49" s="379"/>
      <c r="M49" s="379"/>
      <c r="N49" s="379"/>
      <c r="O49" s="380"/>
      <c r="P49" s="380"/>
      <c r="Q49" s="380"/>
      <c r="R49" s="380"/>
      <c r="S49" s="380"/>
      <c r="T49" s="380"/>
      <c r="U49" s="380"/>
      <c r="V49" s="380"/>
      <c r="W49" s="380"/>
      <c r="X49" s="380"/>
      <c r="Y49" s="380"/>
      <c r="Z49" s="380"/>
      <c r="AA49" s="380"/>
      <c r="AB49" s="380"/>
      <c r="AC49" s="381"/>
      <c r="AD49" s="381"/>
      <c r="AE49" s="381"/>
      <c r="AF49" s="381"/>
      <c r="AG49" s="381"/>
      <c r="AH49" s="381"/>
      <c r="AI49" s="381"/>
      <c r="AJ49" s="381"/>
      <c r="AK49" s="381"/>
      <c r="AL49" s="381"/>
      <c r="AM49" s="381"/>
      <c r="AN49" s="381"/>
      <c r="AO49" s="381"/>
      <c r="AP49" s="381"/>
      <c r="AQ49" s="381"/>
      <c r="AR49" s="381"/>
      <c r="AS49" s="381"/>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row>
    <row r="50" spans="1:101" s="31" customFormat="1" ht="16.5" customHeight="1" x14ac:dyDescent="0.35">
      <c r="A50" s="36"/>
      <c r="B50" s="379"/>
      <c r="C50" s="379"/>
      <c r="D50" s="379"/>
      <c r="E50" s="379"/>
      <c r="F50" s="379"/>
      <c r="G50" s="379"/>
      <c r="H50" s="379"/>
      <c r="I50" s="379"/>
      <c r="J50" s="379"/>
      <c r="K50" s="379"/>
      <c r="L50" s="379"/>
      <c r="M50" s="379"/>
      <c r="N50" s="379"/>
      <c r="O50" s="380"/>
      <c r="P50" s="380"/>
      <c r="Q50" s="380"/>
      <c r="R50" s="380"/>
      <c r="S50" s="380"/>
      <c r="T50" s="380"/>
      <c r="U50" s="380"/>
      <c r="V50" s="380"/>
      <c r="W50" s="380"/>
      <c r="X50" s="380"/>
      <c r="Y50" s="380"/>
      <c r="Z50" s="380"/>
      <c r="AA50" s="380"/>
      <c r="AB50" s="380"/>
      <c r="AC50" s="381"/>
      <c r="AD50" s="381"/>
      <c r="AE50" s="381"/>
      <c r="AF50" s="381"/>
      <c r="AG50" s="381"/>
      <c r="AH50" s="381"/>
      <c r="AI50" s="381"/>
      <c r="AJ50" s="381"/>
      <c r="AK50" s="381"/>
      <c r="AL50" s="381"/>
      <c r="AM50" s="381"/>
      <c r="AN50" s="381"/>
      <c r="AO50" s="381"/>
      <c r="AP50" s="381"/>
      <c r="AQ50" s="381"/>
      <c r="AR50" s="381"/>
      <c r="AS50" s="381"/>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row>
    <row r="51" spans="1:101" s="31" customFormat="1" ht="16.5" customHeight="1" x14ac:dyDescent="0.35">
      <c r="A51" s="36"/>
      <c r="B51" s="379"/>
      <c r="C51" s="379"/>
      <c r="D51" s="379"/>
      <c r="E51" s="379"/>
      <c r="F51" s="379"/>
      <c r="G51" s="379"/>
      <c r="H51" s="379"/>
      <c r="I51" s="379"/>
      <c r="J51" s="379"/>
      <c r="K51" s="379"/>
      <c r="L51" s="379"/>
      <c r="M51" s="379"/>
      <c r="N51" s="379"/>
      <c r="O51" s="380"/>
      <c r="P51" s="380"/>
      <c r="Q51" s="380"/>
      <c r="R51" s="380"/>
      <c r="S51" s="380"/>
      <c r="T51" s="380"/>
      <c r="U51" s="380"/>
      <c r="V51" s="380"/>
      <c r="W51" s="380"/>
      <c r="X51" s="380"/>
      <c r="Y51" s="380"/>
      <c r="Z51" s="380"/>
      <c r="AA51" s="380"/>
      <c r="AB51" s="380"/>
      <c r="AC51" s="381"/>
      <c r="AD51" s="381"/>
      <c r="AE51" s="381"/>
      <c r="AF51" s="381"/>
      <c r="AG51" s="381"/>
      <c r="AH51" s="381"/>
      <c r="AI51" s="381"/>
      <c r="AJ51" s="381"/>
      <c r="AK51" s="381"/>
      <c r="AL51" s="381"/>
      <c r="AM51" s="381"/>
      <c r="AN51" s="381"/>
      <c r="AO51" s="381"/>
      <c r="AP51" s="381"/>
      <c r="AQ51" s="381"/>
      <c r="AR51" s="381"/>
      <c r="AS51" s="381"/>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row>
    <row r="52" spans="1:101" s="31" customFormat="1" ht="16.5" customHeight="1" x14ac:dyDescent="0.35">
      <c r="A52" s="36"/>
      <c r="B52" s="379"/>
      <c r="C52" s="379"/>
      <c r="D52" s="379"/>
      <c r="E52" s="379"/>
      <c r="F52" s="379"/>
      <c r="G52" s="379"/>
      <c r="H52" s="379"/>
      <c r="I52" s="379"/>
      <c r="J52" s="379"/>
      <c r="K52" s="379"/>
      <c r="L52" s="379"/>
      <c r="M52" s="379"/>
      <c r="N52" s="379"/>
      <c r="O52" s="380"/>
      <c r="P52" s="380"/>
      <c r="Q52" s="380"/>
      <c r="R52" s="380"/>
      <c r="S52" s="380"/>
      <c r="T52" s="380"/>
      <c r="U52" s="380"/>
      <c r="V52" s="380"/>
      <c r="W52" s="380"/>
      <c r="X52" s="380"/>
      <c r="Y52" s="380"/>
      <c r="Z52" s="380"/>
      <c r="AA52" s="380"/>
      <c r="AB52" s="380"/>
      <c r="AC52" s="381"/>
      <c r="AD52" s="381"/>
      <c r="AE52" s="381"/>
      <c r="AF52" s="381"/>
      <c r="AG52" s="381"/>
      <c r="AH52" s="381"/>
      <c r="AI52" s="381"/>
      <c r="AJ52" s="381"/>
      <c r="AK52" s="381"/>
      <c r="AL52" s="381"/>
      <c r="AM52" s="381"/>
      <c r="AN52" s="381"/>
      <c r="AO52" s="381"/>
      <c r="AP52" s="381"/>
      <c r="AQ52" s="381"/>
      <c r="AR52" s="381"/>
      <c r="AS52" s="381"/>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row>
    <row r="53" spans="1:101" s="31" customFormat="1" ht="16.5" customHeight="1" x14ac:dyDescent="0.35">
      <c r="A53" s="36"/>
      <c r="B53" s="379"/>
      <c r="C53" s="379"/>
      <c r="D53" s="379"/>
      <c r="E53" s="379"/>
      <c r="F53" s="379"/>
      <c r="G53" s="379"/>
      <c r="H53" s="379"/>
      <c r="I53" s="379"/>
      <c r="J53" s="379"/>
      <c r="K53" s="379"/>
      <c r="L53" s="379"/>
      <c r="M53" s="379"/>
      <c r="N53" s="379"/>
      <c r="O53" s="380"/>
      <c r="P53" s="380"/>
      <c r="Q53" s="380"/>
      <c r="R53" s="380"/>
      <c r="S53" s="380"/>
      <c r="T53" s="380"/>
      <c r="U53" s="380"/>
      <c r="V53" s="380"/>
      <c r="W53" s="380"/>
      <c r="X53" s="380"/>
      <c r="Y53" s="380"/>
      <c r="Z53" s="380"/>
      <c r="AA53" s="380"/>
      <c r="AB53" s="380"/>
      <c r="AC53" s="381"/>
      <c r="AD53" s="381"/>
      <c r="AE53" s="381"/>
      <c r="AF53" s="381"/>
      <c r="AG53" s="381"/>
      <c r="AH53" s="381"/>
      <c r="AI53" s="381"/>
      <c r="AJ53" s="381"/>
      <c r="AK53" s="381"/>
      <c r="AL53" s="381"/>
      <c r="AM53" s="381"/>
      <c r="AN53" s="381"/>
      <c r="AO53" s="381"/>
      <c r="AP53" s="381"/>
      <c r="AQ53" s="381"/>
      <c r="AR53" s="381"/>
      <c r="AS53" s="381"/>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80"/>
      <c r="CH53" s="380"/>
      <c r="CI53" s="380"/>
      <c r="CJ53" s="380"/>
      <c r="CK53" s="380"/>
      <c r="CL53" s="380"/>
      <c r="CM53" s="380"/>
      <c r="CN53" s="380"/>
      <c r="CO53" s="380"/>
      <c r="CP53" s="380"/>
      <c r="CQ53" s="380"/>
      <c r="CR53" s="380"/>
      <c r="CS53" s="380"/>
      <c r="CT53" s="380"/>
      <c r="CU53" s="380"/>
      <c r="CV53" s="380"/>
      <c r="CW53" s="380"/>
    </row>
    <row r="54" spans="1:101" s="31" customFormat="1" ht="16.5" customHeight="1" x14ac:dyDescent="0.35">
      <c r="A54" s="36" t="s">
        <v>343</v>
      </c>
      <c r="B54" s="26"/>
      <c r="C54" s="27"/>
      <c r="D54" s="27"/>
      <c r="E54" s="27"/>
      <c r="F54" s="27"/>
      <c r="G54" s="27"/>
      <c r="H54" s="26"/>
      <c r="I54" s="26"/>
      <c r="J54" s="27"/>
      <c r="K54" s="27"/>
      <c r="L54" s="26"/>
      <c r="M54" s="26"/>
      <c r="N54" s="26"/>
      <c r="O54" s="26"/>
      <c r="P54" s="26"/>
      <c r="Q54" s="26"/>
      <c r="R54" s="26"/>
      <c r="S54" s="26"/>
      <c r="T54" s="26"/>
      <c r="U54" s="26"/>
      <c r="V54" s="26"/>
      <c r="W54" s="26"/>
      <c r="X54" s="119"/>
      <c r="Y54" s="119"/>
      <c r="Z54" s="119"/>
      <c r="AA54" s="119"/>
      <c r="AB54" s="119"/>
      <c r="AC54" s="119"/>
      <c r="AD54" s="119"/>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5">
      <c r="A55" s="36" t="s">
        <v>344</v>
      </c>
      <c r="B55" s="26"/>
      <c r="C55" s="27"/>
      <c r="D55" s="27"/>
      <c r="E55" s="27"/>
      <c r="F55" s="27"/>
      <c r="G55" s="27"/>
      <c r="H55" s="26"/>
      <c r="I55" s="26"/>
      <c r="J55" s="27"/>
      <c r="K55" s="27"/>
      <c r="L55" s="26"/>
      <c r="M55" s="26"/>
      <c r="N55" s="26"/>
      <c r="O55" s="26"/>
      <c r="P55" s="26"/>
      <c r="Q55" s="26"/>
      <c r="R55" s="26"/>
      <c r="S55" s="26"/>
      <c r="T55" s="26"/>
      <c r="U55" s="26"/>
      <c r="V55" s="26"/>
      <c r="W55" s="26"/>
      <c r="X55" s="119"/>
      <c r="Y55" s="119"/>
      <c r="Z55" s="119"/>
      <c r="AA55" s="119"/>
      <c r="AB55" s="119"/>
      <c r="AC55" s="119"/>
      <c r="AD55" s="119"/>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5">
      <c r="A56" s="36"/>
      <c r="B56" s="378" t="s">
        <v>102</v>
      </c>
      <c r="C56" s="379"/>
      <c r="D56" s="379"/>
      <c r="E56" s="379"/>
      <c r="F56" s="379"/>
      <c r="G56" s="379"/>
      <c r="H56" s="379"/>
      <c r="I56" s="379"/>
      <c r="J56" s="379"/>
      <c r="K56" s="379"/>
      <c r="L56" s="381" t="s">
        <v>338</v>
      </c>
      <c r="M56" s="381"/>
      <c r="N56" s="381"/>
      <c r="O56" s="381"/>
      <c r="P56" s="381"/>
      <c r="Q56" s="381"/>
      <c r="R56" s="381"/>
      <c r="S56" s="381"/>
      <c r="T56" s="381"/>
      <c r="U56" s="381"/>
      <c r="V56" s="381"/>
      <c r="W56" s="381"/>
      <c r="X56" s="381"/>
      <c r="Y56" s="381"/>
      <c r="Z56" s="381"/>
      <c r="AA56" s="381"/>
      <c r="AB56" s="381"/>
      <c r="AC56" s="380" t="s">
        <v>339</v>
      </c>
      <c r="AD56" s="380"/>
      <c r="AE56" s="380"/>
      <c r="AF56" s="380"/>
      <c r="AG56" s="380"/>
      <c r="AH56" s="380"/>
      <c r="AI56" s="380"/>
      <c r="AJ56" s="380"/>
      <c r="AK56" s="380"/>
      <c r="AL56" s="380"/>
      <c r="AM56" s="380"/>
      <c r="AN56" s="380"/>
      <c r="AO56" s="380"/>
      <c r="AP56" s="380"/>
      <c r="AQ56" s="380"/>
      <c r="AR56" s="380" t="s">
        <v>345</v>
      </c>
      <c r="AS56" s="382"/>
      <c r="AT56" s="382"/>
      <c r="AU56" s="382"/>
      <c r="AV56" s="382"/>
      <c r="AW56" s="382"/>
      <c r="AX56" s="382"/>
      <c r="AY56" s="382"/>
      <c r="AZ56" s="382"/>
      <c r="BA56" s="382"/>
      <c r="BB56" s="382"/>
      <c r="BC56" s="382"/>
      <c r="BD56" s="382"/>
      <c r="BE56" s="380" t="s">
        <v>346</v>
      </c>
      <c r="BF56" s="382"/>
      <c r="BG56" s="382"/>
      <c r="BH56" s="382"/>
      <c r="BI56" s="382"/>
      <c r="BJ56" s="382"/>
      <c r="BK56" s="382"/>
      <c r="BL56" s="382"/>
      <c r="BM56" s="382"/>
      <c r="BN56" s="382"/>
      <c r="BO56" s="382"/>
      <c r="BP56" s="382"/>
      <c r="BQ56" s="382"/>
      <c r="BR56" s="380" t="s">
        <v>347</v>
      </c>
      <c r="BS56" s="382"/>
      <c r="BT56" s="382"/>
      <c r="BU56" s="382"/>
      <c r="BV56" s="382"/>
      <c r="BW56" s="382"/>
      <c r="BX56" s="382"/>
      <c r="BY56" s="382"/>
      <c r="BZ56" s="382"/>
      <c r="CA56" s="382"/>
      <c r="CB56" s="382"/>
      <c r="CC56" s="382"/>
      <c r="CD56" s="382"/>
      <c r="CE56" s="382"/>
      <c r="CF56" s="382"/>
      <c r="CG56" s="382"/>
      <c r="CH56" s="382"/>
      <c r="CI56" s="380" t="s">
        <v>342</v>
      </c>
      <c r="CJ56" s="380"/>
      <c r="CK56" s="380"/>
      <c r="CL56" s="380"/>
      <c r="CM56" s="380"/>
      <c r="CN56" s="380"/>
      <c r="CO56" s="380"/>
      <c r="CP56" s="380"/>
      <c r="CQ56" s="380"/>
      <c r="CR56" s="380"/>
      <c r="CS56" s="380"/>
      <c r="CT56" s="380"/>
      <c r="CU56" s="380"/>
      <c r="CV56" s="380"/>
      <c r="CW56" s="380"/>
    </row>
    <row r="57" spans="1:101" s="31" customFormat="1" ht="16.5" customHeight="1" x14ac:dyDescent="0.35">
      <c r="A57" s="36"/>
      <c r="B57" s="378"/>
      <c r="C57" s="379"/>
      <c r="D57" s="379"/>
      <c r="E57" s="379"/>
      <c r="F57" s="379"/>
      <c r="G57" s="379"/>
      <c r="H57" s="379"/>
      <c r="I57" s="379"/>
      <c r="J57" s="379"/>
      <c r="K57" s="379"/>
      <c r="L57" s="381"/>
      <c r="M57" s="381"/>
      <c r="N57" s="381"/>
      <c r="O57" s="381"/>
      <c r="P57" s="381"/>
      <c r="Q57" s="381"/>
      <c r="R57" s="381"/>
      <c r="S57" s="381"/>
      <c r="T57" s="381"/>
      <c r="U57" s="381"/>
      <c r="V57" s="381"/>
      <c r="W57" s="381"/>
      <c r="X57" s="381"/>
      <c r="Y57" s="381"/>
      <c r="Z57" s="381"/>
      <c r="AA57" s="381"/>
      <c r="AB57" s="381"/>
      <c r="AC57" s="380"/>
      <c r="AD57" s="380"/>
      <c r="AE57" s="380"/>
      <c r="AF57" s="380"/>
      <c r="AG57" s="380"/>
      <c r="AH57" s="380"/>
      <c r="AI57" s="380"/>
      <c r="AJ57" s="380"/>
      <c r="AK57" s="380"/>
      <c r="AL57" s="380"/>
      <c r="AM57" s="380"/>
      <c r="AN57" s="380"/>
      <c r="AO57" s="380"/>
      <c r="AP57" s="380"/>
      <c r="AQ57" s="380"/>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c r="BW57" s="382"/>
      <c r="BX57" s="382"/>
      <c r="BY57" s="382"/>
      <c r="BZ57" s="382"/>
      <c r="CA57" s="382"/>
      <c r="CB57" s="382"/>
      <c r="CC57" s="382"/>
      <c r="CD57" s="382"/>
      <c r="CE57" s="382"/>
      <c r="CF57" s="382"/>
      <c r="CG57" s="382"/>
      <c r="CH57" s="382"/>
      <c r="CI57" s="380"/>
      <c r="CJ57" s="380"/>
      <c r="CK57" s="380"/>
      <c r="CL57" s="380"/>
      <c r="CM57" s="380"/>
      <c r="CN57" s="380"/>
      <c r="CO57" s="380"/>
      <c r="CP57" s="380"/>
      <c r="CQ57" s="380"/>
      <c r="CR57" s="380"/>
      <c r="CS57" s="380"/>
      <c r="CT57" s="380"/>
      <c r="CU57" s="380"/>
      <c r="CV57" s="380"/>
      <c r="CW57" s="380"/>
    </row>
    <row r="58" spans="1:101" s="31" customFormat="1" ht="16.5" customHeight="1" x14ac:dyDescent="0.35">
      <c r="A58" s="36"/>
      <c r="B58" s="378"/>
      <c r="C58" s="379"/>
      <c r="D58" s="379"/>
      <c r="E58" s="379"/>
      <c r="F58" s="379"/>
      <c r="G58" s="379"/>
      <c r="H58" s="379"/>
      <c r="I58" s="379"/>
      <c r="J58" s="379"/>
      <c r="K58" s="379"/>
      <c r="L58" s="381"/>
      <c r="M58" s="381"/>
      <c r="N58" s="381"/>
      <c r="O58" s="381"/>
      <c r="P58" s="381"/>
      <c r="Q58" s="381"/>
      <c r="R58" s="381"/>
      <c r="S58" s="381"/>
      <c r="T58" s="381"/>
      <c r="U58" s="381"/>
      <c r="V58" s="381"/>
      <c r="W58" s="381"/>
      <c r="X58" s="381"/>
      <c r="Y58" s="381"/>
      <c r="Z58" s="381"/>
      <c r="AA58" s="381"/>
      <c r="AB58" s="381"/>
      <c r="AC58" s="380"/>
      <c r="AD58" s="380"/>
      <c r="AE58" s="380"/>
      <c r="AF58" s="380"/>
      <c r="AG58" s="380"/>
      <c r="AH58" s="380"/>
      <c r="AI58" s="380"/>
      <c r="AJ58" s="380"/>
      <c r="AK58" s="380"/>
      <c r="AL58" s="380"/>
      <c r="AM58" s="380"/>
      <c r="AN58" s="380"/>
      <c r="AO58" s="380"/>
      <c r="AP58" s="380"/>
      <c r="AQ58" s="380"/>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c r="BV58" s="382"/>
      <c r="BW58" s="382"/>
      <c r="BX58" s="382"/>
      <c r="BY58" s="382"/>
      <c r="BZ58" s="382"/>
      <c r="CA58" s="382"/>
      <c r="CB58" s="382"/>
      <c r="CC58" s="382"/>
      <c r="CD58" s="382"/>
      <c r="CE58" s="382"/>
      <c r="CF58" s="382"/>
      <c r="CG58" s="382"/>
      <c r="CH58" s="382"/>
      <c r="CI58" s="380"/>
      <c r="CJ58" s="380"/>
      <c r="CK58" s="380"/>
      <c r="CL58" s="380"/>
      <c r="CM58" s="380"/>
      <c r="CN58" s="380"/>
      <c r="CO58" s="380"/>
      <c r="CP58" s="380"/>
      <c r="CQ58" s="380"/>
      <c r="CR58" s="380"/>
      <c r="CS58" s="380"/>
      <c r="CT58" s="380"/>
      <c r="CU58" s="380"/>
      <c r="CV58" s="380"/>
      <c r="CW58" s="380"/>
    </row>
    <row r="59" spans="1:101" s="31" customFormat="1" ht="16.5" customHeight="1" x14ac:dyDescent="0.35">
      <c r="A59" s="36"/>
      <c r="B59" s="379"/>
      <c r="C59" s="379"/>
      <c r="D59" s="379"/>
      <c r="E59" s="379"/>
      <c r="F59" s="379"/>
      <c r="G59" s="379"/>
      <c r="H59" s="379"/>
      <c r="I59" s="379"/>
      <c r="J59" s="379"/>
      <c r="K59" s="379"/>
      <c r="L59" s="381"/>
      <c r="M59" s="381"/>
      <c r="N59" s="381"/>
      <c r="O59" s="381"/>
      <c r="P59" s="381"/>
      <c r="Q59" s="381"/>
      <c r="R59" s="381"/>
      <c r="S59" s="381"/>
      <c r="T59" s="381"/>
      <c r="U59" s="381"/>
      <c r="V59" s="381"/>
      <c r="W59" s="381"/>
      <c r="X59" s="381"/>
      <c r="Y59" s="381"/>
      <c r="Z59" s="381"/>
      <c r="AA59" s="381"/>
      <c r="AB59" s="381"/>
      <c r="AC59" s="380"/>
      <c r="AD59" s="380"/>
      <c r="AE59" s="380"/>
      <c r="AF59" s="380"/>
      <c r="AG59" s="380"/>
      <c r="AH59" s="380"/>
      <c r="AI59" s="380"/>
      <c r="AJ59" s="380"/>
      <c r="AK59" s="380"/>
      <c r="AL59" s="380"/>
      <c r="AM59" s="380"/>
      <c r="AN59" s="380"/>
      <c r="AO59" s="380"/>
      <c r="AP59" s="380"/>
      <c r="AQ59" s="380"/>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c r="BV59" s="382"/>
      <c r="BW59" s="382"/>
      <c r="BX59" s="382"/>
      <c r="BY59" s="382"/>
      <c r="BZ59" s="382"/>
      <c r="CA59" s="382"/>
      <c r="CB59" s="382"/>
      <c r="CC59" s="382"/>
      <c r="CD59" s="382"/>
      <c r="CE59" s="382"/>
      <c r="CF59" s="382"/>
      <c r="CG59" s="382"/>
      <c r="CH59" s="382"/>
      <c r="CI59" s="380"/>
      <c r="CJ59" s="380"/>
      <c r="CK59" s="380"/>
      <c r="CL59" s="380"/>
      <c r="CM59" s="380"/>
      <c r="CN59" s="380"/>
      <c r="CO59" s="380"/>
      <c r="CP59" s="380"/>
      <c r="CQ59" s="380"/>
      <c r="CR59" s="380"/>
      <c r="CS59" s="380"/>
      <c r="CT59" s="380"/>
      <c r="CU59" s="380"/>
      <c r="CV59" s="380"/>
      <c r="CW59" s="380"/>
    </row>
    <row r="60" spans="1:101" s="31" customFormat="1" ht="16.5" customHeight="1" x14ac:dyDescent="0.35">
      <c r="A60" s="36"/>
      <c r="B60" s="378" t="str">
        <f>CP40</f>
        <v/>
      </c>
      <c r="C60" s="379"/>
      <c r="D60" s="379"/>
      <c r="E60" s="379"/>
      <c r="F60" s="379"/>
      <c r="G60" s="379"/>
      <c r="H60" s="379"/>
      <c r="I60" s="379"/>
      <c r="J60" s="379"/>
      <c r="K60" s="379"/>
      <c r="L60" s="381"/>
      <c r="M60" s="381"/>
      <c r="N60" s="381"/>
      <c r="O60" s="381"/>
      <c r="P60" s="381"/>
      <c r="Q60" s="381"/>
      <c r="R60" s="381"/>
      <c r="S60" s="381"/>
      <c r="T60" s="381"/>
      <c r="U60" s="381"/>
      <c r="V60" s="381"/>
      <c r="W60" s="381"/>
      <c r="X60" s="381"/>
      <c r="Y60" s="381"/>
      <c r="Z60" s="381"/>
      <c r="AA60" s="381"/>
      <c r="AB60" s="381"/>
      <c r="AC60" s="380"/>
      <c r="AD60" s="380"/>
      <c r="AE60" s="380"/>
      <c r="AF60" s="380"/>
      <c r="AG60" s="380"/>
      <c r="AH60" s="380"/>
      <c r="AI60" s="380"/>
      <c r="AJ60" s="380"/>
      <c r="AK60" s="380"/>
      <c r="AL60" s="380"/>
      <c r="AM60" s="380"/>
      <c r="AN60" s="380"/>
      <c r="AO60" s="380"/>
      <c r="AP60" s="380"/>
      <c r="AQ60" s="380"/>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421"/>
      <c r="BS60" s="421"/>
      <c r="BT60" s="421"/>
      <c r="BU60" s="421"/>
      <c r="BV60" s="421"/>
      <c r="BW60" s="421"/>
      <c r="BX60" s="421"/>
      <c r="BY60" s="421"/>
      <c r="BZ60" s="421"/>
      <c r="CA60" s="421"/>
      <c r="CB60" s="421"/>
      <c r="CC60" s="421"/>
      <c r="CD60" s="421"/>
      <c r="CE60" s="421"/>
      <c r="CF60" s="421"/>
      <c r="CG60" s="421"/>
      <c r="CH60" s="421"/>
      <c r="CI60" s="380"/>
      <c r="CJ60" s="380"/>
      <c r="CK60" s="380"/>
      <c r="CL60" s="380"/>
      <c r="CM60" s="380"/>
      <c r="CN60" s="380"/>
      <c r="CO60" s="380"/>
      <c r="CP60" s="380"/>
      <c r="CQ60" s="380"/>
      <c r="CR60" s="380"/>
      <c r="CS60" s="380"/>
      <c r="CT60" s="380"/>
      <c r="CU60" s="380"/>
      <c r="CV60" s="380"/>
      <c r="CW60" s="380"/>
    </row>
    <row r="61" spans="1:101" s="31" customFormat="1" ht="16.5" customHeight="1" x14ac:dyDescent="0.35">
      <c r="A61" s="36"/>
      <c r="B61" s="378"/>
      <c r="C61" s="379"/>
      <c r="D61" s="379"/>
      <c r="E61" s="379"/>
      <c r="F61" s="379"/>
      <c r="G61" s="379"/>
      <c r="H61" s="379"/>
      <c r="I61" s="379"/>
      <c r="J61" s="379"/>
      <c r="K61" s="379"/>
      <c r="L61" s="381"/>
      <c r="M61" s="381"/>
      <c r="N61" s="381"/>
      <c r="O61" s="381"/>
      <c r="P61" s="381"/>
      <c r="Q61" s="381"/>
      <c r="R61" s="381"/>
      <c r="S61" s="381"/>
      <c r="T61" s="381"/>
      <c r="U61" s="381"/>
      <c r="V61" s="381"/>
      <c r="W61" s="381"/>
      <c r="X61" s="381"/>
      <c r="Y61" s="381"/>
      <c r="Z61" s="381"/>
      <c r="AA61" s="381"/>
      <c r="AB61" s="381"/>
      <c r="AC61" s="380"/>
      <c r="AD61" s="380"/>
      <c r="AE61" s="380"/>
      <c r="AF61" s="380"/>
      <c r="AG61" s="380"/>
      <c r="AH61" s="380"/>
      <c r="AI61" s="380"/>
      <c r="AJ61" s="380"/>
      <c r="AK61" s="380"/>
      <c r="AL61" s="380"/>
      <c r="AM61" s="380"/>
      <c r="AN61" s="380"/>
      <c r="AO61" s="380"/>
      <c r="AP61" s="380"/>
      <c r="AQ61" s="380"/>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421"/>
      <c r="BS61" s="421"/>
      <c r="BT61" s="421"/>
      <c r="BU61" s="421"/>
      <c r="BV61" s="421"/>
      <c r="BW61" s="421"/>
      <c r="BX61" s="421"/>
      <c r="BY61" s="421"/>
      <c r="BZ61" s="421"/>
      <c r="CA61" s="421"/>
      <c r="CB61" s="421"/>
      <c r="CC61" s="421"/>
      <c r="CD61" s="421"/>
      <c r="CE61" s="421"/>
      <c r="CF61" s="421"/>
      <c r="CG61" s="421"/>
      <c r="CH61" s="421"/>
      <c r="CI61" s="380"/>
      <c r="CJ61" s="380"/>
      <c r="CK61" s="380"/>
      <c r="CL61" s="380"/>
      <c r="CM61" s="380"/>
      <c r="CN61" s="380"/>
      <c r="CO61" s="380"/>
      <c r="CP61" s="380"/>
      <c r="CQ61" s="380"/>
      <c r="CR61" s="380"/>
      <c r="CS61" s="380"/>
      <c r="CT61" s="380"/>
      <c r="CU61" s="380"/>
      <c r="CV61" s="380"/>
      <c r="CW61" s="380"/>
    </row>
    <row r="62" spans="1:101" s="31" customFormat="1" ht="16.5" customHeight="1" x14ac:dyDescent="0.35">
      <c r="A62" s="36"/>
      <c r="B62" s="379"/>
      <c r="C62" s="379"/>
      <c r="D62" s="379"/>
      <c r="E62" s="379"/>
      <c r="F62" s="379"/>
      <c r="G62" s="379"/>
      <c r="H62" s="379"/>
      <c r="I62" s="379"/>
      <c r="J62" s="379"/>
      <c r="K62" s="379"/>
      <c r="L62" s="381"/>
      <c r="M62" s="381"/>
      <c r="N62" s="381"/>
      <c r="O62" s="381"/>
      <c r="P62" s="381"/>
      <c r="Q62" s="381"/>
      <c r="R62" s="381"/>
      <c r="S62" s="381"/>
      <c r="T62" s="381"/>
      <c r="U62" s="381"/>
      <c r="V62" s="381"/>
      <c r="W62" s="381"/>
      <c r="X62" s="381"/>
      <c r="Y62" s="381"/>
      <c r="Z62" s="381"/>
      <c r="AA62" s="381"/>
      <c r="AB62" s="381"/>
      <c r="AC62" s="380"/>
      <c r="AD62" s="380"/>
      <c r="AE62" s="380"/>
      <c r="AF62" s="380"/>
      <c r="AG62" s="380"/>
      <c r="AH62" s="380"/>
      <c r="AI62" s="380"/>
      <c r="AJ62" s="380"/>
      <c r="AK62" s="380"/>
      <c r="AL62" s="380"/>
      <c r="AM62" s="380"/>
      <c r="AN62" s="380"/>
      <c r="AO62" s="380"/>
      <c r="AP62" s="380"/>
      <c r="AQ62" s="380"/>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2"/>
      <c r="BN62" s="382"/>
      <c r="BO62" s="382"/>
      <c r="BP62" s="382"/>
      <c r="BQ62" s="382"/>
      <c r="BR62" s="421"/>
      <c r="BS62" s="421"/>
      <c r="BT62" s="421"/>
      <c r="BU62" s="421"/>
      <c r="BV62" s="421"/>
      <c r="BW62" s="421"/>
      <c r="BX62" s="421"/>
      <c r="BY62" s="421"/>
      <c r="BZ62" s="421"/>
      <c r="CA62" s="421"/>
      <c r="CB62" s="421"/>
      <c r="CC62" s="421"/>
      <c r="CD62" s="421"/>
      <c r="CE62" s="421"/>
      <c r="CF62" s="421"/>
      <c r="CG62" s="421"/>
      <c r="CH62" s="421"/>
      <c r="CI62" s="380"/>
      <c r="CJ62" s="380"/>
      <c r="CK62" s="380"/>
      <c r="CL62" s="380"/>
      <c r="CM62" s="380"/>
      <c r="CN62" s="380"/>
      <c r="CO62" s="380"/>
      <c r="CP62" s="380"/>
      <c r="CQ62" s="380"/>
      <c r="CR62" s="380"/>
      <c r="CS62" s="380"/>
      <c r="CT62" s="380"/>
      <c r="CU62" s="380"/>
      <c r="CV62" s="380"/>
      <c r="CW62" s="380"/>
    </row>
    <row r="63" spans="1:101" s="31" customFormat="1" ht="16.5" customHeight="1" x14ac:dyDescent="0.35">
      <c r="A63" s="34"/>
      <c r="B63" s="118" t="s">
        <v>103</v>
      </c>
      <c r="C63" s="118"/>
      <c r="D63" s="118"/>
      <c r="E63" s="118"/>
      <c r="F63" s="118"/>
      <c r="G63" s="118"/>
      <c r="H63" s="27"/>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35"/>
    </row>
    <row r="64" spans="1:101" s="31" customFormat="1" ht="16.5" customHeight="1" x14ac:dyDescent="0.35">
      <c r="A64" s="34"/>
      <c r="B64" s="118"/>
      <c r="C64" s="118"/>
      <c r="D64" s="118" t="s">
        <v>104</v>
      </c>
      <c r="E64" s="118"/>
      <c r="F64" s="118"/>
      <c r="G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35"/>
    </row>
    <row r="65" spans="1:101" s="31" customFormat="1" ht="16.5" customHeight="1" x14ac:dyDescent="0.35">
      <c r="A65" s="20" t="s">
        <v>348</v>
      </c>
      <c r="B65" s="27"/>
      <c r="C65" s="118"/>
      <c r="D65" s="118"/>
      <c r="E65" s="118"/>
      <c r="F65" s="118"/>
      <c r="G65" s="118"/>
      <c r="H65" s="27"/>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35"/>
    </row>
    <row r="66" spans="1:101" s="31" customFormat="1" ht="16.5" customHeight="1" thickBot="1" x14ac:dyDescent="0.4">
      <c r="A66" s="34"/>
      <c r="B66" s="27"/>
      <c r="C66" s="118"/>
      <c r="D66" s="118" t="s">
        <v>349</v>
      </c>
      <c r="E66" s="27"/>
      <c r="F66" s="118"/>
      <c r="G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35"/>
    </row>
    <row r="67" spans="1:101" s="125" customFormat="1" ht="17.25" customHeight="1" x14ac:dyDescent="0.35">
      <c r="A67" s="392" t="s">
        <v>350</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3"/>
      <c r="AY67" s="393"/>
      <c r="AZ67" s="393"/>
      <c r="BA67" s="393"/>
      <c r="BB67" s="393"/>
      <c r="BC67" s="393"/>
      <c r="BD67" s="393"/>
      <c r="BE67" s="393"/>
      <c r="BF67" s="393"/>
      <c r="BG67" s="393"/>
      <c r="BH67" s="393"/>
      <c r="BI67" s="393"/>
      <c r="BJ67" s="393"/>
      <c r="BK67" s="393"/>
      <c r="BL67" s="393"/>
      <c r="BM67" s="393"/>
      <c r="BN67" s="393"/>
      <c r="BO67" s="393"/>
      <c r="BP67" s="393"/>
      <c r="BQ67" s="393"/>
      <c r="BR67" s="393"/>
      <c r="BS67" s="393"/>
      <c r="BT67" s="393"/>
      <c r="BU67" s="393"/>
      <c r="BV67" s="393"/>
      <c r="BW67" s="393"/>
      <c r="BX67" s="393"/>
      <c r="BY67" s="393"/>
      <c r="BZ67" s="393"/>
      <c r="CA67" s="393"/>
      <c r="CB67" s="393"/>
      <c r="CC67" s="393"/>
      <c r="CD67" s="393"/>
      <c r="CE67" s="393"/>
      <c r="CF67" s="393"/>
      <c r="CG67" s="393"/>
      <c r="CH67" s="393"/>
      <c r="CI67" s="393"/>
      <c r="CJ67" s="393"/>
      <c r="CK67" s="393"/>
      <c r="CL67" s="393"/>
      <c r="CM67" s="393"/>
      <c r="CN67" s="393"/>
      <c r="CO67" s="393"/>
      <c r="CP67" s="393"/>
      <c r="CQ67" s="393"/>
      <c r="CR67" s="393"/>
      <c r="CS67" s="393"/>
      <c r="CT67" s="393"/>
      <c r="CU67" s="393"/>
      <c r="CV67" s="393"/>
      <c r="CW67" s="394"/>
    </row>
    <row r="68" spans="1:101" s="125" customFormat="1" ht="17.25" customHeight="1" x14ac:dyDescent="0.35">
      <c r="A68" s="20" t="s">
        <v>351</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25" customFormat="1" ht="17.25" customHeight="1" x14ac:dyDescent="0.35">
      <c r="A69" s="20" t="s">
        <v>105</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25" customFormat="1" ht="17.25" customHeight="1" x14ac:dyDescent="0.35">
      <c r="A70" s="20" t="s">
        <v>106</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25" customFormat="1" ht="17.25" customHeight="1" x14ac:dyDescent="0.35">
      <c r="A71" s="20" t="s">
        <v>107</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25" customFormat="1" ht="17.25" customHeight="1" x14ac:dyDescent="0.35">
      <c r="A72" s="117" t="s">
        <v>352</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395"/>
      <c r="CL72" s="395"/>
      <c r="CM72" s="395"/>
      <c r="CN72" s="395"/>
      <c r="CO72" s="395"/>
      <c r="CP72" s="395"/>
      <c r="CQ72" s="395"/>
      <c r="CR72" s="395"/>
      <c r="CS72" s="395"/>
      <c r="CT72" s="395"/>
      <c r="CU72" s="395"/>
      <c r="CV72" s="395"/>
      <c r="CW72" s="396"/>
    </row>
    <row r="73" spans="1:101" s="125" customFormat="1" ht="17.25" customHeight="1" x14ac:dyDescent="0.35">
      <c r="A73" s="117" t="s">
        <v>353</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395"/>
      <c r="CL73" s="395"/>
      <c r="CM73" s="395"/>
      <c r="CN73" s="395"/>
      <c r="CO73" s="395"/>
      <c r="CP73" s="395"/>
      <c r="CQ73" s="395"/>
      <c r="CR73" s="395"/>
      <c r="CS73" s="395"/>
      <c r="CT73" s="395"/>
      <c r="CU73" s="395"/>
      <c r="CV73" s="395"/>
      <c r="CW73" s="396"/>
    </row>
    <row r="74" spans="1:101" s="125" customFormat="1" ht="17.25" customHeight="1" x14ac:dyDescent="0.35">
      <c r="A74" s="117"/>
      <c r="B74" s="118" t="s">
        <v>354</v>
      </c>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395"/>
      <c r="CL74" s="395"/>
      <c r="CM74" s="395"/>
      <c r="CN74" s="395"/>
      <c r="CO74" s="395"/>
      <c r="CP74" s="395"/>
      <c r="CQ74" s="395"/>
      <c r="CR74" s="395"/>
      <c r="CS74" s="395"/>
      <c r="CT74" s="395"/>
      <c r="CU74" s="395"/>
      <c r="CV74" s="395"/>
      <c r="CW74" s="396"/>
    </row>
    <row r="75" spans="1:101" s="125" customFormat="1" ht="17.25" customHeight="1" x14ac:dyDescent="0.35">
      <c r="A75" s="117" t="s">
        <v>355</v>
      </c>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395"/>
      <c r="CL75" s="395"/>
      <c r="CM75" s="395"/>
      <c r="CN75" s="395"/>
      <c r="CO75" s="395"/>
      <c r="CP75" s="395"/>
      <c r="CQ75" s="395"/>
      <c r="CR75" s="395"/>
      <c r="CS75" s="395"/>
      <c r="CT75" s="395"/>
      <c r="CU75" s="395"/>
      <c r="CV75" s="395"/>
      <c r="CW75" s="396"/>
    </row>
    <row r="76" spans="1:101" s="125" customFormat="1" ht="17.25" customHeight="1" x14ac:dyDescent="0.35">
      <c r="A76" s="117" t="s">
        <v>356</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395"/>
      <c r="CL76" s="395"/>
      <c r="CM76" s="395"/>
      <c r="CN76" s="395"/>
      <c r="CO76" s="395"/>
      <c r="CP76" s="395"/>
      <c r="CQ76" s="395"/>
      <c r="CR76" s="395"/>
      <c r="CS76" s="395"/>
      <c r="CT76" s="395"/>
      <c r="CU76" s="395"/>
      <c r="CV76" s="395"/>
      <c r="CW76" s="396"/>
    </row>
    <row r="77" spans="1:101" s="125" customFormat="1" ht="17.25" customHeight="1" x14ac:dyDescent="0.35">
      <c r="A77" s="117"/>
      <c r="B77" s="120"/>
      <c r="C77" s="399" t="s">
        <v>357</v>
      </c>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395"/>
      <c r="CL77" s="395"/>
      <c r="CM77" s="395"/>
      <c r="CN77" s="395"/>
      <c r="CO77" s="395"/>
      <c r="CP77" s="395"/>
      <c r="CQ77" s="395"/>
      <c r="CR77" s="395"/>
      <c r="CS77" s="395"/>
      <c r="CT77" s="395"/>
      <c r="CU77" s="395"/>
      <c r="CV77" s="395"/>
      <c r="CW77" s="396"/>
    </row>
    <row r="78" spans="1:101" s="125" customFormat="1" ht="17.25" customHeight="1" x14ac:dyDescent="0.35">
      <c r="A78" s="117"/>
      <c r="B78" s="120"/>
      <c r="C78" s="399"/>
      <c r="D78" s="399"/>
      <c r="E78" s="399"/>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395"/>
      <c r="CL78" s="395"/>
      <c r="CM78" s="395"/>
      <c r="CN78" s="395"/>
      <c r="CO78" s="395"/>
      <c r="CP78" s="395"/>
      <c r="CQ78" s="395"/>
      <c r="CR78" s="395"/>
      <c r="CS78" s="395"/>
      <c r="CT78" s="395"/>
      <c r="CU78" s="395"/>
      <c r="CV78" s="395"/>
      <c r="CW78" s="396"/>
    </row>
    <row r="79" spans="1:101" s="125" customFormat="1" ht="17.25" customHeight="1" x14ac:dyDescent="0.35">
      <c r="A79" s="126"/>
      <c r="B79" s="127"/>
      <c r="C79" s="400" t="s">
        <v>358</v>
      </c>
      <c r="D79" s="401"/>
      <c r="E79" s="401"/>
      <c r="F79" s="401"/>
      <c r="G79" s="401"/>
      <c r="H79" s="401"/>
      <c r="I79" s="401"/>
      <c r="J79" s="401"/>
      <c r="K79" s="401"/>
      <c r="L79" s="401"/>
      <c r="M79" s="401"/>
      <c r="N79" s="402" t="s">
        <v>359</v>
      </c>
      <c r="O79" s="401"/>
      <c r="P79" s="401"/>
      <c r="Q79" s="401"/>
      <c r="R79" s="401"/>
      <c r="S79" s="401"/>
      <c r="T79" s="401"/>
      <c r="U79" s="401"/>
      <c r="V79" s="401"/>
      <c r="W79" s="401"/>
      <c r="X79" s="401"/>
      <c r="Y79" s="401"/>
      <c r="Z79" s="401"/>
      <c r="AA79" s="401"/>
      <c r="AB79" s="401"/>
      <c r="AC79" s="403"/>
      <c r="AD79" s="404"/>
      <c r="AE79" s="404"/>
      <c r="AF79" s="405"/>
      <c r="AG79" s="412" t="s">
        <v>360</v>
      </c>
      <c r="AH79" s="413"/>
      <c r="AI79" s="413"/>
      <c r="AJ79" s="413"/>
      <c r="AK79" s="413"/>
      <c r="AL79" s="413"/>
      <c r="AM79" s="413"/>
      <c r="AN79" s="413"/>
      <c r="AO79" s="413"/>
      <c r="AP79" s="413"/>
      <c r="AQ79" s="413"/>
      <c r="AR79" s="413"/>
      <c r="AS79" s="413"/>
      <c r="AT79" s="413"/>
      <c r="AU79" s="413"/>
      <c r="AV79" s="413"/>
      <c r="AW79" s="413"/>
      <c r="AX79" s="413"/>
      <c r="AY79" s="413"/>
      <c r="AZ79" s="413"/>
      <c r="BA79" s="413"/>
      <c r="BB79" s="413"/>
      <c r="BC79" s="413"/>
      <c r="BD79" s="413"/>
      <c r="BE79" s="413"/>
      <c r="BF79" s="413"/>
      <c r="BG79" s="413"/>
      <c r="BH79" s="413"/>
      <c r="BI79" s="414"/>
      <c r="BJ79" s="127"/>
      <c r="BK79" s="127"/>
      <c r="BL79" s="127"/>
      <c r="BM79" s="127"/>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395"/>
      <c r="CL79" s="395"/>
      <c r="CM79" s="395"/>
      <c r="CN79" s="395"/>
      <c r="CO79" s="395"/>
      <c r="CP79" s="395"/>
      <c r="CQ79" s="395"/>
      <c r="CR79" s="395"/>
      <c r="CS79" s="395"/>
      <c r="CT79" s="395"/>
      <c r="CU79" s="395"/>
      <c r="CV79" s="395"/>
      <c r="CW79" s="396"/>
    </row>
    <row r="80" spans="1:101" s="125" customFormat="1" ht="31.5" customHeight="1" x14ac:dyDescent="0.35">
      <c r="A80" s="126"/>
      <c r="B80" s="127"/>
      <c r="C80" s="385" t="s">
        <v>361</v>
      </c>
      <c r="D80" s="383"/>
      <c r="E80" s="383"/>
      <c r="F80" s="383"/>
      <c r="G80" s="383"/>
      <c r="H80" s="383"/>
      <c r="I80" s="383"/>
      <c r="J80" s="383"/>
      <c r="K80" s="383"/>
      <c r="L80" s="383"/>
      <c r="M80" s="383"/>
      <c r="N80" s="384"/>
      <c r="O80" s="384"/>
      <c r="P80" s="384"/>
      <c r="Q80" s="384"/>
      <c r="R80" s="384"/>
      <c r="S80" s="384"/>
      <c r="T80" s="384"/>
      <c r="U80" s="384"/>
      <c r="V80" s="384"/>
      <c r="W80" s="384"/>
      <c r="X80" s="384"/>
      <c r="Y80" s="384"/>
      <c r="Z80" s="384"/>
      <c r="AA80" s="384"/>
      <c r="AB80" s="384"/>
      <c r="AC80" s="406"/>
      <c r="AD80" s="407"/>
      <c r="AE80" s="407"/>
      <c r="AF80" s="408"/>
      <c r="AG80" s="415"/>
      <c r="AH80" s="416"/>
      <c r="AI80" s="416"/>
      <c r="AJ80" s="416"/>
      <c r="AK80" s="416"/>
      <c r="AL80" s="416"/>
      <c r="AM80" s="416"/>
      <c r="AN80" s="416"/>
      <c r="AO80" s="416"/>
      <c r="AP80" s="416"/>
      <c r="AQ80" s="416"/>
      <c r="AR80" s="416"/>
      <c r="AS80" s="416"/>
      <c r="AT80" s="416"/>
      <c r="AU80" s="416"/>
      <c r="AV80" s="416"/>
      <c r="AW80" s="416"/>
      <c r="AX80" s="416"/>
      <c r="AY80" s="416"/>
      <c r="AZ80" s="416"/>
      <c r="BA80" s="416"/>
      <c r="BB80" s="416"/>
      <c r="BC80" s="416"/>
      <c r="BD80" s="416"/>
      <c r="BE80" s="416"/>
      <c r="BF80" s="416"/>
      <c r="BG80" s="416"/>
      <c r="BH80" s="416"/>
      <c r="BI80" s="417"/>
      <c r="BJ80" s="127"/>
      <c r="BK80" s="127"/>
      <c r="BL80" s="127"/>
      <c r="BM80" s="127"/>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395"/>
      <c r="CL80" s="395"/>
      <c r="CM80" s="395"/>
      <c r="CN80" s="395"/>
      <c r="CO80" s="395"/>
      <c r="CP80" s="395"/>
      <c r="CQ80" s="395"/>
      <c r="CR80" s="395"/>
      <c r="CS80" s="395"/>
      <c r="CT80" s="395"/>
      <c r="CU80" s="395"/>
      <c r="CV80" s="395"/>
      <c r="CW80" s="396"/>
    </row>
    <row r="81" spans="1:101" s="125" customFormat="1" ht="17.25" customHeight="1" x14ac:dyDescent="0.35">
      <c r="A81" s="126"/>
      <c r="B81" s="127"/>
      <c r="C81" s="386" t="s">
        <v>362</v>
      </c>
      <c r="D81" s="384"/>
      <c r="E81" s="384"/>
      <c r="F81" s="384"/>
      <c r="G81" s="384"/>
      <c r="H81" s="384"/>
      <c r="I81" s="384"/>
      <c r="J81" s="384"/>
      <c r="K81" s="384"/>
      <c r="L81" s="384"/>
      <c r="M81" s="384"/>
      <c r="N81" s="383" t="s">
        <v>363</v>
      </c>
      <c r="O81" s="384"/>
      <c r="P81" s="384"/>
      <c r="Q81" s="384"/>
      <c r="R81" s="384"/>
      <c r="S81" s="384"/>
      <c r="T81" s="384"/>
      <c r="U81" s="384"/>
      <c r="V81" s="384"/>
      <c r="W81" s="384"/>
      <c r="X81" s="384"/>
      <c r="Y81" s="384"/>
      <c r="Z81" s="384"/>
      <c r="AA81" s="384"/>
      <c r="AB81" s="384"/>
      <c r="AC81" s="406"/>
      <c r="AD81" s="407"/>
      <c r="AE81" s="407"/>
      <c r="AF81" s="408"/>
      <c r="AG81" s="415"/>
      <c r="AH81" s="416"/>
      <c r="AI81" s="416"/>
      <c r="AJ81" s="416"/>
      <c r="AK81" s="416"/>
      <c r="AL81" s="416"/>
      <c r="AM81" s="416"/>
      <c r="AN81" s="416"/>
      <c r="AO81" s="416"/>
      <c r="AP81" s="416"/>
      <c r="AQ81" s="416"/>
      <c r="AR81" s="416"/>
      <c r="AS81" s="416"/>
      <c r="AT81" s="416"/>
      <c r="AU81" s="416"/>
      <c r="AV81" s="416"/>
      <c r="AW81" s="416"/>
      <c r="AX81" s="416"/>
      <c r="AY81" s="416"/>
      <c r="AZ81" s="416"/>
      <c r="BA81" s="416"/>
      <c r="BB81" s="416"/>
      <c r="BC81" s="416"/>
      <c r="BD81" s="416"/>
      <c r="BE81" s="416"/>
      <c r="BF81" s="416"/>
      <c r="BG81" s="416"/>
      <c r="BH81" s="416"/>
      <c r="BI81" s="417"/>
      <c r="BJ81" s="127"/>
      <c r="BK81" s="127"/>
      <c r="BL81" s="127"/>
      <c r="BM81" s="127"/>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395"/>
      <c r="CL81" s="395"/>
      <c r="CM81" s="395"/>
      <c r="CN81" s="395"/>
      <c r="CO81" s="395"/>
      <c r="CP81" s="395"/>
      <c r="CQ81" s="395"/>
      <c r="CR81" s="395"/>
      <c r="CS81" s="395"/>
      <c r="CT81" s="395"/>
      <c r="CU81" s="395"/>
      <c r="CV81" s="395"/>
      <c r="CW81" s="396"/>
    </row>
    <row r="82" spans="1:101" s="125" customFormat="1" ht="29.25" customHeight="1" x14ac:dyDescent="0.35">
      <c r="A82" s="126"/>
      <c r="B82" s="127"/>
      <c r="C82" s="385" t="s">
        <v>364</v>
      </c>
      <c r="D82" s="383"/>
      <c r="E82" s="383"/>
      <c r="F82" s="383"/>
      <c r="G82" s="383"/>
      <c r="H82" s="383"/>
      <c r="I82" s="383"/>
      <c r="J82" s="383"/>
      <c r="K82" s="383"/>
      <c r="L82" s="383"/>
      <c r="M82" s="383"/>
      <c r="N82" s="384"/>
      <c r="O82" s="384"/>
      <c r="P82" s="384"/>
      <c r="Q82" s="384"/>
      <c r="R82" s="384"/>
      <c r="S82" s="384"/>
      <c r="T82" s="384"/>
      <c r="U82" s="384"/>
      <c r="V82" s="384"/>
      <c r="W82" s="384"/>
      <c r="X82" s="384"/>
      <c r="Y82" s="384"/>
      <c r="Z82" s="384"/>
      <c r="AA82" s="384"/>
      <c r="AB82" s="384"/>
      <c r="AC82" s="406"/>
      <c r="AD82" s="407"/>
      <c r="AE82" s="407"/>
      <c r="AF82" s="408"/>
      <c r="AG82" s="415"/>
      <c r="AH82" s="416"/>
      <c r="AI82" s="416"/>
      <c r="AJ82" s="416"/>
      <c r="AK82" s="416"/>
      <c r="AL82" s="416"/>
      <c r="AM82" s="416"/>
      <c r="AN82" s="416"/>
      <c r="AO82" s="416"/>
      <c r="AP82" s="416"/>
      <c r="AQ82" s="416"/>
      <c r="AR82" s="416"/>
      <c r="AS82" s="416"/>
      <c r="AT82" s="416"/>
      <c r="AU82" s="416"/>
      <c r="AV82" s="416"/>
      <c r="AW82" s="416"/>
      <c r="AX82" s="416"/>
      <c r="AY82" s="416"/>
      <c r="AZ82" s="416"/>
      <c r="BA82" s="416"/>
      <c r="BB82" s="416"/>
      <c r="BC82" s="416"/>
      <c r="BD82" s="416"/>
      <c r="BE82" s="416"/>
      <c r="BF82" s="416"/>
      <c r="BG82" s="416"/>
      <c r="BH82" s="416"/>
      <c r="BI82" s="417"/>
      <c r="BJ82" s="127"/>
      <c r="BK82" s="127"/>
      <c r="BL82" s="127"/>
      <c r="BM82" s="127"/>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395"/>
      <c r="CL82" s="395"/>
      <c r="CM82" s="395"/>
      <c r="CN82" s="395"/>
      <c r="CO82" s="395"/>
      <c r="CP82" s="395"/>
      <c r="CQ82" s="395"/>
      <c r="CR82" s="395"/>
      <c r="CS82" s="395"/>
      <c r="CT82" s="395"/>
      <c r="CU82" s="395"/>
      <c r="CV82" s="395"/>
      <c r="CW82" s="396"/>
    </row>
    <row r="83" spans="1:101" s="125" customFormat="1" ht="17.25" customHeight="1" x14ac:dyDescent="0.35">
      <c r="A83" s="126"/>
      <c r="B83" s="127"/>
      <c r="C83" s="386" t="s">
        <v>365</v>
      </c>
      <c r="D83" s="384"/>
      <c r="E83" s="384"/>
      <c r="F83" s="384"/>
      <c r="G83" s="384"/>
      <c r="H83" s="384"/>
      <c r="I83" s="384"/>
      <c r="J83" s="384"/>
      <c r="K83" s="384"/>
      <c r="L83" s="384"/>
      <c r="M83" s="384"/>
      <c r="N83" s="383" t="s">
        <v>366</v>
      </c>
      <c r="O83" s="384"/>
      <c r="P83" s="384"/>
      <c r="Q83" s="384"/>
      <c r="R83" s="384"/>
      <c r="S83" s="384"/>
      <c r="T83" s="384"/>
      <c r="U83" s="384"/>
      <c r="V83" s="384"/>
      <c r="W83" s="384"/>
      <c r="X83" s="384"/>
      <c r="Y83" s="384"/>
      <c r="Z83" s="384"/>
      <c r="AA83" s="384"/>
      <c r="AB83" s="384"/>
      <c r="AC83" s="406"/>
      <c r="AD83" s="407"/>
      <c r="AE83" s="407"/>
      <c r="AF83" s="408"/>
      <c r="AG83" s="415"/>
      <c r="AH83" s="416"/>
      <c r="AI83" s="416"/>
      <c r="AJ83" s="416"/>
      <c r="AK83" s="416"/>
      <c r="AL83" s="416"/>
      <c r="AM83" s="416"/>
      <c r="AN83" s="416"/>
      <c r="AO83" s="416"/>
      <c r="AP83" s="416"/>
      <c r="AQ83" s="416"/>
      <c r="AR83" s="416"/>
      <c r="AS83" s="416"/>
      <c r="AT83" s="416"/>
      <c r="AU83" s="416"/>
      <c r="AV83" s="416"/>
      <c r="AW83" s="416"/>
      <c r="AX83" s="416"/>
      <c r="AY83" s="416"/>
      <c r="AZ83" s="416"/>
      <c r="BA83" s="416"/>
      <c r="BB83" s="416"/>
      <c r="BC83" s="416"/>
      <c r="BD83" s="416"/>
      <c r="BE83" s="416"/>
      <c r="BF83" s="416"/>
      <c r="BG83" s="416"/>
      <c r="BH83" s="416"/>
      <c r="BI83" s="417"/>
      <c r="BJ83" s="127"/>
      <c r="BK83" s="127"/>
      <c r="BL83" s="127"/>
      <c r="BM83" s="127"/>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395"/>
      <c r="CL83" s="395"/>
      <c r="CM83" s="395"/>
      <c r="CN83" s="395"/>
      <c r="CO83" s="395"/>
      <c r="CP83" s="395"/>
      <c r="CQ83" s="395"/>
      <c r="CR83" s="395"/>
      <c r="CS83" s="395"/>
      <c r="CT83" s="395"/>
      <c r="CU83" s="395"/>
      <c r="CV83" s="395"/>
      <c r="CW83" s="396"/>
    </row>
    <row r="84" spans="1:101" s="125" customFormat="1" ht="29.25" customHeight="1" x14ac:dyDescent="0.35">
      <c r="A84" s="126"/>
      <c r="B84" s="127"/>
      <c r="C84" s="385" t="s">
        <v>367</v>
      </c>
      <c r="D84" s="383"/>
      <c r="E84" s="383"/>
      <c r="F84" s="383"/>
      <c r="G84" s="383"/>
      <c r="H84" s="383"/>
      <c r="I84" s="383"/>
      <c r="J84" s="383"/>
      <c r="K84" s="383"/>
      <c r="L84" s="383"/>
      <c r="M84" s="383"/>
      <c r="N84" s="384"/>
      <c r="O84" s="384"/>
      <c r="P84" s="384"/>
      <c r="Q84" s="384"/>
      <c r="R84" s="384"/>
      <c r="S84" s="384"/>
      <c r="T84" s="384"/>
      <c r="U84" s="384"/>
      <c r="V84" s="384"/>
      <c r="W84" s="384"/>
      <c r="X84" s="384"/>
      <c r="Y84" s="384"/>
      <c r="Z84" s="384"/>
      <c r="AA84" s="384"/>
      <c r="AB84" s="384"/>
      <c r="AC84" s="406"/>
      <c r="AD84" s="407"/>
      <c r="AE84" s="407"/>
      <c r="AF84" s="408"/>
      <c r="AG84" s="415"/>
      <c r="AH84" s="416"/>
      <c r="AI84" s="416"/>
      <c r="AJ84" s="416"/>
      <c r="AK84" s="416"/>
      <c r="AL84" s="416"/>
      <c r="AM84" s="416"/>
      <c r="AN84" s="416"/>
      <c r="AO84" s="416"/>
      <c r="AP84" s="416"/>
      <c r="AQ84" s="416"/>
      <c r="AR84" s="416"/>
      <c r="AS84" s="416"/>
      <c r="AT84" s="416"/>
      <c r="AU84" s="416"/>
      <c r="AV84" s="416"/>
      <c r="AW84" s="416"/>
      <c r="AX84" s="416"/>
      <c r="AY84" s="416"/>
      <c r="AZ84" s="416"/>
      <c r="BA84" s="416"/>
      <c r="BB84" s="416"/>
      <c r="BC84" s="416"/>
      <c r="BD84" s="416"/>
      <c r="BE84" s="416"/>
      <c r="BF84" s="416"/>
      <c r="BG84" s="416"/>
      <c r="BH84" s="416"/>
      <c r="BI84" s="417"/>
      <c r="BJ84" s="127"/>
      <c r="BK84" s="127"/>
      <c r="BL84" s="127"/>
      <c r="BM84" s="127"/>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395"/>
      <c r="CL84" s="395"/>
      <c r="CM84" s="395"/>
      <c r="CN84" s="395"/>
      <c r="CO84" s="395"/>
      <c r="CP84" s="395"/>
      <c r="CQ84" s="395"/>
      <c r="CR84" s="395"/>
      <c r="CS84" s="395"/>
      <c r="CT84" s="395"/>
      <c r="CU84" s="395"/>
      <c r="CV84" s="395"/>
      <c r="CW84" s="396"/>
    </row>
    <row r="85" spans="1:101" s="125" customFormat="1" ht="17.25" customHeight="1" x14ac:dyDescent="0.35">
      <c r="A85" s="126"/>
      <c r="B85" s="127"/>
      <c r="C85" s="387" t="s">
        <v>368</v>
      </c>
      <c r="D85" s="388"/>
      <c r="E85" s="388"/>
      <c r="F85" s="388"/>
      <c r="G85" s="388"/>
      <c r="H85" s="388"/>
      <c r="I85" s="388"/>
      <c r="J85" s="388"/>
      <c r="K85" s="388"/>
      <c r="L85" s="388"/>
      <c r="M85" s="388"/>
      <c r="N85" s="383" t="s">
        <v>369</v>
      </c>
      <c r="O85" s="384"/>
      <c r="P85" s="384"/>
      <c r="Q85" s="384"/>
      <c r="R85" s="384"/>
      <c r="S85" s="384"/>
      <c r="T85" s="384"/>
      <c r="U85" s="384"/>
      <c r="V85" s="384"/>
      <c r="W85" s="384"/>
      <c r="X85" s="384"/>
      <c r="Y85" s="384"/>
      <c r="Z85" s="384"/>
      <c r="AA85" s="384"/>
      <c r="AB85" s="384"/>
      <c r="AC85" s="406"/>
      <c r="AD85" s="407"/>
      <c r="AE85" s="407"/>
      <c r="AF85" s="408"/>
      <c r="AG85" s="415"/>
      <c r="AH85" s="416"/>
      <c r="AI85" s="416"/>
      <c r="AJ85" s="416"/>
      <c r="AK85" s="416"/>
      <c r="AL85" s="416"/>
      <c r="AM85" s="416"/>
      <c r="AN85" s="416"/>
      <c r="AO85" s="416"/>
      <c r="AP85" s="416"/>
      <c r="AQ85" s="416"/>
      <c r="AR85" s="416"/>
      <c r="AS85" s="416"/>
      <c r="AT85" s="416"/>
      <c r="AU85" s="416"/>
      <c r="AV85" s="416"/>
      <c r="AW85" s="416"/>
      <c r="AX85" s="416"/>
      <c r="AY85" s="416"/>
      <c r="AZ85" s="416"/>
      <c r="BA85" s="416"/>
      <c r="BB85" s="416"/>
      <c r="BC85" s="416"/>
      <c r="BD85" s="416"/>
      <c r="BE85" s="416"/>
      <c r="BF85" s="416"/>
      <c r="BG85" s="416"/>
      <c r="BH85" s="416"/>
      <c r="BI85" s="417"/>
      <c r="BJ85" s="127"/>
      <c r="BK85" s="127"/>
      <c r="BL85" s="127"/>
      <c r="BM85" s="127"/>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395"/>
      <c r="CL85" s="395"/>
      <c r="CM85" s="395"/>
      <c r="CN85" s="395"/>
      <c r="CO85" s="395"/>
      <c r="CP85" s="395"/>
      <c r="CQ85" s="395"/>
      <c r="CR85" s="395"/>
      <c r="CS85" s="395"/>
      <c r="CT85" s="395"/>
      <c r="CU85" s="395"/>
      <c r="CV85" s="395"/>
      <c r="CW85" s="396"/>
    </row>
    <row r="86" spans="1:101" s="125" customFormat="1" ht="27.75" customHeight="1" x14ac:dyDescent="0.35">
      <c r="A86" s="126"/>
      <c r="B86" s="127"/>
      <c r="C86" s="390" t="s">
        <v>370</v>
      </c>
      <c r="D86" s="391"/>
      <c r="E86" s="391"/>
      <c r="F86" s="391"/>
      <c r="G86" s="391"/>
      <c r="H86" s="391"/>
      <c r="I86" s="391"/>
      <c r="J86" s="391"/>
      <c r="K86" s="391"/>
      <c r="L86" s="391"/>
      <c r="M86" s="391"/>
      <c r="N86" s="389"/>
      <c r="O86" s="389"/>
      <c r="P86" s="389"/>
      <c r="Q86" s="389"/>
      <c r="R86" s="389"/>
      <c r="S86" s="389"/>
      <c r="T86" s="389"/>
      <c r="U86" s="389"/>
      <c r="V86" s="389"/>
      <c r="W86" s="389"/>
      <c r="X86" s="389"/>
      <c r="Y86" s="389"/>
      <c r="Z86" s="389"/>
      <c r="AA86" s="389"/>
      <c r="AB86" s="389"/>
      <c r="AC86" s="409"/>
      <c r="AD86" s="410"/>
      <c r="AE86" s="410"/>
      <c r="AF86" s="411"/>
      <c r="AG86" s="418"/>
      <c r="AH86" s="419"/>
      <c r="AI86" s="419"/>
      <c r="AJ86" s="419"/>
      <c r="AK86" s="419"/>
      <c r="AL86" s="419"/>
      <c r="AM86" s="419"/>
      <c r="AN86" s="419"/>
      <c r="AO86" s="419"/>
      <c r="AP86" s="419"/>
      <c r="AQ86" s="419"/>
      <c r="AR86" s="419"/>
      <c r="AS86" s="419"/>
      <c r="AT86" s="419"/>
      <c r="AU86" s="419"/>
      <c r="AV86" s="419"/>
      <c r="AW86" s="419"/>
      <c r="AX86" s="419"/>
      <c r="AY86" s="419"/>
      <c r="AZ86" s="419"/>
      <c r="BA86" s="419"/>
      <c r="BB86" s="419"/>
      <c r="BC86" s="419"/>
      <c r="BD86" s="419"/>
      <c r="BE86" s="419"/>
      <c r="BF86" s="419"/>
      <c r="BG86" s="419"/>
      <c r="BH86" s="419"/>
      <c r="BI86" s="420"/>
      <c r="BJ86" s="127"/>
      <c r="BK86" s="127"/>
      <c r="BL86" s="127"/>
      <c r="BM86" s="127"/>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395"/>
      <c r="CL86" s="395"/>
      <c r="CM86" s="395"/>
      <c r="CN86" s="395"/>
      <c r="CO86" s="395"/>
      <c r="CP86" s="395"/>
      <c r="CQ86" s="395"/>
      <c r="CR86" s="395"/>
      <c r="CS86" s="395"/>
      <c r="CT86" s="395"/>
      <c r="CU86" s="395"/>
      <c r="CV86" s="395"/>
      <c r="CW86" s="396"/>
    </row>
    <row r="87" spans="1:101" s="125" customFormat="1" ht="17.25" customHeight="1" x14ac:dyDescent="0.35">
      <c r="A87" s="128"/>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397"/>
      <c r="CL87" s="397"/>
      <c r="CM87" s="397"/>
      <c r="CN87" s="397"/>
      <c r="CO87" s="397"/>
      <c r="CP87" s="397"/>
      <c r="CQ87" s="397"/>
      <c r="CR87" s="397"/>
      <c r="CS87" s="397"/>
      <c r="CT87" s="397"/>
      <c r="CU87" s="397"/>
      <c r="CV87" s="397"/>
      <c r="CW87" s="398"/>
    </row>
  </sheetData>
  <mergeCells count="189">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I22:AG22"/>
    <mergeCell ref="AH22:AV22"/>
    <mergeCell ref="AW22:BI22"/>
    <mergeCell ref="BJ22:BV22"/>
    <mergeCell ref="BW22:CJ23"/>
    <mergeCell ref="CK22:CW23"/>
    <mergeCell ref="I23:AG23"/>
    <mergeCell ref="AH23:AV23"/>
    <mergeCell ref="AW23:BI23"/>
    <mergeCell ref="BJ23:BV23"/>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18:AG18"/>
    <mergeCell ref="AH18:AV18"/>
    <mergeCell ref="AW18:BV18"/>
    <mergeCell ref="BW18:CW18"/>
    <mergeCell ref="I19:AG19"/>
    <mergeCell ref="AH19:AV19"/>
    <mergeCell ref="AW19:BI19"/>
    <mergeCell ref="BJ19:BM19"/>
    <mergeCell ref="BN19:BV19"/>
    <mergeCell ref="BW19:BZ19"/>
    <mergeCell ref="BJ15:BV15"/>
    <mergeCell ref="BW15:CI15"/>
    <mergeCell ref="CJ15:CW15"/>
    <mergeCell ref="I16:AG16"/>
    <mergeCell ref="AH16:AV16"/>
    <mergeCell ref="AW16:BV16"/>
    <mergeCell ref="BW16:CW16"/>
    <mergeCell ref="I17:AG17"/>
    <mergeCell ref="AH17:AP17"/>
    <mergeCell ref="AQ17:AV17"/>
    <mergeCell ref="AW17:BV17"/>
    <mergeCell ref="BW17:CW17"/>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I15" sqref="I15"/>
    </sheetView>
  </sheetViews>
  <sheetFormatPr defaultRowHeight="15" x14ac:dyDescent="0.25"/>
  <cols>
    <col min="1" max="4" width="10.83203125" customWidth="1"/>
    <col min="5" max="6" width="9.83203125" customWidth="1"/>
    <col min="7" max="7" width="10.58203125" customWidth="1"/>
    <col min="8" max="8" width="11.08203125" customWidth="1"/>
    <col min="9" max="9" width="9.83203125" customWidth="1"/>
    <col min="10" max="10" width="10.75" customWidth="1"/>
    <col min="11" max="11" width="10.58203125" customWidth="1"/>
    <col min="12" max="12" width="10" customWidth="1"/>
    <col min="13" max="13" width="11.58203125" customWidth="1"/>
    <col min="14" max="14" width="6.5" customWidth="1"/>
  </cols>
  <sheetData>
    <row r="1" spans="1:14" ht="20" x14ac:dyDescent="0.5">
      <c r="A1" s="422" t="s">
        <v>371</v>
      </c>
      <c r="B1" s="422"/>
      <c r="C1" s="422"/>
      <c r="D1" s="422"/>
      <c r="E1" s="422"/>
      <c r="F1" s="422"/>
      <c r="G1" s="422"/>
      <c r="H1" s="422"/>
      <c r="I1" s="422"/>
      <c r="J1" s="422"/>
      <c r="K1" s="422"/>
      <c r="L1" s="422"/>
      <c r="M1" s="422"/>
      <c r="N1" s="422"/>
    </row>
    <row r="2" spans="1:14" ht="16.5" customHeight="1" x14ac:dyDescent="0.25">
      <c r="A2" s="424" t="s">
        <v>190</v>
      </c>
      <c r="B2" s="424" t="s">
        <v>191</v>
      </c>
      <c r="C2" s="424" t="s">
        <v>198</v>
      </c>
      <c r="D2" s="424" t="s">
        <v>178</v>
      </c>
      <c r="E2" s="424" t="s">
        <v>179</v>
      </c>
      <c r="F2" s="424"/>
      <c r="G2" s="425" t="s">
        <v>180</v>
      </c>
      <c r="H2" s="424" t="s">
        <v>181</v>
      </c>
      <c r="I2" s="424"/>
      <c r="J2" s="424"/>
      <c r="K2" s="424"/>
      <c r="L2" s="424"/>
      <c r="M2" s="425" t="s">
        <v>192</v>
      </c>
      <c r="N2" s="423" t="s">
        <v>182</v>
      </c>
    </row>
    <row r="3" spans="1:14" ht="49.5" customHeight="1" x14ac:dyDescent="0.25">
      <c r="A3" s="424"/>
      <c r="B3" s="424"/>
      <c r="C3" s="424"/>
      <c r="D3" s="424"/>
      <c r="E3" s="133" t="s">
        <v>183</v>
      </c>
      <c r="F3" s="133" t="s">
        <v>184</v>
      </c>
      <c r="G3" s="426"/>
      <c r="H3" s="134" t="s">
        <v>185</v>
      </c>
      <c r="I3" s="134" t="s">
        <v>186</v>
      </c>
      <c r="J3" s="134" t="s">
        <v>187</v>
      </c>
      <c r="K3" s="134" t="s">
        <v>188</v>
      </c>
      <c r="L3" s="134" t="s">
        <v>189</v>
      </c>
      <c r="M3" s="426"/>
      <c r="N3" s="423"/>
    </row>
    <row r="4" spans="1:14" ht="16.5" x14ac:dyDescent="0.4">
      <c r="A4" s="135" t="str">
        <f>'附表1-出厂价明细'!C23</f>
        <v>注塑机</v>
      </c>
      <c r="B4" s="135" t="str">
        <f>'附表1-出厂价明细'!D23</f>
        <v>海天2400T</v>
      </c>
      <c r="C4" s="135">
        <f>'附表1-出厂价明细'!E23</f>
        <v>600000</v>
      </c>
      <c r="D4" s="135">
        <v>10</v>
      </c>
      <c r="E4" s="135">
        <v>18.5</v>
      </c>
      <c r="F4" s="135">
        <v>3.8</v>
      </c>
      <c r="G4" s="136">
        <v>359</v>
      </c>
      <c r="H4" s="136">
        <v>0</v>
      </c>
      <c r="I4" s="136">
        <v>0</v>
      </c>
      <c r="J4" s="136">
        <v>0</v>
      </c>
      <c r="K4" s="136">
        <v>0</v>
      </c>
      <c r="L4" s="136">
        <v>0</v>
      </c>
      <c r="M4" s="135"/>
      <c r="N4" s="38"/>
    </row>
    <row r="5" spans="1:14" ht="16.5" x14ac:dyDescent="0.4">
      <c r="A5" s="38"/>
      <c r="B5" s="38"/>
      <c r="C5" s="38"/>
      <c r="D5" s="38"/>
      <c r="E5" s="38"/>
      <c r="F5" s="38"/>
      <c r="G5" s="38"/>
      <c r="H5" s="38"/>
      <c r="I5" s="38"/>
      <c r="J5" s="38"/>
      <c r="K5" s="38"/>
      <c r="L5" s="38"/>
      <c r="M5" s="38"/>
      <c r="N5" s="38"/>
    </row>
    <row r="6" spans="1:14" ht="16.5" x14ac:dyDescent="0.4">
      <c r="A6" s="159" t="s">
        <v>392</v>
      </c>
      <c r="B6" s="159" t="s">
        <v>392</v>
      </c>
      <c r="C6" s="159" t="s">
        <v>392</v>
      </c>
      <c r="D6" s="159" t="s">
        <v>392</v>
      </c>
      <c r="E6" s="159" t="s">
        <v>392</v>
      </c>
      <c r="F6" s="159" t="s">
        <v>392</v>
      </c>
      <c r="G6" s="159" t="s">
        <v>392</v>
      </c>
      <c r="H6" s="159" t="s">
        <v>392</v>
      </c>
      <c r="I6" s="159" t="s">
        <v>392</v>
      </c>
      <c r="J6" s="159" t="s">
        <v>392</v>
      </c>
      <c r="K6" s="159" t="s">
        <v>392</v>
      </c>
      <c r="L6" s="159" t="s">
        <v>392</v>
      </c>
      <c r="M6" s="159" t="s">
        <v>393</v>
      </c>
      <c r="N6" s="159" t="s">
        <v>393</v>
      </c>
    </row>
    <row r="7" spans="1:14" ht="16.5" x14ac:dyDescent="0.4">
      <c r="A7" s="38"/>
      <c r="B7" s="38"/>
      <c r="C7" s="38"/>
      <c r="D7" s="38"/>
      <c r="E7" s="38"/>
      <c r="F7" s="38"/>
      <c r="G7" s="38"/>
      <c r="H7" s="38"/>
      <c r="I7" s="38"/>
      <c r="J7" s="38"/>
      <c r="K7" s="38"/>
      <c r="L7" s="38"/>
      <c r="M7" s="38"/>
      <c r="N7" s="38"/>
    </row>
    <row r="8" spans="1:14" ht="16.5" x14ac:dyDescent="0.4">
      <c r="A8" s="38"/>
      <c r="B8" s="38"/>
      <c r="C8" s="38"/>
      <c r="D8" s="38"/>
      <c r="E8" s="38"/>
      <c r="F8" s="38"/>
      <c r="G8" s="38"/>
      <c r="H8" s="38"/>
      <c r="I8" s="38"/>
      <c r="J8" s="38"/>
      <c r="K8" s="38"/>
      <c r="L8" s="38"/>
      <c r="M8" s="38"/>
      <c r="N8" s="38"/>
    </row>
    <row r="9" spans="1:14" ht="16.5" x14ac:dyDescent="0.4">
      <c r="A9" s="38"/>
      <c r="B9" s="38"/>
      <c r="C9" s="38"/>
      <c r="D9" s="38"/>
      <c r="E9" s="38"/>
      <c r="F9" s="38"/>
      <c r="G9" s="38"/>
      <c r="H9" s="38"/>
      <c r="I9" s="38"/>
      <c r="J9" s="38"/>
      <c r="K9" s="38"/>
      <c r="L9" s="38"/>
      <c r="M9" s="38"/>
      <c r="N9" s="38"/>
    </row>
    <row r="10" spans="1:14" ht="16.5" x14ac:dyDescent="0.4">
      <c r="A10" s="38"/>
      <c r="B10" s="38"/>
      <c r="C10" s="38"/>
      <c r="D10" s="38"/>
      <c r="E10" s="38"/>
      <c r="F10" s="38"/>
      <c r="G10" s="38"/>
      <c r="H10" s="38"/>
      <c r="I10" s="38"/>
      <c r="J10" s="38"/>
      <c r="K10" s="38"/>
      <c r="L10" s="38"/>
      <c r="M10" s="38"/>
      <c r="N10" s="38"/>
    </row>
    <row r="11" spans="1:14" ht="16.5" x14ac:dyDescent="0.4">
      <c r="A11" s="38"/>
      <c r="B11" s="38"/>
      <c r="C11" s="38"/>
      <c r="D11" s="38"/>
      <c r="E11" s="38"/>
      <c r="F11" s="38"/>
      <c r="G11" s="38"/>
      <c r="H11" s="38"/>
      <c r="I11" s="38"/>
      <c r="J11" s="38"/>
      <c r="K11" s="38"/>
      <c r="L11" s="38"/>
      <c r="M11" s="38"/>
      <c r="N11" s="38"/>
    </row>
    <row r="12" spans="1:14" ht="16.5" x14ac:dyDescent="0.4">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韩雪建</cp:lastModifiedBy>
  <cp:lastPrinted>2021-12-21T09:26:49Z</cp:lastPrinted>
  <dcterms:created xsi:type="dcterms:W3CDTF">2018-04-14T05:52:08Z</dcterms:created>
  <dcterms:modified xsi:type="dcterms:W3CDTF">2021-12-21T09:28:14Z</dcterms:modified>
</cp:coreProperties>
</file>