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舒适性永久提升方案及后市场推广方案\报价\海兴中盛\"/>
    </mc:Choice>
  </mc:AlternateContent>
  <xr:revisionPtr revIDLastSave="0" documentId="13_ncr:1_{61FD0BD1-D8D9-4E38-92EA-21634FC9B2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5" r:id="rId1"/>
  </sheets>
  <definedNames>
    <definedName name="_xlnm._FilterDatabase" localSheetId="0" hidden="1">报价!$A$5:$R$5</definedName>
    <definedName name="_xlnm.Print_Area" localSheetId="0">报价!$A$1:$S$17</definedName>
    <definedName name="_xlnm.Print_Titles" localSheetId="0">报价!$1:$5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5" l="1"/>
  <c r="K29" i="5" l="1"/>
  <c r="R29" i="5" s="1"/>
  <c r="R28" i="5"/>
  <c r="K28" i="5"/>
  <c r="K27" i="5"/>
  <c r="R27" i="5" s="1"/>
  <c r="K26" i="5"/>
  <c r="R26" i="5" s="1"/>
  <c r="K25" i="5"/>
  <c r="R25" i="5" s="1"/>
  <c r="K24" i="5"/>
  <c r="R24" i="5" s="1"/>
  <c r="K23" i="5"/>
  <c r="R23" i="5" s="1"/>
  <c r="K22" i="5"/>
  <c r="R22" i="5" s="1"/>
  <c r="K21" i="5"/>
  <c r="R21" i="5" s="1"/>
  <c r="K20" i="5"/>
  <c r="R20" i="5" s="1"/>
  <c r="K19" i="5"/>
  <c r="R19" i="5" s="1"/>
  <c r="K18" i="5"/>
  <c r="R18" i="5" s="1"/>
  <c r="Q17" i="5"/>
  <c r="K17" i="5"/>
  <c r="K16" i="5"/>
  <c r="R16" i="5" s="1"/>
  <c r="K15" i="5"/>
  <c r="R15" i="5" s="1"/>
  <c r="K14" i="5"/>
  <c r="R14" i="5" s="1"/>
  <c r="K13" i="5"/>
  <c r="R13" i="5" s="1"/>
  <c r="Q12" i="5"/>
  <c r="K12" i="5"/>
  <c r="R12" i="5" s="1"/>
  <c r="K11" i="5"/>
  <c r="R11" i="5" s="1"/>
  <c r="K10" i="5"/>
  <c r="R10" i="5" s="1"/>
  <c r="K9" i="5"/>
  <c r="R9" i="5" s="1"/>
  <c r="K8" i="5"/>
  <c r="R8" i="5" s="1"/>
  <c r="K7" i="5"/>
  <c r="Q6" i="5"/>
  <c r="K6" i="5"/>
</calcChain>
</file>

<file path=xl/sharedStrings.xml><?xml version="1.0" encoding="utf-8"?>
<sst xmlns="http://schemas.openxmlformats.org/spreadsheetml/2006/main" count="194" uniqueCount="104">
  <si>
    <t>名称</t>
  </si>
  <si>
    <t>材料费</t>
  </si>
  <si>
    <t>备注</t>
  </si>
  <si>
    <t>材料</t>
  </si>
  <si>
    <t>SLT0010781</t>
  </si>
  <si>
    <t>肩部支撑钢丝A</t>
  </si>
  <si>
    <t>SLT0010782</t>
  </si>
  <si>
    <t>肩部支撑钢丝B</t>
  </si>
  <si>
    <t>SLT0010783</t>
  </si>
  <si>
    <t>头枕支撑钢丝</t>
  </si>
  <si>
    <t>SLT0010751</t>
  </si>
  <si>
    <t>驾驶员靠背弯管</t>
  </si>
  <si>
    <t>25*2</t>
  </si>
  <si>
    <t>SLT0010753</t>
  </si>
  <si>
    <t>驾驶员靠背网簧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</si>
  <si>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</si>
  <si>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</si>
  <si>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</si>
  <si>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</si>
  <si>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</si>
  <si>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</si>
  <si>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</si>
  <si>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</si>
  <si>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</si>
  <si>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</si>
  <si>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</si>
  <si>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</si>
  <si>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</si>
  <si>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</si>
  <si>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</si>
  <si>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</si>
  <si>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</si>
  <si>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</si>
  <si>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SLT0010768</t>
  </si>
  <si>
    <t>驾驶员靠背下弯管</t>
  </si>
  <si>
    <t>SHT0011065</t>
  </si>
  <si>
    <t>SHT0011066</t>
  </si>
  <si>
    <t>SHT0011067</t>
  </si>
  <si>
    <t>SHT0011068</t>
  </si>
  <si>
    <t>SHT0011069</t>
  </si>
  <si>
    <t>靠背泡沫预埋钢丝4</t>
  </si>
  <si>
    <t>SHT0011070</t>
  </si>
  <si>
    <t>SHT0011071</t>
  </si>
  <si>
    <t>SHT0011603</t>
  </si>
  <si>
    <t>SHT0011604</t>
  </si>
  <si>
    <t>NO</t>
  </si>
  <si>
    <t>车型</t>
  </si>
  <si>
    <t>零件号</t>
  </si>
  <si>
    <t>图片</t>
  </si>
  <si>
    <t>U/S</t>
  </si>
  <si>
    <t>BL SIZE</t>
  </si>
  <si>
    <t>单价（未税）</t>
  </si>
  <si>
    <t>直径(mm)</t>
  </si>
  <si>
    <t>重量(kg)</t>
  </si>
  <si>
    <t>材料单价（元/Kg）</t>
  </si>
  <si>
    <t>H4-2.2座椅</t>
  </si>
  <si>
    <t>靠背泡沫预埋钢丝1</t>
  </si>
  <si>
    <t>φ2.0</t>
  </si>
  <si>
    <t>钢丝（60#）</t>
  </si>
  <si>
    <t>靠背泡沫预埋钢丝2</t>
  </si>
  <si>
    <t>靠背泡沫预埋钢丝3</t>
  </si>
  <si>
    <t>靠背泡沫预埋钢丝5</t>
  </si>
  <si>
    <t>座垫泡沫预埋钢丝1</t>
  </si>
  <si>
    <t>钢丝（20#）</t>
  </si>
  <si>
    <t>座垫泡沫预埋钢丝2</t>
  </si>
  <si>
    <t>座垫泡沫预埋钢丝3</t>
  </si>
  <si>
    <t>座垫泡沫预埋钢丝4</t>
  </si>
  <si>
    <t>M4</t>
  </si>
  <si>
    <t>φ6.0</t>
  </si>
  <si>
    <t>钢丝（Q235）</t>
  </si>
  <si>
    <t>加工费</t>
  </si>
  <si>
    <t>模具分摊</t>
  </si>
  <si>
    <t>模具费</t>
  </si>
  <si>
    <t>分摊价格（按10万件摊销）</t>
  </si>
  <si>
    <t>轻卡减震舒适性提升</t>
  </si>
  <si>
    <t xml:space="preserve">管件B340LA </t>
  </si>
  <si>
    <t>折弯工装：5000冲压模具：6000</t>
  </si>
  <si>
    <t>φ3.0</t>
  </si>
  <si>
    <t>钢丝（65Mn）</t>
  </si>
  <si>
    <t>回火0.03</t>
  </si>
  <si>
    <t>PVC管0.1</t>
  </si>
  <si>
    <t>套管0.2</t>
  </si>
  <si>
    <t>/</t>
  </si>
  <si>
    <t>φ5.0</t>
  </si>
  <si>
    <t>焊胎：3000检具：3000</t>
  </si>
  <si>
    <t>20×1.5</t>
  </si>
  <si>
    <t xml:space="preserve">管件
Q235 </t>
  </si>
  <si>
    <t>折弯工装：5000冲压模具：3000</t>
  </si>
  <si>
    <t>报价</t>
  </si>
  <si>
    <t>下料0.1</t>
  </si>
  <si>
    <t>弯管0.68</t>
  </si>
  <si>
    <t>压扁冲孔0.2</t>
  </si>
  <si>
    <t>检验0.06</t>
  </si>
  <si>
    <t>成型0.32</t>
  </si>
  <si>
    <t>成型0.24</t>
  </si>
  <si>
    <t>成型0.18</t>
  </si>
  <si>
    <t>成型0.88</t>
  </si>
  <si>
    <t>焊接0.7</t>
  </si>
  <si>
    <t>检验整形0.18</t>
  </si>
  <si>
    <t>成型0.22</t>
  </si>
  <si>
    <t>检验0.05</t>
  </si>
  <si>
    <t>成型0.1</t>
  </si>
  <si>
    <t>成型0.07</t>
  </si>
  <si>
    <t>成型0.14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</si>
</sst>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_);[Red]\(0.000\)"/>
    <numFmt numFmtId="180" formatCode="0.00_ "/>
  </numFmts>
  <fonts count="1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rgb="FF00B050"/>
      <name val="宋体"/>
      <family val="3"/>
      <charset val="134"/>
      <scheme val="minor"/>
    </font>
    <font>
      <sz val="10"/>
      <name val="Arial"/>
      <family val="2"/>
    </font>
    <font>
      <sz val="11"/>
      <name val="굴림체"/>
      <charset val="129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/>
    <xf numFmtId="0" fontId="14" fillId="0" borderId="0"/>
    <xf numFmtId="0" fontId="16" fillId="0" borderId="0">
      <alignment vertical="center"/>
    </xf>
    <xf numFmtId="0" fontId="1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80" fontId="1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1" fontId="3" fillId="3" borderId="5" xfId="2" applyNumberFormat="1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</cellXfs>
  <cellStyles count="5">
    <cellStyle name="Normal_PCS_KMC_HR TRIM COVER(NYLEX)_070921-2" xfId="2" xr:uid="{00000000-0005-0000-0000-000032000000}"/>
    <cellStyle name="常规" xfId="0" builtinId="0"/>
    <cellStyle name="常规 2" xfId="3" xr:uid="{00000000-0005-0000-0000-000033000000}"/>
    <cellStyle name="常规 5" xfId="4" xr:uid="{00000000-0005-0000-0000-000034000000}"/>
    <cellStyle name="표준_BH_ENGINEERING_BOM_0502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821055</xdr:colOff>
      <xdr:row>5</xdr:row>
      <xdr:rowOff>27305</xdr:rowOff>
    </xdr:from>
    <xdr:to>
      <xdr:col>4</xdr:col>
      <xdr:colOff>1523365</xdr:colOff>
      <xdr:row>5</xdr:row>
      <xdr:rowOff>732155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535" y="1906905"/>
          <a:ext cx="70231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6</xdr:row>
      <xdr:rowOff>122555</xdr:rowOff>
    </xdr:from>
    <xdr:to>
      <xdr:col>4</xdr:col>
      <xdr:colOff>1631315</xdr:colOff>
      <xdr:row>6</xdr:row>
      <xdr:rowOff>699770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8480" y="2827655"/>
          <a:ext cx="1250315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105727</xdr:colOff>
      <xdr:row>7</xdr:row>
      <xdr:rowOff>246697</xdr:rowOff>
    </xdr:from>
    <xdr:to>
      <xdr:col>4</xdr:col>
      <xdr:colOff>1820227</xdr:colOff>
      <xdr:row>7</xdr:row>
      <xdr:rowOff>561022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772660" y="3076575"/>
          <a:ext cx="31432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207327</xdr:colOff>
      <xdr:row>8</xdr:row>
      <xdr:rowOff>203517</xdr:rowOff>
    </xdr:from>
    <xdr:to>
      <xdr:col>4</xdr:col>
      <xdr:colOff>2071052</xdr:colOff>
      <xdr:row>8</xdr:row>
      <xdr:rowOff>532447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941570" y="3791585"/>
          <a:ext cx="328930" cy="186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36195</xdr:colOff>
      <xdr:row>9</xdr:row>
      <xdr:rowOff>109855</xdr:rowOff>
    </xdr:from>
    <xdr:to>
      <xdr:col>4</xdr:col>
      <xdr:colOff>2051685</xdr:colOff>
      <xdr:row>9</xdr:row>
      <xdr:rowOff>515620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3675" y="5291455"/>
          <a:ext cx="201549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154305</xdr:colOff>
      <xdr:row>10</xdr:row>
      <xdr:rowOff>229870</xdr:rowOff>
    </xdr:from>
    <xdr:to>
      <xdr:col>4</xdr:col>
      <xdr:colOff>2021205</xdr:colOff>
      <xdr:row>10</xdr:row>
      <xdr:rowOff>528955</xdr:rowOff>
    </xdr:to>
    <xdr:pic>
      <xdr:nvPicPr>
        <xdr:cNvPr id="7" name="图片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1785" y="6236970"/>
          <a:ext cx="18669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749935</xdr:colOff>
      <xdr:row>11</xdr:row>
      <xdr:rowOff>71755</xdr:rowOff>
    </xdr:from>
    <xdr:to>
      <xdr:col>4</xdr:col>
      <xdr:colOff>1443990</xdr:colOff>
      <xdr:row>11</xdr:row>
      <xdr:rowOff>728345</xdr:rowOff>
    </xdr:to>
    <xdr:pic>
      <xdr:nvPicPr>
        <xdr:cNvPr id="8" name="图片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415" y="6904355"/>
          <a:ext cx="694055" cy="656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426720</xdr:colOff>
      <xdr:row>12</xdr:row>
      <xdr:rowOff>286385</xdr:rowOff>
    </xdr:from>
    <xdr:to>
      <xdr:col>4</xdr:col>
      <xdr:colOff>1748155</xdr:colOff>
      <xdr:row>12</xdr:row>
      <xdr:rowOff>541020</xdr:rowOff>
    </xdr:to>
    <xdr:pic>
      <xdr:nvPicPr>
        <xdr:cNvPr id="9" name="图片 1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927600" y="7411085"/>
          <a:ext cx="254635" cy="1321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310197</xdr:colOff>
      <xdr:row>13</xdr:row>
      <xdr:rowOff>138112</xdr:rowOff>
    </xdr:from>
    <xdr:to>
      <xdr:col>4</xdr:col>
      <xdr:colOff>2046287</xdr:colOff>
      <xdr:row>13</xdr:row>
      <xdr:rowOff>547687</xdr:rowOff>
    </xdr:to>
    <xdr:pic>
      <xdr:nvPicPr>
        <xdr:cNvPr id="10" name="图片 1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940300" y="7957820"/>
          <a:ext cx="409575" cy="173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297815</xdr:colOff>
      <xdr:row>14</xdr:row>
      <xdr:rowOff>300990</xdr:rowOff>
    </xdr:from>
    <xdr:to>
      <xdr:col>4</xdr:col>
      <xdr:colOff>1945640</xdr:colOff>
      <xdr:row>14</xdr:row>
      <xdr:rowOff>712470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295" y="9610090"/>
          <a:ext cx="1647825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333375</xdr:colOff>
      <xdr:row>15</xdr:row>
      <xdr:rowOff>194310</xdr:rowOff>
    </xdr:from>
    <xdr:to>
      <xdr:col>4</xdr:col>
      <xdr:colOff>1893570</xdr:colOff>
      <xdr:row>15</xdr:row>
      <xdr:rowOff>647700</xdr:rowOff>
    </xdr:to>
    <xdr:pic>
      <xdr:nvPicPr>
        <xdr:cNvPr id="12" name="图片 1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0328910"/>
          <a:ext cx="1560195" cy="453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440055</xdr:colOff>
      <xdr:row>16</xdr:row>
      <xdr:rowOff>51435</xdr:rowOff>
    </xdr:from>
    <xdr:to>
      <xdr:col>4</xdr:col>
      <xdr:colOff>1412875</xdr:colOff>
      <xdr:row>16</xdr:row>
      <xdr:rowOff>639445</xdr:rowOff>
    </xdr:to>
    <xdr:pic>
      <xdr:nvPicPr>
        <xdr:cNvPr id="13" name="图片 1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7535" y="11011535"/>
          <a:ext cx="972820" cy="588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535940</xdr:colOff>
      <xdr:row>17</xdr:row>
      <xdr:rowOff>170815</xdr:rowOff>
    </xdr:from>
    <xdr:to>
      <xdr:col>4</xdr:col>
      <xdr:colOff>1602740</xdr:colOff>
      <xdr:row>17</xdr:row>
      <xdr:rowOff>704215</xdr:rowOff>
    </xdr:to>
    <xdr:pic>
      <xdr:nvPicPr>
        <xdr:cNvPr id="23" name="图片 1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3420" y="11956415"/>
          <a:ext cx="1066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499745</xdr:colOff>
      <xdr:row>18</xdr:row>
      <xdr:rowOff>97790</xdr:rowOff>
    </xdr:from>
    <xdr:to>
      <xdr:col>4</xdr:col>
      <xdr:colOff>1497965</xdr:colOff>
      <xdr:row>18</xdr:row>
      <xdr:rowOff>612775</xdr:rowOff>
    </xdr:to>
    <xdr:pic>
      <xdr:nvPicPr>
        <xdr:cNvPr id="24" name="图片 1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2708890"/>
          <a:ext cx="998220" cy="51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230505</xdr:colOff>
      <xdr:row>19</xdr:row>
      <xdr:rowOff>385445</xdr:rowOff>
    </xdr:from>
    <xdr:to>
      <xdr:col>4</xdr:col>
      <xdr:colOff>1977390</xdr:colOff>
      <xdr:row>19</xdr:row>
      <xdr:rowOff>513715</xdr:rowOff>
    </xdr:to>
    <xdr:pic>
      <xdr:nvPicPr>
        <xdr:cNvPr id="25" name="图片 1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985" y="13822045"/>
          <a:ext cx="174688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631190</xdr:colOff>
      <xdr:row>20</xdr:row>
      <xdr:rowOff>179705</xdr:rowOff>
    </xdr:from>
    <xdr:to>
      <xdr:col>4</xdr:col>
      <xdr:colOff>1524635</xdr:colOff>
      <xdr:row>20</xdr:row>
      <xdr:rowOff>632460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670" y="14441805"/>
          <a:ext cx="89344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558800</xdr:colOff>
      <xdr:row>21</xdr:row>
      <xdr:rowOff>133985</xdr:rowOff>
    </xdr:from>
    <xdr:to>
      <xdr:col>4</xdr:col>
      <xdr:colOff>1590040</xdr:colOff>
      <xdr:row>21</xdr:row>
      <xdr:rowOff>713105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15221585"/>
          <a:ext cx="10312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535940</xdr:colOff>
      <xdr:row>22</xdr:row>
      <xdr:rowOff>64135</xdr:rowOff>
    </xdr:from>
    <xdr:to>
      <xdr:col>4</xdr:col>
      <xdr:colOff>1566545</xdr:colOff>
      <xdr:row>22</xdr:row>
      <xdr:rowOff>713740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3420" y="15977235"/>
          <a:ext cx="1030605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631190</xdr:colOff>
      <xdr:row>23</xdr:row>
      <xdr:rowOff>85725</xdr:rowOff>
    </xdr:from>
    <xdr:to>
      <xdr:col>4</xdr:col>
      <xdr:colOff>1412240</xdr:colOff>
      <xdr:row>23</xdr:row>
      <xdr:rowOff>706120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670" y="16824325"/>
          <a:ext cx="781050" cy="62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24</xdr:row>
      <xdr:rowOff>122555</xdr:rowOff>
    </xdr:from>
    <xdr:to>
      <xdr:col>4</xdr:col>
      <xdr:colOff>1205230</xdr:colOff>
      <xdr:row>24</xdr:row>
      <xdr:rowOff>697230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8480" y="17686655"/>
          <a:ext cx="824230" cy="57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654685</xdr:colOff>
      <xdr:row>25</xdr:row>
      <xdr:rowOff>74930</xdr:rowOff>
    </xdr:from>
    <xdr:to>
      <xdr:col>4</xdr:col>
      <xdr:colOff>1449705</xdr:colOff>
      <xdr:row>25</xdr:row>
      <xdr:rowOff>775335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22165" y="18464530"/>
          <a:ext cx="795020" cy="700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393065</xdr:colOff>
      <xdr:row>26</xdr:row>
      <xdr:rowOff>146685</xdr:rowOff>
    </xdr:from>
    <xdr:to>
      <xdr:col>4</xdr:col>
      <xdr:colOff>2026920</xdr:colOff>
      <xdr:row>26</xdr:row>
      <xdr:rowOff>774065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0545" y="19361785"/>
          <a:ext cx="1633855" cy="62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518160</xdr:colOff>
      <xdr:row>27</xdr:row>
      <xdr:rowOff>62230</xdr:rowOff>
    </xdr:from>
    <xdr:to>
      <xdr:col>4</xdr:col>
      <xdr:colOff>1429385</xdr:colOff>
      <xdr:row>27</xdr:row>
      <xdr:rowOff>693420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5640" y="20102830"/>
          <a:ext cx="911225" cy="631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512445</xdr:colOff>
      <xdr:row>28</xdr:row>
      <xdr:rowOff>27940</xdr:rowOff>
    </xdr:from>
    <xdr:to>
      <xdr:col>4</xdr:col>
      <xdr:colOff>1405890</xdr:colOff>
      <xdr:row>28</xdr:row>
      <xdr:rowOff>762000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925" y="20894040"/>
          <a:ext cx="893445" cy="73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XEU29"/>
  <sheetViews>
    <sheetView tabSelected="1" zoomScale="80" zoomScaleNormal="80" zoomScaleSheetLayoutView="85" workbookViewId="0">
      <pane xSplit="9" ySplit="5" topLeftCell="J6" activePane="bottomRight" state="frozen"/>
      <selection pane="topRight"/>
      <selection pane="bottomLeft"/>
      <selection pane="bottomRight" activeCell="R8" sqref="R8"/>
    </sheetView>
  </sheetViews>
  <sheetFormatPr defaultColWidth="8.88671875" defaultRowHeight="14.4" outlineLevelRow="2" outlineLevelCol="1" x14ac:dyDescent="0.25"/>
  <cols>
    <col min="1" max="1" width="4.88671875" style="2" customWidth="1"/>
    <col min="2" max="2" width="9.109375" style="2" customWidth="1"/>
    <col min="3" max="3" width="15.77734375" style="2" customWidth="1"/>
    <col min="4" max="4" width="22.33203125" style="2" customWidth="1"/>
    <col min="5" max="5" width="28.6640625" style="2" customWidth="1"/>
    <col min="6" max="6" width="5.21875" style="2" customWidth="1"/>
    <col min="7" max="7" width="7" style="3" customWidth="1"/>
    <col min="8" max="8" width="8" style="2" customWidth="1"/>
    <col min="9" max="9" width="11.109375" style="2" customWidth="1"/>
    <col min="10" max="10" width="7.77734375" style="2" customWidth="1"/>
    <col min="11" max="17" width="8.33203125" style="2" customWidth="1"/>
    <col min="18" max="18" width="14.6640625" style="2" customWidth="1" outlineLevel="1"/>
    <col min="19" max="19" width="25.109375" style="2" customWidth="1" outlineLevel="1"/>
    <col min="20" max="16375" width="8.88671875" style="2"/>
  </cols>
  <sheetData>
    <row r="1" spans="1:20" ht="21" customHeight="1" x14ac:dyDescent="0.25">
      <c r="A1" s="29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20" ht="21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</row>
    <row r="3" spans="1:20" s="1" customFormat="1" ht="43.95" customHeight="1" x14ac:dyDescent="0.25">
      <c r="A3" s="23" t="s">
        <v>45</v>
      </c>
      <c r="B3" s="23" t="s">
        <v>46</v>
      </c>
      <c r="C3" s="24" t="s">
        <v>47</v>
      </c>
      <c r="D3" s="24" t="s">
        <v>0</v>
      </c>
      <c r="E3" s="24" t="s">
        <v>48</v>
      </c>
      <c r="F3" s="20" t="s">
        <v>49</v>
      </c>
      <c r="G3" s="20" t="s">
        <v>50</v>
      </c>
      <c r="H3" s="20"/>
      <c r="I3" s="24" t="s">
        <v>3</v>
      </c>
      <c r="J3" s="21" t="s">
        <v>1</v>
      </c>
      <c r="K3" s="22"/>
      <c r="L3" s="21" t="s">
        <v>70</v>
      </c>
      <c r="M3" s="22"/>
      <c r="N3" s="22"/>
      <c r="O3" s="35"/>
      <c r="P3" s="22" t="s">
        <v>71</v>
      </c>
      <c r="Q3" s="22"/>
      <c r="R3" s="24" t="s">
        <v>51</v>
      </c>
      <c r="S3" s="24" t="s">
        <v>2</v>
      </c>
      <c r="T3" s="28"/>
    </row>
    <row r="4" spans="1:20" s="1" customFormat="1" ht="27" customHeight="1" x14ac:dyDescent="0.25">
      <c r="A4" s="23"/>
      <c r="B4" s="23"/>
      <c r="C4" s="24"/>
      <c r="D4" s="24"/>
      <c r="E4" s="24"/>
      <c r="F4" s="20"/>
      <c r="G4" s="25" t="s">
        <v>52</v>
      </c>
      <c r="H4" s="25" t="s">
        <v>53</v>
      </c>
      <c r="I4" s="24"/>
      <c r="J4" s="26" t="s">
        <v>54</v>
      </c>
      <c r="K4" s="26" t="s">
        <v>1</v>
      </c>
      <c r="L4" s="26">
        <v>1</v>
      </c>
      <c r="M4" s="26">
        <v>2</v>
      </c>
      <c r="N4" s="26">
        <v>3</v>
      </c>
      <c r="O4" s="26">
        <v>4</v>
      </c>
      <c r="P4" s="36" t="s">
        <v>72</v>
      </c>
      <c r="Q4" s="38" t="s">
        <v>73</v>
      </c>
      <c r="R4" s="24"/>
      <c r="S4" s="24"/>
      <c r="T4" s="28"/>
    </row>
    <row r="5" spans="1:20" s="1" customFormat="1" ht="34.950000000000003" customHeight="1" x14ac:dyDescent="0.25">
      <c r="A5" s="23"/>
      <c r="B5" s="23"/>
      <c r="C5" s="24"/>
      <c r="D5" s="24"/>
      <c r="E5" s="24"/>
      <c r="F5" s="20"/>
      <c r="G5" s="25"/>
      <c r="H5" s="25"/>
      <c r="I5" s="24"/>
      <c r="J5" s="27"/>
      <c r="K5" s="27"/>
      <c r="L5" s="27"/>
      <c r="M5" s="27"/>
      <c r="N5" s="27"/>
      <c r="O5" s="27"/>
      <c r="P5" s="37"/>
      <c r="Q5" s="39"/>
      <c r="R5" s="24"/>
      <c r="S5" s="24"/>
      <c r="T5" s="28"/>
    </row>
    <row r="6" spans="1:20" ht="64.95" customHeight="1" outlineLevel="2" x14ac:dyDescent="0.25">
      <c r="A6" s="4">
        <v>1</v>
      </c>
      <c r="B6" s="5" t="s">
        <v>74</v>
      </c>
      <c r="C6" s="6" t="s">
        <v>10</v>
      </c>
      <c r="D6" s="6" t="s">
        <v>11</v>
      </c>
      <c r="E6" s="7"/>
      <c r="F6" s="7">
        <v>1</v>
      </c>
      <c r="G6" s="8" t="s">
        <v>12</v>
      </c>
      <c r="H6" s="7">
        <v>1.3363</v>
      </c>
      <c r="I6" s="13" t="s">
        <v>75</v>
      </c>
      <c r="J6" s="7">
        <v>7.2</v>
      </c>
      <c r="K6" s="7">
        <f t="shared" ref="K6:K29" si="0">H6*J6</f>
        <v>9.621360000000001</v>
      </c>
      <c r="L6" s="14" t="s">
        <v>89</v>
      </c>
      <c r="M6" s="14" t="s">
        <v>90</v>
      </c>
      <c r="N6" s="14" t="s">
        <v>91</v>
      </c>
      <c r="O6" s="14" t="s">
        <v>92</v>
      </c>
      <c r="P6" s="14" t="s">
        <v>76</v>
      </c>
      <c r="Q6" s="14">
        <f>11000/100000</f>
        <v>0.11</v>
      </c>
      <c r="R6" s="17">
        <v>10.77</v>
      </c>
      <c r="S6" s="18"/>
      <c r="T6" s="19"/>
    </row>
    <row r="7" spans="1:20" ht="64.95" customHeight="1" outlineLevel="2" x14ac:dyDescent="0.25">
      <c r="A7" s="4">
        <v>2</v>
      </c>
      <c r="B7" s="5" t="s">
        <v>74</v>
      </c>
      <c r="C7" s="6" t="s">
        <v>13</v>
      </c>
      <c r="D7" s="6" t="s">
        <v>14</v>
      </c>
      <c r="E7" s="7"/>
      <c r="F7" s="7">
        <v>1</v>
      </c>
      <c r="G7" s="8" t="s">
        <v>77</v>
      </c>
      <c r="H7" s="7">
        <v>5.0700000000000002E-2</v>
      </c>
      <c r="I7" s="13" t="s">
        <v>78</v>
      </c>
      <c r="J7" s="7">
        <v>6.5</v>
      </c>
      <c r="K7" s="7">
        <f t="shared" si="0"/>
        <v>0.32955000000000001</v>
      </c>
      <c r="L7" s="14" t="s">
        <v>93</v>
      </c>
      <c r="M7" s="14" t="s">
        <v>79</v>
      </c>
      <c r="N7" s="14" t="s">
        <v>80</v>
      </c>
      <c r="O7" s="14" t="s">
        <v>81</v>
      </c>
      <c r="P7" s="7" t="s">
        <v>82</v>
      </c>
      <c r="Q7" s="7" t="s">
        <v>82</v>
      </c>
      <c r="R7" s="17">
        <f>K7+0.32+0.03+0.1+0.2</f>
        <v>0.97955000000000014</v>
      </c>
      <c r="S7" s="18"/>
      <c r="T7" s="19"/>
    </row>
    <row r="8" spans="1:20" ht="64.95" customHeight="1" outlineLevel="2" x14ac:dyDescent="0.25">
      <c r="A8" s="4">
        <v>3</v>
      </c>
      <c r="B8" s="5" t="s">
        <v>74</v>
      </c>
      <c r="C8" s="6" t="s">
        <v>15</v>
      </c>
      <c r="D8" s="6" t="s">
        <v>16</v>
      </c>
      <c r="E8" s="9"/>
      <c r="F8" s="7">
        <v>1</v>
      </c>
      <c r="G8" s="8" t="s">
        <v>57</v>
      </c>
      <c r="H8" s="7">
        <v>1.0999999999999999E-2</v>
      </c>
      <c r="I8" s="13" t="s">
        <v>58</v>
      </c>
      <c r="J8" s="7">
        <v>6</v>
      </c>
      <c r="K8" s="7">
        <f t="shared" si="0"/>
        <v>6.6000000000000003E-2</v>
      </c>
      <c r="L8" s="15" t="s">
        <v>94</v>
      </c>
      <c r="M8" s="7"/>
      <c r="N8" s="7"/>
      <c r="O8" s="7"/>
      <c r="P8" s="7" t="s">
        <v>82</v>
      </c>
      <c r="Q8" s="7" t="s">
        <v>82</v>
      </c>
      <c r="R8" s="17">
        <f t="shared" ref="R8:R10" si="1">K8+0.24</f>
        <v>0.30599999999999999</v>
      </c>
      <c r="S8" s="18"/>
      <c r="T8" s="19"/>
    </row>
    <row r="9" spans="1:20" ht="64.95" customHeight="1" outlineLevel="2" x14ac:dyDescent="0.25">
      <c r="A9" s="4">
        <v>4</v>
      </c>
      <c r="B9" s="5" t="s">
        <v>74</v>
      </c>
      <c r="C9" s="6" t="s">
        <v>17</v>
      </c>
      <c r="D9" s="6" t="s">
        <v>18</v>
      </c>
      <c r="E9" s="9"/>
      <c r="F9" s="7">
        <v>1</v>
      </c>
      <c r="G9" s="8" t="s">
        <v>57</v>
      </c>
      <c r="H9" s="7">
        <v>1.0999999999999999E-2</v>
      </c>
      <c r="I9" s="13" t="s">
        <v>58</v>
      </c>
      <c r="J9" s="7">
        <v>6</v>
      </c>
      <c r="K9" s="7">
        <f t="shared" si="0"/>
        <v>6.6000000000000003E-2</v>
      </c>
      <c r="L9" s="15" t="s">
        <v>94</v>
      </c>
      <c r="M9" s="7"/>
      <c r="N9" s="7"/>
      <c r="O9" s="7"/>
      <c r="P9" s="7" t="s">
        <v>82</v>
      </c>
      <c r="Q9" s="7" t="s">
        <v>82</v>
      </c>
      <c r="R9" s="17">
        <f t="shared" si="1"/>
        <v>0.30599999999999999</v>
      </c>
      <c r="S9" s="18"/>
      <c r="T9" s="19"/>
    </row>
    <row r="10" spans="1:20" ht="64.95" customHeight="1" outlineLevel="2" x14ac:dyDescent="0.25">
      <c r="A10" s="4">
        <v>5</v>
      </c>
      <c r="B10" s="5" t="s">
        <v>74</v>
      </c>
      <c r="C10" s="6" t="s">
        <v>19</v>
      </c>
      <c r="D10" s="6" t="s">
        <v>20</v>
      </c>
      <c r="E10" s="9"/>
      <c r="F10" s="7">
        <v>1</v>
      </c>
      <c r="G10" s="8" t="s">
        <v>57</v>
      </c>
      <c r="H10" s="7">
        <v>8.0000000000000002E-3</v>
      </c>
      <c r="I10" s="13" t="s">
        <v>58</v>
      </c>
      <c r="J10" s="7">
        <v>6</v>
      </c>
      <c r="K10" s="7">
        <f t="shared" si="0"/>
        <v>4.8000000000000001E-2</v>
      </c>
      <c r="L10" s="15" t="s">
        <v>94</v>
      </c>
      <c r="M10" s="7"/>
      <c r="N10" s="7"/>
      <c r="O10" s="7"/>
      <c r="P10" s="7" t="s">
        <v>82</v>
      </c>
      <c r="Q10" s="7" t="s">
        <v>82</v>
      </c>
      <c r="R10" s="17">
        <f t="shared" si="1"/>
        <v>0.28799999999999998</v>
      </c>
      <c r="S10" s="18"/>
      <c r="T10" s="19"/>
    </row>
    <row r="11" spans="1:20" ht="64.95" customHeight="1" outlineLevel="2" x14ac:dyDescent="0.25">
      <c r="A11" s="4">
        <v>6</v>
      </c>
      <c r="B11" s="5" t="s">
        <v>74</v>
      </c>
      <c r="C11" s="6" t="s">
        <v>21</v>
      </c>
      <c r="D11" s="6" t="s">
        <v>22</v>
      </c>
      <c r="E11" s="9"/>
      <c r="F11" s="7">
        <v>1</v>
      </c>
      <c r="G11" s="8" t="s">
        <v>57</v>
      </c>
      <c r="H11" s="7">
        <v>7.0000000000000001E-3</v>
      </c>
      <c r="I11" s="13" t="s">
        <v>58</v>
      </c>
      <c r="J11" s="7">
        <v>6</v>
      </c>
      <c r="K11" s="7">
        <f t="shared" si="0"/>
        <v>4.2000000000000003E-2</v>
      </c>
      <c r="L11" s="15" t="s">
        <v>95</v>
      </c>
      <c r="M11" s="7"/>
      <c r="N11" s="7"/>
      <c r="O11" s="7"/>
      <c r="P11" s="7" t="s">
        <v>82</v>
      </c>
      <c r="Q11" s="7" t="s">
        <v>82</v>
      </c>
      <c r="R11" s="17">
        <f t="shared" ref="R11:R15" si="2">K11+0.18</f>
        <v>0.222</v>
      </c>
      <c r="S11" s="18"/>
      <c r="T11" s="19"/>
    </row>
    <row r="12" spans="1:20" ht="64.95" customHeight="1" outlineLevel="2" x14ac:dyDescent="0.25">
      <c r="A12" s="4">
        <v>7</v>
      </c>
      <c r="B12" s="5" t="s">
        <v>74</v>
      </c>
      <c r="C12" s="6" t="s">
        <v>23</v>
      </c>
      <c r="D12" s="6" t="s">
        <v>24</v>
      </c>
      <c r="E12" s="9"/>
      <c r="F12" s="7">
        <v>1</v>
      </c>
      <c r="G12" s="8" t="s">
        <v>83</v>
      </c>
      <c r="H12" s="7">
        <v>0.2586</v>
      </c>
      <c r="I12" s="13" t="s">
        <v>69</v>
      </c>
      <c r="J12" s="7">
        <v>5.5</v>
      </c>
      <c r="K12" s="7">
        <f t="shared" si="0"/>
        <v>1.4222999999999999</v>
      </c>
      <c r="L12" s="14" t="s">
        <v>96</v>
      </c>
      <c r="M12" s="14" t="s">
        <v>97</v>
      </c>
      <c r="N12" s="14" t="s">
        <v>98</v>
      </c>
      <c r="O12" s="7"/>
      <c r="P12" s="14" t="s">
        <v>84</v>
      </c>
      <c r="Q12" s="14">
        <f>6000/100000</f>
        <v>0.06</v>
      </c>
      <c r="R12" s="17">
        <f>K12+0.88+0.7+0.18+0.06</f>
        <v>3.2423000000000002</v>
      </c>
      <c r="S12" s="18"/>
      <c r="T12" s="19"/>
    </row>
    <row r="13" spans="1:20" ht="64.95" customHeight="1" outlineLevel="2" x14ac:dyDescent="0.25">
      <c r="A13" s="4">
        <v>8</v>
      </c>
      <c r="B13" s="5" t="s">
        <v>74</v>
      </c>
      <c r="C13" s="6" t="s">
        <v>25</v>
      </c>
      <c r="D13" s="6" t="s">
        <v>26</v>
      </c>
      <c r="E13" s="9"/>
      <c r="F13" s="7">
        <v>1</v>
      </c>
      <c r="G13" s="8" t="s">
        <v>57</v>
      </c>
      <c r="H13" s="7">
        <v>0.01</v>
      </c>
      <c r="I13" s="13" t="s">
        <v>58</v>
      </c>
      <c r="J13" s="7">
        <v>6</v>
      </c>
      <c r="K13" s="7">
        <f t="shared" si="0"/>
        <v>0.06</v>
      </c>
      <c r="L13" s="15" t="s">
        <v>95</v>
      </c>
      <c r="M13" s="7"/>
      <c r="N13" s="7"/>
      <c r="O13" s="7"/>
      <c r="P13" s="7" t="s">
        <v>82</v>
      </c>
      <c r="Q13" s="7" t="s">
        <v>82</v>
      </c>
      <c r="R13" s="17">
        <f t="shared" si="2"/>
        <v>0.24</v>
      </c>
      <c r="S13" s="18"/>
      <c r="T13" s="19"/>
    </row>
    <row r="14" spans="1:20" ht="64.95" customHeight="1" outlineLevel="2" x14ac:dyDescent="0.25">
      <c r="A14" s="4">
        <v>9</v>
      </c>
      <c r="B14" s="5" t="s">
        <v>74</v>
      </c>
      <c r="C14" s="6" t="s">
        <v>27</v>
      </c>
      <c r="D14" s="6" t="s">
        <v>28</v>
      </c>
      <c r="E14" s="9"/>
      <c r="F14" s="7">
        <v>1</v>
      </c>
      <c r="G14" s="8" t="s">
        <v>57</v>
      </c>
      <c r="H14" s="7">
        <v>0.01</v>
      </c>
      <c r="I14" s="13" t="s">
        <v>58</v>
      </c>
      <c r="J14" s="7">
        <v>6</v>
      </c>
      <c r="K14" s="7">
        <f t="shared" si="0"/>
        <v>0.06</v>
      </c>
      <c r="L14" s="15" t="s">
        <v>95</v>
      </c>
      <c r="M14" s="7"/>
      <c r="N14" s="7"/>
      <c r="O14" s="7"/>
      <c r="P14" s="7" t="s">
        <v>82</v>
      </c>
      <c r="Q14" s="7" t="s">
        <v>82</v>
      </c>
      <c r="R14" s="17">
        <f t="shared" si="2"/>
        <v>0.24</v>
      </c>
      <c r="S14" s="18"/>
      <c r="T14" s="19"/>
    </row>
    <row r="15" spans="1:20" ht="64.95" customHeight="1" outlineLevel="2" x14ac:dyDescent="0.25">
      <c r="A15" s="4">
        <v>10</v>
      </c>
      <c r="B15" s="5" t="s">
        <v>74</v>
      </c>
      <c r="C15" s="6" t="s">
        <v>29</v>
      </c>
      <c r="D15" s="6" t="s">
        <v>30</v>
      </c>
      <c r="E15" s="9"/>
      <c r="F15" s="7">
        <v>1</v>
      </c>
      <c r="G15" s="8" t="s">
        <v>57</v>
      </c>
      <c r="H15" s="7">
        <v>7.0000000000000001E-3</v>
      </c>
      <c r="I15" s="13" t="s">
        <v>58</v>
      </c>
      <c r="J15" s="7">
        <v>6</v>
      </c>
      <c r="K15" s="7">
        <f t="shared" si="0"/>
        <v>4.2000000000000003E-2</v>
      </c>
      <c r="L15" s="15" t="s">
        <v>95</v>
      </c>
      <c r="M15" s="7"/>
      <c r="N15" s="7"/>
      <c r="O15" s="7"/>
      <c r="P15" s="7" t="s">
        <v>82</v>
      </c>
      <c r="Q15" s="7" t="s">
        <v>82</v>
      </c>
      <c r="R15" s="17">
        <f t="shared" si="2"/>
        <v>0.222</v>
      </c>
      <c r="S15" s="18"/>
      <c r="T15" s="19"/>
    </row>
    <row r="16" spans="1:20" ht="64.95" customHeight="1" outlineLevel="2" x14ac:dyDescent="0.25">
      <c r="A16" s="4">
        <v>11</v>
      </c>
      <c r="B16" s="5" t="s">
        <v>74</v>
      </c>
      <c r="C16" s="6" t="s">
        <v>31</v>
      </c>
      <c r="D16" s="6" t="s">
        <v>32</v>
      </c>
      <c r="E16" s="9"/>
      <c r="F16" s="7">
        <v>1</v>
      </c>
      <c r="G16" s="8" t="s">
        <v>57</v>
      </c>
      <c r="H16" s="7">
        <v>8.9999999999999993E-3</v>
      </c>
      <c r="I16" s="13" t="s">
        <v>58</v>
      </c>
      <c r="J16" s="7">
        <v>6</v>
      </c>
      <c r="K16" s="7">
        <f t="shared" si="0"/>
        <v>5.3999999999999992E-2</v>
      </c>
      <c r="L16" s="15" t="s">
        <v>99</v>
      </c>
      <c r="M16" s="7"/>
      <c r="N16" s="7"/>
      <c r="O16" s="7"/>
      <c r="P16" s="7" t="s">
        <v>82</v>
      </c>
      <c r="Q16" s="7" t="s">
        <v>82</v>
      </c>
      <c r="R16" s="17">
        <f>K16+0.22</f>
        <v>0.27400000000000002</v>
      </c>
      <c r="S16" s="18"/>
      <c r="T16" s="19"/>
    </row>
    <row r="17" spans="1:20" ht="64.95" customHeight="1" outlineLevel="2" x14ac:dyDescent="0.25">
      <c r="A17" s="4">
        <v>12</v>
      </c>
      <c r="B17" s="5" t="s">
        <v>74</v>
      </c>
      <c r="C17" s="6" t="s">
        <v>33</v>
      </c>
      <c r="D17" s="6" t="s">
        <v>34</v>
      </c>
      <c r="E17" s="9"/>
      <c r="F17" s="7">
        <v>1</v>
      </c>
      <c r="G17" s="8" t="s">
        <v>85</v>
      </c>
      <c r="H17" s="7">
        <v>0.36330000000000001</v>
      </c>
      <c r="I17" s="13" t="s">
        <v>86</v>
      </c>
      <c r="J17" s="7">
        <v>7</v>
      </c>
      <c r="K17" s="7">
        <f t="shared" si="0"/>
        <v>2.5430999999999999</v>
      </c>
      <c r="L17" s="14"/>
      <c r="M17" s="14"/>
      <c r="N17" s="14"/>
      <c r="O17" s="14"/>
      <c r="P17" s="14" t="s">
        <v>87</v>
      </c>
      <c r="Q17" s="14">
        <f>8000/100000</f>
        <v>0.08</v>
      </c>
      <c r="R17" s="17">
        <v>3.14</v>
      </c>
      <c r="S17" s="18"/>
      <c r="T17" s="19"/>
    </row>
    <row r="18" spans="1:20" ht="64.95" customHeight="1" outlineLevel="2" x14ac:dyDescent="0.25">
      <c r="A18" s="4">
        <v>13</v>
      </c>
      <c r="B18" s="5" t="s">
        <v>67</v>
      </c>
      <c r="C18" s="6" t="s">
        <v>4</v>
      </c>
      <c r="D18" s="6" t="s">
        <v>5</v>
      </c>
      <c r="E18" s="7"/>
      <c r="F18" s="7">
        <v>1</v>
      </c>
      <c r="G18" s="8" t="s">
        <v>68</v>
      </c>
      <c r="H18" s="7">
        <v>4.2000000000000003E-2</v>
      </c>
      <c r="I18" s="13" t="s">
        <v>69</v>
      </c>
      <c r="J18" s="7">
        <v>5.5</v>
      </c>
      <c r="K18" s="7">
        <f t="shared" si="0"/>
        <v>0.23100000000000001</v>
      </c>
      <c r="L18" s="15" t="s">
        <v>99</v>
      </c>
      <c r="M18" s="16" t="s">
        <v>100</v>
      </c>
      <c r="N18" s="7"/>
      <c r="O18" s="7"/>
      <c r="P18" s="7"/>
      <c r="Q18" s="7"/>
      <c r="R18" s="17">
        <f>K18+0.22+0.05</f>
        <v>0.501</v>
      </c>
      <c r="S18" s="18"/>
      <c r="T18" s="19"/>
    </row>
    <row r="19" spans="1:20" ht="64.95" customHeight="1" outlineLevel="2" x14ac:dyDescent="0.25">
      <c r="A19" s="4">
        <v>14</v>
      </c>
      <c r="B19" s="5" t="s">
        <v>67</v>
      </c>
      <c r="C19" s="6" t="s">
        <v>6</v>
      </c>
      <c r="D19" s="6" t="s">
        <v>7</v>
      </c>
      <c r="E19" s="7"/>
      <c r="F19" s="7">
        <v>1</v>
      </c>
      <c r="G19" s="8" t="s">
        <v>68</v>
      </c>
      <c r="H19" s="7">
        <v>2.5000000000000001E-2</v>
      </c>
      <c r="I19" s="13" t="s">
        <v>69</v>
      </c>
      <c r="J19" s="7">
        <v>5.5</v>
      </c>
      <c r="K19" s="7">
        <f t="shared" si="0"/>
        <v>0.13750000000000001</v>
      </c>
      <c r="L19" s="15" t="s">
        <v>101</v>
      </c>
      <c r="M19" s="16" t="s">
        <v>100</v>
      </c>
      <c r="N19" s="7"/>
      <c r="O19" s="7"/>
      <c r="P19" s="7"/>
      <c r="Q19" s="7"/>
      <c r="R19" s="17">
        <f>K19+0.1+0.05</f>
        <v>0.28750000000000003</v>
      </c>
      <c r="S19" s="18"/>
      <c r="T19" s="19"/>
    </row>
    <row r="20" spans="1:20" ht="64.95" customHeight="1" outlineLevel="2" x14ac:dyDescent="0.25">
      <c r="A20" s="4">
        <v>15</v>
      </c>
      <c r="B20" s="5" t="s">
        <v>67</v>
      </c>
      <c r="C20" s="6" t="s">
        <v>8</v>
      </c>
      <c r="D20" s="6" t="s">
        <v>9</v>
      </c>
      <c r="E20" s="9"/>
      <c r="F20" s="7">
        <v>1</v>
      </c>
      <c r="G20" s="8" t="s">
        <v>68</v>
      </c>
      <c r="H20" s="7">
        <v>3.2000000000000001E-2</v>
      </c>
      <c r="I20" s="13" t="s">
        <v>69</v>
      </c>
      <c r="J20" s="7">
        <v>5.5</v>
      </c>
      <c r="K20" s="7">
        <f t="shared" si="0"/>
        <v>0.17599999999999999</v>
      </c>
      <c r="L20" s="15" t="s">
        <v>102</v>
      </c>
      <c r="M20" s="16"/>
      <c r="N20" s="14"/>
      <c r="O20" s="14"/>
      <c r="P20" s="14"/>
      <c r="Q20" s="14"/>
      <c r="R20" s="17">
        <f>K20+0.07</f>
        <v>0.246</v>
      </c>
      <c r="S20" s="18"/>
      <c r="T20" s="19"/>
    </row>
    <row r="21" spans="1:20" ht="64.95" customHeight="1" outlineLevel="2" x14ac:dyDescent="0.25">
      <c r="A21" s="4">
        <v>16</v>
      </c>
      <c r="B21" s="5" t="s">
        <v>55</v>
      </c>
      <c r="C21" s="10" t="s">
        <v>35</v>
      </c>
      <c r="D21" s="11" t="s">
        <v>56</v>
      </c>
      <c r="E21" s="7"/>
      <c r="F21" s="7">
        <v>1</v>
      </c>
      <c r="G21" s="8" t="s">
        <v>57</v>
      </c>
      <c r="H21" s="7">
        <v>1.0999999999999999E-2</v>
      </c>
      <c r="I21" s="13" t="s">
        <v>58</v>
      </c>
      <c r="J21" s="7">
        <v>6</v>
      </c>
      <c r="K21" s="7">
        <f t="shared" si="0"/>
        <v>6.6000000000000003E-2</v>
      </c>
      <c r="L21" s="15" t="s">
        <v>99</v>
      </c>
      <c r="M21" s="16"/>
      <c r="N21" s="14"/>
      <c r="O21" s="14"/>
      <c r="P21" s="14"/>
      <c r="Q21" s="14"/>
      <c r="R21" s="17">
        <f t="shared" ref="R21:R22" si="3">K21+0.22</f>
        <v>0.28600000000000003</v>
      </c>
      <c r="S21" s="18"/>
      <c r="T21" s="19"/>
    </row>
    <row r="22" spans="1:20" ht="64.95" customHeight="1" outlineLevel="2" x14ac:dyDescent="0.25">
      <c r="A22" s="4">
        <v>17</v>
      </c>
      <c r="B22" s="5" t="s">
        <v>55</v>
      </c>
      <c r="C22" s="10" t="s">
        <v>36</v>
      </c>
      <c r="D22" s="11" t="s">
        <v>59</v>
      </c>
      <c r="E22" s="7"/>
      <c r="F22" s="7">
        <v>1</v>
      </c>
      <c r="G22" s="8" t="s">
        <v>57</v>
      </c>
      <c r="H22" s="7">
        <v>1.0999999999999999E-2</v>
      </c>
      <c r="I22" s="13" t="s">
        <v>58</v>
      </c>
      <c r="J22" s="7">
        <v>6</v>
      </c>
      <c r="K22" s="7">
        <f t="shared" si="0"/>
        <v>6.6000000000000003E-2</v>
      </c>
      <c r="L22" s="15" t="s">
        <v>99</v>
      </c>
      <c r="M22" s="16"/>
      <c r="N22" s="14"/>
      <c r="O22" s="14"/>
      <c r="P22" s="14"/>
      <c r="Q22" s="14"/>
      <c r="R22" s="17">
        <f t="shared" si="3"/>
        <v>0.28600000000000003</v>
      </c>
      <c r="S22" s="18"/>
      <c r="T22" s="19"/>
    </row>
    <row r="23" spans="1:20" ht="64.95" customHeight="1" outlineLevel="2" x14ac:dyDescent="0.25">
      <c r="A23" s="4">
        <v>18</v>
      </c>
      <c r="B23" s="5" t="s">
        <v>55</v>
      </c>
      <c r="C23" s="10" t="s">
        <v>37</v>
      </c>
      <c r="D23" s="11" t="s">
        <v>60</v>
      </c>
      <c r="E23" s="7"/>
      <c r="F23" s="7">
        <v>1</v>
      </c>
      <c r="G23" s="8" t="s">
        <v>57</v>
      </c>
      <c r="H23" s="7">
        <v>7.0000000000000001E-3</v>
      </c>
      <c r="I23" s="13" t="s">
        <v>58</v>
      </c>
      <c r="J23" s="7">
        <v>6</v>
      </c>
      <c r="K23" s="7">
        <f t="shared" si="0"/>
        <v>4.2000000000000003E-2</v>
      </c>
      <c r="L23" s="15" t="s">
        <v>103</v>
      </c>
      <c r="M23" s="16"/>
      <c r="N23" s="14"/>
      <c r="O23" s="14"/>
      <c r="P23" s="14"/>
      <c r="Q23" s="14"/>
      <c r="R23" s="17">
        <f t="shared" ref="R23:R26" si="4">K23+0.14</f>
        <v>0.18200000000000002</v>
      </c>
      <c r="S23" s="18"/>
      <c r="T23" s="19"/>
    </row>
    <row r="24" spans="1:20" ht="64.95" customHeight="1" outlineLevel="2" x14ac:dyDescent="0.25">
      <c r="A24" s="4">
        <v>19</v>
      </c>
      <c r="B24" s="5" t="s">
        <v>55</v>
      </c>
      <c r="C24" s="10" t="s">
        <v>38</v>
      </c>
      <c r="D24" s="11" t="s">
        <v>40</v>
      </c>
      <c r="E24" s="7"/>
      <c r="F24" s="7">
        <v>1</v>
      </c>
      <c r="G24" s="8" t="s">
        <v>57</v>
      </c>
      <c r="H24" s="7">
        <v>1.0999999999999999E-2</v>
      </c>
      <c r="I24" s="13" t="s">
        <v>58</v>
      </c>
      <c r="J24" s="7">
        <v>6</v>
      </c>
      <c r="K24" s="7">
        <f t="shared" si="0"/>
        <v>6.6000000000000003E-2</v>
      </c>
      <c r="L24" s="15" t="s">
        <v>95</v>
      </c>
      <c r="M24" s="16"/>
      <c r="N24" s="14"/>
      <c r="O24" s="14"/>
      <c r="P24" s="14"/>
      <c r="Q24" s="14"/>
      <c r="R24" s="17">
        <f>K24+0.18</f>
        <v>0.246</v>
      </c>
      <c r="S24" s="18"/>
      <c r="T24" s="19"/>
    </row>
    <row r="25" spans="1:20" ht="64.95" customHeight="1" outlineLevel="2" x14ac:dyDescent="0.25">
      <c r="A25" s="4">
        <v>20</v>
      </c>
      <c r="B25" s="5" t="s">
        <v>55</v>
      </c>
      <c r="C25" s="10" t="s">
        <v>39</v>
      </c>
      <c r="D25" s="11" t="s">
        <v>61</v>
      </c>
      <c r="E25" s="7"/>
      <c r="F25" s="7">
        <v>1</v>
      </c>
      <c r="G25" s="8" t="s">
        <v>57</v>
      </c>
      <c r="H25" s="7">
        <v>1.0999999999999999E-2</v>
      </c>
      <c r="I25" s="13" t="s">
        <v>58</v>
      </c>
      <c r="J25" s="7">
        <v>6</v>
      </c>
      <c r="K25" s="7">
        <f t="shared" si="0"/>
        <v>6.6000000000000003E-2</v>
      </c>
      <c r="L25" s="15" t="s">
        <v>95</v>
      </c>
      <c r="M25" s="16"/>
      <c r="N25" s="14"/>
      <c r="O25" s="14"/>
      <c r="P25" s="14"/>
      <c r="Q25" s="14"/>
      <c r="R25" s="17">
        <f>K25+0.18</f>
        <v>0.246</v>
      </c>
      <c r="S25" s="18"/>
      <c r="T25" s="19"/>
    </row>
    <row r="26" spans="1:20" ht="64.95" customHeight="1" outlineLevel="2" x14ac:dyDescent="0.25">
      <c r="A26" s="4">
        <v>21</v>
      </c>
      <c r="B26" s="5" t="s">
        <v>55</v>
      </c>
      <c r="C26" s="12" t="s">
        <v>41</v>
      </c>
      <c r="D26" s="11" t="s">
        <v>62</v>
      </c>
      <c r="E26" s="7"/>
      <c r="F26" s="7">
        <v>1</v>
      </c>
      <c r="G26" s="8" t="s">
        <v>57</v>
      </c>
      <c r="H26" s="7">
        <v>7.0000000000000001E-3</v>
      </c>
      <c r="I26" s="13" t="s">
        <v>63</v>
      </c>
      <c r="J26" s="7">
        <v>6</v>
      </c>
      <c r="K26" s="7">
        <f t="shared" si="0"/>
        <v>4.2000000000000003E-2</v>
      </c>
      <c r="L26" s="15" t="s">
        <v>103</v>
      </c>
      <c r="M26" s="16"/>
      <c r="N26" s="14"/>
      <c r="O26" s="14"/>
      <c r="P26" s="14"/>
      <c r="Q26" s="14"/>
      <c r="R26" s="17">
        <f t="shared" si="4"/>
        <v>0.18200000000000002</v>
      </c>
      <c r="S26" s="18"/>
      <c r="T26" s="19"/>
    </row>
    <row r="27" spans="1:20" ht="64.95" customHeight="1" outlineLevel="2" x14ac:dyDescent="0.25">
      <c r="A27" s="4">
        <v>22</v>
      </c>
      <c r="B27" s="5" t="s">
        <v>55</v>
      </c>
      <c r="C27" s="12" t="s">
        <v>42</v>
      </c>
      <c r="D27" s="11" t="s">
        <v>64</v>
      </c>
      <c r="E27" s="7"/>
      <c r="F27" s="7">
        <v>1</v>
      </c>
      <c r="G27" s="8" t="s">
        <v>57</v>
      </c>
      <c r="H27" s="7">
        <v>0.01</v>
      </c>
      <c r="I27" s="13" t="s">
        <v>58</v>
      </c>
      <c r="J27" s="7">
        <v>6</v>
      </c>
      <c r="K27" s="7">
        <f t="shared" si="0"/>
        <v>0.06</v>
      </c>
      <c r="L27" s="15" t="s">
        <v>99</v>
      </c>
      <c r="M27" s="16"/>
      <c r="N27" s="14"/>
      <c r="O27" s="14"/>
      <c r="P27" s="14"/>
      <c r="Q27" s="14"/>
      <c r="R27" s="17">
        <f>K27+0.22</f>
        <v>0.28000000000000003</v>
      </c>
      <c r="S27" s="18"/>
      <c r="T27" s="19"/>
    </row>
    <row r="28" spans="1:20" ht="64.95" customHeight="1" outlineLevel="2" x14ac:dyDescent="0.25">
      <c r="A28" s="4">
        <v>23</v>
      </c>
      <c r="B28" s="5" t="s">
        <v>55</v>
      </c>
      <c r="C28" s="10" t="s">
        <v>43</v>
      </c>
      <c r="D28" s="11" t="s">
        <v>65</v>
      </c>
      <c r="E28" s="7"/>
      <c r="F28" s="7">
        <v>1</v>
      </c>
      <c r="G28" s="8" t="s">
        <v>57</v>
      </c>
      <c r="H28" s="7">
        <v>1.6E-2</v>
      </c>
      <c r="I28" s="13" t="s">
        <v>58</v>
      </c>
      <c r="J28" s="7">
        <v>6</v>
      </c>
      <c r="K28" s="7">
        <f t="shared" si="0"/>
        <v>9.6000000000000002E-2</v>
      </c>
      <c r="L28" s="15" t="s">
        <v>95</v>
      </c>
      <c r="M28" s="16"/>
      <c r="N28" s="14"/>
      <c r="O28" s="14"/>
      <c r="P28" s="14"/>
      <c r="Q28" s="14"/>
      <c r="R28" s="17">
        <f>K28+0.18</f>
        <v>0.27600000000000002</v>
      </c>
      <c r="S28" s="18"/>
      <c r="T28" s="19"/>
    </row>
    <row r="29" spans="1:20" ht="64.95" customHeight="1" outlineLevel="2" x14ac:dyDescent="0.25">
      <c r="A29" s="4">
        <v>24</v>
      </c>
      <c r="B29" s="5" t="s">
        <v>55</v>
      </c>
      <c r="C29" s="10" t="s">
        <v>44</v>
      </c>
      <c r="D29" s="11" t="s">
        <v>66</v>
      </c>
      <c r="E29" s="7"/>
      <c r="F29" s="7">
        <v>1</v>
      </c>
      <c r="G29" s="8" t="s">
        <v>57</v>
      </c>
      <c r="H29" s="7">
        <v>1.6E-2</v>
      </c>
      <c r="I29" s="13" t="s">
        <v>58</v>
      </c>
      <c r="J29" s="7">
        <v>6</v>
      </c>
      <c r="K29" s="7">
        <f t="shared" si="0"/>
        <v>9.6000000000000002E-2</v>
      </c>
      <c r="L29" s="15" t="s">
        <v>94</v>
      </c>
      <c r="M29" s="16"/>
      <c r="N29" s="14"/>
      <c r="O29" s="14"/>
      <c r="P29" s="14"/>
      <c r="Q29" s="14"/>
      <c r="R29" s="17">
        <f>K29+0.24</f>
        <v>0.33599999999999997</v>
      </c>
      <c r="S29" s="18"/>
      <c r="T29" s="19"/>
    </row>
  </sheetData>
  <mergeCells count="25">
    <mergeCell ref="R3:R5"/>
    <mergeCell ref="S3:S5"/>
    <mergeCell ref="T3:T5"/>
    <mergeCell ref="A1:S2"/>
    <mergeCell ref="M4:M5"/>
    <mergeCell ref="N4:N5"/>
    <mergeCell ref="O4:O5"/>
    <mergeCell ref="P4:P5"/>
    <mergeCell ref="Q4:Q5"/>
    <mergeCell ref="G3:H3"/>
    <mergeCell ref="J3:K3"/>
    <mergeCell ref="L3:O3"/>
    <mergeCell ref="P3:Q3"/>
    <mergeCell ref="A3:A5"/>
    <mergeCell ref="B3:B5"/>
    <mergeCell ref="C3:C5"/>
    <mergeCell ref="D3:D5"/>
    <mergeCell ref="E3:E5"/>
    <mergeCell ref="F3:F5"/>
    <mergeCell ref="G4:G5"/>
    <mergeCell ref="H4:H5"/>
    <mergeCell ref="I3:I5"/>
    <mergeCell ref="J4:J5"/>
    <mergeCell ref="K4:K5"/>
    <mergeCell ref="L4:L5"/>
  </mergeCells>
  <phoneticPr fontId="17" type="noConversion"/>
  <printOptions horizontalCentered="1" verticalCentered="1"/>
  <pageMargins left="0" right="0" top="0" bottom="0" header="0" footer="0"/>
  <pageSetup paperSize="9" scale="52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6">
    <comment s:ref="L4" rgbClr="3F9C60"/>
    <comment s:ref="L6" rgbClr="3F9C60"/>
    <comment s:ref="L8" rgbClr="3F9C60"/>
    <comment s:ref="L15" rgbClr="3F9C60"/>
    <comment s:ref="L17" rgbClr="3F9C60"/>
    <comment s:ref="L19" rgbClr="3F9C60"/>
    <comment s:ref="L21" rgbClr="3F9C60"/>
    <comment s:ref="L28" rgbClr="3F9C60"/>
    <comment s:ref="L30" rgbClr="3F9C60"/>
    <comment s:ref="L32" rgbClr="3F9C60"/>
    <comment s:ref="L34" rgbClr="3F9C60"/>
    <comment s:ref="L54" rgbClr="3F9C60"/>
    <comment s:ref="L56" rgbClr="3F9C60"/>
    <comment s:ref="G60" rgbClr="3F9C6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</vt:lpstr>
      <vt:lpstr>报价!Print_Area</vt:lpstr>
      <vt:lpstr>报价!Print_Titles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2022-02-09T08:17:00Z</dcterms:created>
  <dcterms:modified xsi:type="dcterms:W3CDTF">2022-02-25T05:34:05Z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3D9869923E554FE29AF5B6C00F24573F</vt:lpwstr>
  </property>
  <property fmtid="{D5CDD505-2E9C-101B-9397-08002B2CF9AE}" pid="3" name="KSOProductBuildVer">
    <vt:lpwstr>2052-11.1.0.11365</vt:lpwstr>
  </property>
</Properties>
</file>