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45" windowWidth="21840" windowHeight="12510"/>
  </bookViews>
  <sheets>
    <sheet name="核算" sheetId="2" r:id="rId1"/>
    <sheet name="Sheet1" sheetId="1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4" i="2" l="1"/>
  <c r="R4" i="2"/>
  <c r="Z6" i="2"/>
  <c r="Z5" i="2"/>
  <c r="Z4" i="2"/>
  <c r="S4" i="2" l="1"/>
  <c r="S10" i="2" l="1"/>
  <c r="Z10" i="2"/>
  <c r="AB4" i="2" l="1"/>
  <c r="AC4" i="2" s="1"/>
</calcChain>
</file>

<file path=xl/sharedStrings.xml><?xml version="1.0" encoding="utf-8"?>
<sst xmlns="http://schemas.openxmlformats.org/spreadsheetml/2006/main" count="103" uniqueCount="77">
  <si>
    <t>冲压件核价</t>
  </si>
  <si>
    <t>序</t>
  </si>
  <si>
    <t>厂家</t>
  </si>
  <si>
    <t>核价区间</t>
  </si>
  <si>
    <t>QAD号</t>
  </si>
  <si>
    <t>物料代码</t>
  </si>
  <si>
    <t>名称</t>
  </si>
  <si>
    <t>单件</t>
  </si>
  <si>
    <t>材质</t>
  </si>
  <si>
    <t>数量</t>
  </si>
  <si>
    <t>净尺寸</t>
  </si>
  <si>
    <t>下料尺寸</t>
  </si>
  <si>
    <t>含税单价</t>
  </si>
  <si>
    <t>重量</t>
  </si>
  <si>
    <t>材料费</t>
  </si>
  <si>
    <t>加工成本</t>
  </si>
  <si>
    <t>系数</t>
  </si>
  <si>
    <t>含税价格</t>
  </si>
  <si>
    <t>不含税单价</t>
  </si>
  <si>
    <t>未税模具费</t>
  </si>
  <si>
    <t>摊销件数</t>
  </si>
  <si>
    <t>含模摊未税单价</t>
  </si>
  <si>
    <t>最终未税定价</t>
  </si>
  <si>
    <t>号</t>
  </si>
  <si>
    <t>长mm</t>
  </si>
  <si>
    <t>宽mm</t>
  </si>
  <si>
    <t>厚mm</t>
  </si>
  <si>
    <t>废铁</t>
  </si>
  <si>
    <t>毛重</t>
  </si>
  <si>
    <t>净重</t>
  </si>
  <si>
    <t>工序</t>
  </si>
  <si>
    <t>吨位</t>
  </si>
  <si>
    <t>工序数</t>
  </si>
  <si>
    <t>工序费</t>
  </si>
  <si>
    <t>出件数</t>
  </si>
  <si>
    <t>合计</t>
  </si>
  <si>
    <t>材料合计：</t>
  </si>
  <si>
    <t>加工费合计：</t>
  </si>
  <si>
    <t>模具说明</t>
    <phoneticPr fontId="3" type="noConversion"/>
  </si>
  <si>
    <t>160T</t>
  </si>
  <si>
    <t>60T</t>
  </si>
  <si>
    <t>类别</t>
    <phoneticPr fontId="3" type="noConversion"/>
  </si>
  <si>
    <t>冲压机</t>
    <phoneticPr fontId="3" type="noConversion"/>
  </si>
  <si>
    <t>工序费</t>
    <phoneticPr fontId="3" type="noConversion"/>
  </si>
  <si>
    <t>冲床</t>
    <phoneticPr fontId="3" type="noConversion"/>
  </si>
  <si>
    <t>16T</t>
  </si>
  <si>
    <t>25T</t>
  </si>
  <si>
    <t>40T</t>
  </si>
  <si>
    <t>63T</t>
  </si>
  <si>
    <t>65t</t>
  </si>
  <si>
    <t>80T</t>
  </si>
  <si>
    <t>100T</t>
  </si>
  <si>
    <t>110T</t>
  </si>
  <si>
    <t>125T</t>
  </si>
  <si>
    <t>200T</t>
  </si>
  <si>
    <t>250T</t>
  </si>
  <si>
    <t>315T</t>
  </si>
  <si>
    <t>350T</t>
  </si>
  <si>
    <t>400T</t>
  </si>
  <si>
    <t>液压机</t>
    <phoneticPr fontId="3" type="noConversion"/>
  </si>
  <si>
    <t>500T</t>
  </si>
  <si>
    <t>焊接</t>
    <phoneticPr fontId="3" type="noConversion"/>
  </si>
  <si>
    <t>1CM</t>
    <phoneticPr fontId="3" type="noConversion"/>
  </si>
  <si>
    <t>焊螺母</t>
    <phoneticPr fontId="3" type="noConversion"/>
  </si>
  <si>
    <t>1个</t>
    <phoneticPr fontId="3" type="noConversion"/>
  </si>
  <si>
    <r>
      <t>Q</t>
    </r>
    <r>
      <rPr>
        <sz val="11"/>
        <color theme="1"/>
        <rFont val="等线"/>
        <family val="3"/>
        <charset val="134"/>
        <scheme val="minor"/>
      </rPr>
      <t>235</t>
    </r>
    <phoneticPr fontId="3" type="noConversion"/>
  </si>
  <si>
    <r>
      <t>2022</t>
    </r>
    <r>
      <rPr>
        <sz val="11"/>
        <color theme="1"/>
        <rFont val="等线"/>
        <family val="3"/>
        <charset val="134"/>
        <scheme val="minor"/>
      </rPr>
      <t>.3.4</t>
    </r>
    <phoneticPr fontId="3" type="noConversion"/>
  </si>
  <si>
    <r>
      <t>S</t>
    </r>
    <r>
      <rPr>
        <sz val="11"/>
        <color theme="1"/>
        <rFont val="等线"/>
        <family val="3"/>
        <charset val="134"/>
        <scheme val="minor"/>
      </rPr>
      <t>BS0010257</t>
    </r>
    <phoneticPr fontId="3" type="noConversion"/>
  </si>
  <si>
    <t>胎压钣金焊接总成</t>
    <phoneticPr fontId="3" type="noConversion"/>
  </si>
  <si>
    <t>胎压钣金总成</t>
    <phoneticPr fontId="3" type="noConversion"/>
  </si>
  <si>
    <t>落料冲孔</t>
  </si>
  <si>
    <t>通用</t>
  </si>
  <si>
    <t>折弯</t>
  </si>
  <si>
    <t>独用</t>
  </si>
  <si>
    <t>焊接</t>
  </si>
  <si>
    <t>200电焊机</t>
  </si>
  <si>
    <t>四角螺母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</si>
</sst>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);[Red]\(0.00\)"/>
    <numFmt numFmtId="177" formatCode="0.000_);[Red]\(0.000\)"/>
    <numFmt numFmtId="178" formatCode="0.00_ "/>
    <numFmt numFmtId="179" formatCode="0.000_ "/>
    <numFmt numFmtId="180" formatCode="0.0000"/>
  </numFmts>
  <fonts count="11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indexed="8"/>
      <name val="等线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sz val="10"/>
      <color indexed="8"/>
      <name val="等线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97">
    <xf numFmtId="0" fontId="0" fillId="0" borderId="0" xfId="0"/>
    <xf numFmtId="0" fontId="1" fillId="0" borderId="0" xfId="1">
      <alignment vertical="center"/>
    </xf>
    <xf numFmtId="0" fontId="1" fillId="0" borderId="2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 shrinkToFit="1"/>
    </xf>
    <xf numFmtId="176" fontId="4" fillId="3" borderId="2" xfId="1" applyNumberFormat="1" applyFont="1" applyFill="1" applyBorder="1" applyAlignment="1">
      <alignment horizontal="center" vertical="center"/>
    </xf>
    <xf numFmtId="176" fontId="1" fillId="0" borderId="2" xfId="1" applyNumberFormat="1" applyBorder="1" applyAlignment="1">
      <alignment horizontal="center" vertical="center"/>
    </xf>
    <xf numFmtId="177" fontId="1" fillId="0" borderId="2" xfId="1" applyNumberFormat="1" applyBorder="1" applyAlignment="1">
      <alignment horizontal="center" vertical="center" shrinkToFit="1"/>
    </xf>
    <xf numFmtId="177" fontId="1" fillId="3" borderId="2" xfId="1" applyNumberFormat="1" applyFill="1" applyBorder="1" applyAlignment="1">
      <alignment horizontal="center" vertical="center" shrinkToFit="1"/>
    </xf>
    <xf numFmtId="176" fontId="4" fillId="0" borderId="2" xfId="1" applyNumberFormat="1" applyFont="1" applyBorder="1" applyAlignment="1">
      <alignment horizontal="center" vertical="center" wrapText="1"/>
    </xf>
    <xf numFmtId="176" fontId="1" fillId="0" borderId="2" xfId="1" applyNumberFormat="1" applyBorder="1" applyAlignment="1">
      <alignment horizontal="center" vertical="center" shrinkToFit="1"/>
    </xf>
    <xf numFmtId="0" fontId="5" fillId="0" borderId="4" xfId="1" applyFont="1" applyBorder="1">
      <alignment vertical="center"/>
    </xf>
    <xf numFmtId="0" fontId="6" fillId="0" borderId="4" xfId="1" applyFont="1" applyBorder="1" applyAlignment="1">
      <alignment horizontal="center" vertical="center"/>
    </xf>
    <xf numFmtId="176" fontId="1" fillId="0" borderId="4" xfId="1" applyNumberFormat="1" applyBorder="1">
      <alignment vertical="center"/>
    </xf>
    <xf numFmtId="0" fontId="1" fillId="0" borderId="4" xfId="1" applyBorder="1" applyAlignment="1">
      <alignment horizontal="center" vertical="center"/>
    </xf>
    <xf numFmtId="0" fontId="1" fillId="0" borderId="4" xfId="1" applyBorder="1" applyAlignment="1">
      <alignment horizontal="center" vertical="center" wrapText="1"/>
    </xf>
    <xf numFmtId="0" fontId="1" fillId="3" borderId="4" xfId="1" applyFill="1" applyBorder="1" applyAlignment="1">
      <alignment horizontal="center" vertical="center" wrapText="1"/>
    </xf>
    <xf numFmtId="176" fontId="1" fillId="3" borderId="4" xfId="1" applyNumberFormat="1" applyFill="1" applyBorder="1" applyAlignment="1">
      <alignment horizontal="center" vertical="center"/>
    </xf>
    <xf numFmtId="176" fontId="1" fillId="0" borderId="4" xfId="1" applyNumberFormat="1" applyBorder="1" applyAlignment="1">
      <alignment horizontal="center" vertical="center"/>
    </xf>
    <xf numFmtId="0" fontId="1" fillId="3" borderId="4" xfId="1" applyFill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178" fontId="1" fillId="4" borderId="4" xfId="1" applyNumberFormat="1" applyFill="1" applyBorder="1" applyAlignment="1">
      <alignment horizontal="center" vertical="center"/>
    </xf>
    <xf numFmtId="176" fontId="1" fillId="4" borderId="4" xfId="1" applyNumberForma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178" fontId="9" fillId="4" borderId="4" xfId="1" applyNumberFormat="1" applyFont="1" applyFill="1" applyBorder="1" applyAlignment="1">
      <alignment horizontal="center" vertical="center"/>
    </xf>
    <xf numFmtId="0" fontId="9" fillId="4" borderId="4" xfId="1" applyFont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 wrapText="1"/>
    </xf>
    <xf numFmtId="0" fontId="1" fillId="0" borderId="4" xfId="1" applyBorder="1" applyAlignment="1">
      <alignment horizontal="center" vertical="center"/>
    </xf>
    <xf numFmtId="176" fontId="1" fillId="0" borderId="4" xfId="1" applyNumberFormat="1" applyBorder="1" applyAlignment="1">
      <alignment horizontal="center" vertical="center"/>
    </xf>
    <xf numFmtId="176" fontId="1" fillId="3" borderId="4" xfId="1" applyNumberFormat="1" applyFill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180" fontId="1" fillId="0" borderId="4" xfId="1" applyNumberFormat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4" fillId="4" borderId="4" xfId="1" applyFont="1" applyFill="1" applyBorder="1" applyAlignment="1">
      <alignment horizontal="center" vertical="center" wrapText="1"/>
    </xf>
    <xf numFmtId="0" fontId="1" fillId="4" borderId="4" xfId="1" applyFill="1" applyBorder="1" applyAlignment="1">
      <alignment horizontal="center" vertical="center" wrapText="1"/>
    </xf>
    <xf numFmtId="178" fontId="4" fillId="4" borderId="4" xfId="1" applyNumberFormat="1" applyFont="1" applyFill="1" applyBorder="1" applyAlignment="1">
      <alignment horizontal="center" vertical="center"/>
    </xf>
    <xf numFmtId="179" fontId="1" fillId="0" borderId="4" xfId="1" applyNumberFormat="1" applyBorder="1" applyAlignment="1">
      <alignment horizontal="center" vertical="center"/>
    </xf>
    <xf numFmtId="9" fontId="0" fillId="0" borderId="2" xfId="2" applyFont="1" applyBorder="1" applyAlignment="1">
      <alignment horizontal="center" vertical="center"/>
    </xf>
    <xf numFmtId="9" fontId="0" fillId="0" borderId="10" xfId="2" applyFont="1" applyBorder="1" applyAlignment="1">
      <alignment horizontal="center" vertical="center"/>
    </xf>
    <xf numFmtId="9" fontId="0" fillId="0" borderId="8" xfId="2" applyFont="1" applyBorder="1" applyAlignment="1">
      <alignment horizontal="center" vertical="center"/>
    </xf>
    <xf numFmtId="176" fontId="1" fillId="0" borderId="4" xfId="1" applyNumberFormat="1" applyBorder="1" applyAlignment="1">
      <alignment horizontal="center" vertical="center"/>
    </xf>
    <xf numFmtId="178" fontId="1" fillId="2" borderId="4" xfId="1" applyNumberFormat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 wrapText="1"/>
    </xf>
    <xf numFmtId="176" fontId="4" fillId="3" borderId="4" xfId="1" applyNumberFormat="1" applyFont="1" applyFill="1" applyBorder="1" applyAlignment="1">
      <alignment horizontal="center" vertical="center"/>
    </xf>
    <xf numFmtId="176" fontId="1" fillId="3" borderId="4" xfId="1" applyNumberFormat="1" applyFill="1" applyBorder="1" applyAlignment="1">
      <alignment horizontal="center" vertical="center"/>
    </xf>
    <xf numFmtId="0" fontId="1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1" fillId="0" borderId="8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4" fontId="1" fillId="0" borderId="2" xfId="1" applyNumberFormat="1" applyFont="1" applyBorder="1" applyAlignment="1">
      <alignment horizontal="center" vertical="center"/>
    </xf>
    <xf numFmtId="14" fontId="1" fillId="0" borderId="2" xfId="1" applyNumberFormat="1" applyFont="1" applyBorder="1" applyAlignment="1">
      <alignment horizontal="center" vertical="center" wrapText="1"/>
    </xf>
    <xf numFmtId="14" fontId="4" fillId="0" borderId="10" xfId="1" applyNumberFormat="1" applyFont="1" applyBorder="1" applyAlignment="1">
      <alignment horizontal="center" vertical="center" wrapText="1"/>
    </xf>
    <xf numFmtId="14" fontId="4" fillId="0" borderId="8" xfId="1" applyNumberFormat="1" applyFont="1" applyBorder="1" applyAlignment="1">
      <alignment horizontal="center" vertical="center" wrapText="1"/>
    </xf>
    <xf numFmtId="176" fontId="4" fillId="0" borderId="2" xfId="1" applyNumberFormat="1" applyFont="1" applyBorder="1" applyAlignment="1">
      <alignment horizontal="center" vertical="center" wrapText="1"/>
    </xf>
    <xf numFmtId="176" fontId="1" fillId="0" borderId="10" xfId="1" applyNumberFormat="1" applyBorder="1" applyAlignment="1">
      <alignment horizontal="center" vertical="center" wrapText="1"/>
    </xf>
    <xf numFmtId="178" fontId="1" fillId="2" borderId="2" xfId="1" applyNumberFormat="1" applyFill="1" applyBorder="1" applyAlignment="1">
      <alignment horizontal="center" vertical="center" wrapText="1"/>
    </xf>
    <xf numFmtId="178" fontId="1" fillId="2" borderId="10" xfId="1" applyNumberForma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176" fontId="1" fillId="0" borderId="4" xfId="1" applyNumberFormat="1" applyFont="1" applyBorder="1" applyAlignment="1">
      <alignment horizontal="center" vertical="center" wrapText="1"/>
    </xf>
    <xf numFmtId="176" fontId="1" fillId="0" borderId="4" xfId="1" applyNumberForma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 shrinkToFit="1"/>
    </xf>
    <xf numFmtId="0" fontId="1" fillId="0" borderId="4" xfId="1" applyBorder="1" applyAlignment="1">
      <alignment horizontal="center" vertical="center" wrapText="1" shrinkToFit="1"/>
    </xf>
    <xf numFmtId="176" fontId="1" fillId="0" borderId="5" xfId="1" applyNumberFormat="1" applyBorder="1" applyAlignment="1">
      <alignment horizontal="center" vertical="center"/>
    </xf>
    <xf numFmtId="176" fontId="1" fillId="0" borderId="6" xfId="1" applyNumberFormat="1" applyBorder="1" applyAlignment="1">
      <alignment horizontal="center" vertical="center"/>
    </xf>
    <xf numFmtId="177" fontId="1" fillId="0" borderId="5" xfId="1" applyNumberFormat="1" applyBorder="1" applyAlignment="1">
      <alignment horizontal="center" vertical="center" shrinkToFit="1"/>
    </xf>
    <xf numFmtId="177" fontId="1" fillId="0" borderId="7" xfId="1" applyNumberFormat="1" applyBorder="1" applyAlignment="1">
      <alignment horizontal="center" vertical="center" shrinkToFit="1"/>
    </xf>
    <xf numFmtId="177" fontId="1" fillId="0" borderId="6" xfId="1" applyNumberFormat="1" applyBorder="1" applyAlignment="1">
      <alignment horizontal="center" vertical="center" shrinkToFit="1"/>
    </xf>
    <xf numFmtId="176" fontId="1" fillId="0" borderId="2" xfId="1" applyNumberFormat="1" applyBorder="1" applyAlignment="1">
      <alignment horizontal="center" vertical="center"/>
    </xf>
    <xf numFmtId="176" fontId="1" fillId="0" borderId="10" xfId="1" applyNumberFormat="1" applyBorder="1" applyAlignment="1">
      <alignment horizontal="center" vertical="center"/>
    </xf>
    <xf numFmtId="176" fontId="1" fillId="0" borderId="7" xfId="1" applyNumberForma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/>
    </xf>
    <xf numFmtId="176" fontId="1" fillId="0" borderId="8" xfId="1" applyNumberForma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shrinkToFit="1"/>
    </xf>
    <xf numFmtId="0" fontId="1" fillId="0" borderId="10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wrapText="1" shrinkToFit="1"/>
    </xf>
    <xf numFmtId="0" fontId="1" fillId="0" borderId="8" xfId="1" applyBorder="1" applyAlignment="1">
      <alignment horizontal="center" vertical="center" wrapText="1" shrinkToFit="1"/>
    </xf>
    <xf numFmtId="0" fontId="1" fillId="0" borderId="8" xfId="1" applyBorder="1" applyAlignment="1">
      <alignment horizontal="center" vertical="center" shrinkToFit="1"/>
    </xf>
    <xf numFmtId="0" fontId="10" fillId="0" borderId="4" xfId="1" applyFont="1" applyBorder="1">
      <alignment vertical="center"/>
    </xf>
    <xf numFmtId="0" fontId="10" fillId="0" borderId="4" xfId="1" applyFont="1" applyBorder="1" applyAlignment="1">
      <alignment horizontal="center" vertical="center"/>
    </xf>
    <xf numFmtId="179" fontId="1" fillId="0" borderId="2" xfId="1" applyNumberFormat="1" applyBorder="1" applyAlignment="1">
      <alignment horizontal="center" vertical="center"/>
    </xf>
    <xf numFmtId="179" fontId="1" fillId="0" borderId="10" xfId="1" applyNumberFormat="1" applyBorder="1" applyAlignment="1">
      <alignment horizontal="center" vertical="center"/>
    </xf>
    <xf numFmtId="179" fontId="1" fillId="0" borderId="8" xfId="1" applyNumberFormat="1" applyBorder="1" applyAlignment="1">
      <alignment horizontal="center" vertical="center"/>
    </xf>
    <xf numFmtId="179" fontId="1" fillId="3" borderId="2" xfId="1" applyNumberFormat="1" applyFill="1" applyBorder="1" applyAlignment="1">
      <alignment horizontal="center" vertical="center"/>
    </xf>
    <xf numFmtId="179" fontId="1" fillId="3" borderId="10" xfId="1" applyNumberFormat="1" applyFill="1" applyBorder="1" applyAlignment="1">
      <alignment horizontal="center" vertical="center"/>
    </xf>
    <xf numFmtId="179" fontId="1" fillId="3" borderId="8" xfId="1" applyNumberFormat="1" applyFill="1" applyBorder="1" applyAlignment="1">
      <alignment horizontal="center" vertical="center"/>
    </xf>
  </cellXfs>
  <cellStyles count="3">
    <cellStyle name="百分比 2" xfId="2"/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74084</xdr:colOff>
      <xdr:row>4</xdr:row>
      <xdr:rowOff>52916</xdr:rowOff>
    </xdr:from>
    <xdr:to>
      <xdr:col>4</xdr:col>
      <xdr:colOff>874882</xdr:colOff>
      <xdr:row>8</xdr:row>
      <xdr:rowOff>31750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01" y="963083"/>
          <a:ext cx="800798" cy="656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"/>
  <sheetViews>
    <sheetView tabSelected="1" zoomScale="90" zoomScaleNormal="90" workbookViewId="0">
      <selection activeCell="AG1" sqref="A1:AG10"/>
    </sheetView>
  </sheetViews>
  <sheetFormatPr defaultColWidth="9" defaultRowHeight="13.5"/>
  <cols>
    <col min="1" max="1" width="4.5" style="1" customWidth="1"/>
    <col min="2" max="2" width="4.75" style="1" customWidth="1"/>
    <col min="3" max="3" width="11.625" style="1" bestFit="1" customWidth="1"/>
    <col min="4" max="4" width="12.375" style="1" customWidth="1"/>
    <col min="5" max="5" width="12.25" style="1" customWidth="1"/>
    <col min="6" max="6" width="9.75" style="1" customWidth="1"/>
    <col min="7" max="7" width="9.375" style="1" customWidth="1"/>
    <col min="8" max="8" width="9" style="1"/>
    <col min="9" max="9" width="3.25" style="1" customWidth="1"/>
    <col min="10" max="10" width="5" style="1" hidden="1" customWidth="1"/>
    <col min="11" max="13" width="3.125" style="1" customWidth="1"/>
    <col min="14" max="14" width="7.625" style="1" customWidth="1"/>
    <col min="15" max="15" width="6.125" style="1" customWidth="1"/>
    <col min="16" max="18" width="7.5" style="1" customWidth="1"/>
    <col min="19" max="19" width="9" style="1"/>
    <col min="20" max="20" width="10" style="1" customWidth="1"/>
    <col min="21" max="21" width="6.625" style="1" customWidth="1"/>
    <col min="22" max="22" width="9" style="1"/>
    <col min="23" max="23" width="4.75" style="1" customWidth="1"/>
    <col min="24" max="24" width="9" style="1"/>
    <col min="25" max="25" width="5.375" style="1" customWidth="1"/>
    <col min="26" max="26" width="9" style="1"/>
    <col min="27" max="27" width="6.75" style="1" customWidth="1"/>
    <col min="28" max="30" width="9" style="1"/>
    <col min="31" max="31" width="9.75" style="1" customWidth="1"/>
    <col min="32" max="32" width="9.875" style="1" customWidth="1"/>
    <col min="33" max="16384" width="9" style="1"/>
  </cols>
  <sheetData>
    <row r="1" spans="1:33" ht="18.75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</row>
    <row r="2" spans="1:33" ht="13.5" customHeight="1">
      <c r="A2" s="2" t="s">
        <v>1</v>
      </c>
      <c r="B2" s="50" t="s">
        <v>2</v>
      </c>
      <c r="C2" s="50" t="s">
        <v>3</v>
      </c>
      <c r="D2" s="50" t="s">
        <v>4</v>
      </c>
      <c r="E2" s="81" t="s">
        <v>5</v>
      </c>
      <c r="F2" s="61" t="s">
        <v>6</v>
      </c>
      <c r="G2" s="83" t="s">
        <v>7</v>
      </c>
      <c r="H2" s="85" t="s">
        <v>8</v>
      </c>
      <c r="I2" s="86" t="s">
        <v>9</v>
      </c>
      <c r="J2" s="83" t="s">
        <v>10</v>
      </c>
      <c r="K2" s="67" t="s">
        <v>11</v>
      </c>
      <c r="L2" s="68"/>
      <c r="M2" s="68"/>
      <c r="N2" s="69" t="s">
        <v>12</v>
      </c>
      <c r="O2" s="70"/>
      <c r="P2" s="71" t="s">
        <v>13</v>
      </c>
      <c r="Q2" s="72"/>
      <c r="R2" s="73"/>
      <c r="S2" s="74" t="s">
        <v>14</v>
      </c>
      <c r="T2" s="69" t="s">
        <v>15</v>
      </c>
      <c r="U2" s="76"/>
      <c r="V2" s="76"/>
      <c r="W2" s="76"/>
      <c r="X2" s="76"/>
      <c r="Y2" s="76"/>
      <c r="Z2" s="70"/>
      <c r="AA2" s="77" t="s">
        <v>16</v>
      </c>
      <c r="AB2" s="55" t="s">
        <v>17</v>
      </c>
      <c r="AC2" s="57" t="s">
        <v>18</v>
      </c>
      <c r="AD2" s="59" t="s">
        <v>19</v>
      </c>
      <c r="AE2" s="48" t="s">
        <v>20</v>
      </c>
      <c r="AF2" s="59" t="s">
        <v>21</v>
      </c>
      <c r="AG2" s="59" t="s">
        <v>22</v>
      </c>
    </row>
    <row r="3" spans="1:33" ht="25.5" customHeight="1">
      <c r="A3" s="3" t="s">
        <v>23</v>
      </c>
      <c r="B3" s="49"/>
      <c r="C3" s="80"/>
      <c r="D3" s="80"/>
      <c r="E3" s="82"/>
      <c r="F3" s="60"/>
      <c r="G3" s="84"/>
      <c r="H3" s="84"/>
      <c r="I3" s="87"/>
      <c r="J3" s="88"/>
      <c r="K3" s="4" t="s">
        <v>24</v>
      </c>
      <c r="L3" s="4" t="s">
        <v>25</v>
      </c>
      <c r="M3" s="4" t="s">
        <v>26</v>
      </c>
      <c r="N3" s="5" t="s">
        <v>14</v>
      </c>
      <c r="O3" s="6" t="s">
        <v>27</v>
      </c>
      <c r="P3" s="7" t="s">
        <v>28</v>
      </c>
      <c r="Q3" s="8" t="s">
        <v>29</v>
      </c>
      <c r="R3" s="7" t="s">
        <v>27</v>
      </c>
      <c r="S3" s="75"/>
      <c r="T3" s="6" t="s">
        <v>30</v>
      </c>
      <c r="U3" s="9" t="s">
        <v>38</v>
      </c>
      <c r="V3" s="6" t="s">
        <v>31</v>
      </c>
      <c r="W3" s="9" t="s">
        <v>32</v>
      </c>
      <c r="X3" s="6" t="s">
        <v>33</v>
      </c>
      <c r="Y3" s="9" t="s">
        <v>34</v>
      </c>
      <c r="Z3" s="10" t="s">
        <v>35</v>
      </c>
      <c r="AA3" s="78"/>
      <c r="AB3" s="56"/>
      <c r="AC3" s="58"/>
      <c r="AD3" s="60"/>
      <c r="AE3" s="61"/>
      <c r="AF3" s="60"/>
      <c r="AG3" s="66"/>
    </row>
    <row r="4" spans="1:33" ht="13.5" customHeight="1">
      <c r="A4" s="31">
        <v>1</v>
      </c>
      <c r="B4" s="50"/>
      <c r="C4" s="51" t="s">
        <v>66</v>
      </c>
      <c r="D4" s="52" t="s">
        <v>67</v>
      </c>
      <c r="E4" s="48"/>
      <c r="F4" s="47" t="s">
        <v>68</v>
      </c>
      <c r="G4" s="47" t="s">
        <v>69</v>
      </c>
      <c r="H4" s="62" t="s">
        <v>65</v>
      </c>
      <c r="I4" s="59">
        <v>1</v>
      </c>
      <c r="J4" s="59"/>
      <c r="K4" s="44"/>
      <c r="L4" s="44"/>
      <c r="M4" s="44">
        <v>2</v>
      </c>
      <c r="N4" s="45">
        <v>5.5</v>
      </c>
      <c r="O4" s="42">
        <v>3.4</v>
      </c>
      <c r="P4" s="91">
        <v>2.4199999999999999E-2</v>
      </c>
      <c r="Q4" s="94">
        <v>1.4999999999999999E-2</v>
      </c>
      <c r="R4" s="91">
        <f>P4-Q4</f>
        <v>9.1999999999999998E-3</v>
      </c>
      <c r="S4" s="38">
        <f>(N4*P4-O4*R4)*I4</f>
        <v>0.10181999999999999</v>
      </c>
      <c r="T4" s="89" t="s">
        <v>70</v>
      </c>
      <c r="U4" s="90" t="s">
        <v>71</v>
      </c>
      <c r="V4" s="12" t="s">
        <v>46</v>
      </c>
      <c r="W4" s="12">
        <v>1</v>
      </c>
      <c r="X4" s="29">
        <v>0.04</v>
      </c>
      <c r="Y4" s="28">
        <v>1</v>
      </c>
      <c r="Z4" s="13">
        <f>W4*X4/Y4</f>
        <v>0.04</v>
      </c>
      <c r="AA4" s="39">
        <v>1.2</v>
      </c>
      <c r="AB4" s="42">
        <f>(S10+Z10)*AA4</f>
        <v>0.38618399999999997</v>
      </c>
      <c r="AC4" s="43">
        <f>AB4/1.13</f>
        <v>0.34175575221238941</v>
      </c>
      <c r="AD4" s="31">
        <v>1500</v>
      </c>
      <c r="AE4" s="34">
        <v>30000</v>
      </c>
      <c r="AF4" s="33">
        <f>AC4+AD4/AE4</f>
        <v>0.3917557522123894</v>
      </c>
      <c r="AG4" s="34">
        <v>0.38</v>
      </c>
    </row>
    <row r="5" spans="1:33">
      <c r="A5" s="32"/>
      <c r="B5" s="32"/>
      <c r="C5" s="32"/>
      <c r="D5" s="53"/>
      <c r="E5" s="48"/>
      <c r="F5" s="48"/>
      <c r="G5" s="48"/>
      <c r="H5" s="63"/>
      <c r="I5" s="64"/>
      <c r="J5" s="64"/>
      <c r="K5" s="44"/>
      <c r="L5" s="44"/>
      <c r="M5" s="44"/>
      <c r="N5" s="46"/>
      <c r="O5" s="42"/>
      <c r="P5" s="92"/>
      <c r="Q5" s="95"/>
      <c r="R5" s="92"/>
      <c r="S5" s="38"/>
      <c r="T5" s="89" t="s">
        <v>72</v>
      </c>
      <c r="U5" s="90" t="s">
        <v>73</v>
      </c>
      <c r="V5" s="12" t="s">
        <v>45</v>
      </c>
      <c r="W5" s="12">
        <v>1</v>
      </c>
      <c r="X5" s="29">
        <v>0.03</v>
      </c>
      <c r="Y5" s="28">
        <v>1</v>
      </c>
      <c r="Z5" s="13">
        <f t="shared" ref="Z5:Z6" si="0">W5*X5/Y5</f>
        <v>0.03</v>
      </c>
      <c r="AA5" s="40"/>
      <c r="AB5" s="42"/>
      <c r="AC5" s="43"/>
      <c r="AD5" s="32"/>
      <c r="AE5" s="34"/>
      <c r="AF5" s="33"/>
      <c r="AG5" s="34"/>
    </row>
    <row r="6" spans="1:33">
      <c r="A6" s="32"/>
      <c r="B6" s="32"/>
      <c r="C6" s="32"/>
      <c r="D6" s="53"/>
      <c r="E6" s="48"/>
      <c r="F6" s="48"/>
      <c r="G6" s="48"/>
      <c r="H6" s="63"/>
      <c r="I6" s="64"/>
      <c r="J6" s="64"/>
      <c r="K6" s="44"/>
      <c r="L6" s="44"/>
      <c r="M6" s="44"/>
      <c r="N6" s="46"/>
      <c r="O6" s="42"/>
      <c r="P6" s="92"/>
      <c r="Q6" s="95"/>
      <c r="R6" s="92"/>
      <c r="S6" s="38"/>
      <c r="T6" s="89" t="s">
        <v>74</v>
      </c>
      <c r="U6" s="90" t="s">
        <v>73</v>
      </c>
      <c r="V6" s="12" t="s">
        <v>75</v>
      </c>
      <c r="W6" s="12">
        <v>1</v>
      </c>
      <c r="X6" s="29">
        <v>0.05</v>
      </c>
      <c r="Y6" s="28">
        <v>1</v>
      </c>
      <c r="Z6" s="13">
        <f t="shared" si="0"/>
        <v>0.05</v>
      </c>
      <c r="AA6" s="40"/>
      <c r="AB6" s="42"/>
      <c r="AC6" s="43"/>
      <c r="AD6" s="32"/>
      <c r="AE6" s="34"/>
      <c r="AF6" s="33"/>
      <c r="AG6" s="34"/>
    </row>
    <row r="7" spans="1:33">
      <c r="A7" s="32"/>
      <c r="B7" s="32"/>
      <c r="C7" s="32"/>
      <c r="D7" s="53"/>
      <c r="E7" s="48"/>
      <c r="F7" s="48"/>
      <c r="G7" s="48"/>
      <c r="H7" s="63"/>
      <c r="I7" s="65"/>
      <c r="J7" s="65"/>
      <c r="K7" s="44"/>
      <c r="L7" s="44"/>
      <c r="M7" s="44"/>
      <c r="N7" s="46"/>
      <c r="O7" s="42"/>
      <c r="P7" s="93"/>
      <c r="Q7" s="96"/>
      <c r="R7" s="93"/>
      <c r="S7" s="38"/>
      <c r="T7" s="11"/>
      <c r="U7" s="23"/>
      <c r="V7" s="12"/>
      <c r="W7" s="12"/>
      <c r="X7" s="18"/>
      <c r="Y7" s="14"/>
      <c r="Z7" s="13"/>
      <c r="AA7" s="40"/>
      <c r="AB7" s="42"/>
      <c r="AC7" s="43"/>
      <c r="AD7" s="32"/>
      <c r="AE7" s="34"/>
      <c r="AF7" s="33"/>
      <c r="AG7" s="34"/>
    </row>
    <row r="8" spans="1:33">
      <c r="A8" s="32"/>
      <c r="B8" s="32"/>
      <c r="C8" s="32"/>
      <c r="D8" s="53"/>
      <c r="E8" s="48"/>
      <c r="F8" s="48"/>
      <c r="G8" s="28" t="s">
        <v>76</v>
      </c>
      <c r="H8" s="15"/>
      <c r="I8" s="15"/>
      <c r="J8" s="15"/>
      <c r="K8" s="27"/>
      <c r="L8" s="27"/>
      <c r="M8" s="27"/>
      <c r="N8" s="30"/>
      <c r="O8" s="29"/>
      <c r="P8" s="28"/>
      <c r="Q8" s="19"/>
      <c r="R8" s="28"/>
      <c r="S8" s="29">
        <v>0.1</v>
      </c>
      <c r="T8" s="11"/>
      <c r="U8" s="23"/>
      <c r="V8" s="12"/>
      <c r="W8" s="12"/>
      <c r="X8" s="18"/>
      <c r="Y8" s="14"/>
      <c r="Z8" s="13"/>
      <c r="AA8" s="40"/>
      <c r="AB8" s="42"/>
      <c r="AC8" s="43"/>
      <c r="AD8" s="32"/>
      <c r="AE8" s="34"/>
      <c r="AF8" s="33"/>
      <c r="AG8" s="34"/>
    </row>
    <row r="9" spans="1:33">
      <c r="A9" s="32"/>
      <c r="B9" s="32"/>
      <c r="C9" s="32"/>
      <c r="D9" s="53"/>
      <c r="E9" s="48"/>
      <c r="F9" s="48"/>
      <c r="G9" s="14"/>
      <c r="H9" s="15"/>
      <c r="I9" s="15"/>
      <c r="J9" s="15"/>
      <c r="K9" s="16"/>
      <c r="L9" s="16"/>
      <c r="M9" s="16"/>
      <c r="N9" s="17"/>
      <c r="O9" s="18"/>
      <c r="P9" s="14"/>
      <c r="Q9" s="19"/>
      <c r="R9" s="14"/>
      <c r="S9" s="18"/>
      <c r="T9" s="20"/>
      <c r="U9" s="20"/>
      <c r="V9" s="14"/>
      <c r="W9" s="14"/>
      <c r="X9" s="13"/>
      <c r="Y9" s="14"/>
      <c r="Z9" s="13"/>
      <c r="AA9" s="40"/>
      <c r="AB9" s="42"/>
      <c r="AC9" s="43"/>
      <c r="AD9" s="32"/>
      <c r="AE9" s="34"/>
      <c r="AF9" s="33"/>
      <c r="AG9" s="34"/>
    </row>
    <row r="10" spans="1:33">
      <c r="A10" s="49"/>
      <c r="B10" s="49"/>
      <c r="C10" s="49"/>
      <c r="D10" s="54"/>
      <c r="E10" s="48"/>
      <c r="F10" s="48"/>
      <c r="G10" s="35" t="s">
        <v>36</v>
      </c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21">
        <f>SUM(S4:S9)</f>
        <v>0.20182</v>
      </c>
      <c r="T10" s="37" t="s">
        <v>37</v>
      </c>
      <c r="U10" s="37"/>
      <c r="V10" s="37"/>
      <c r="W10" s="37"/>
      <c r="X10" s="37"/>
      <c r="Y10" s="37"/>
      <c r="Z10" s="22">
        <f>SUM(Z4:Z9)</f>
        <v>0.12000000000000001</v>
      </c>
      <c r="AA10" s="41"/>
      <c r="AB10" s="42"/>
      <c r="AC10" s="43"/>
      <c r="AD10" s="32"/>
      <c r="AE10" s="34"/>
      <c r="AF10" s="33"/>
      <c r="AG10" s="34"/>
    </row>
  </sheetData>
  <mergeCells count="50">
    <mergeCell ref="A1:AC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AF2:AF3"/>
    <mergeCell ref="AG2:AG3"/>
    <mergeCell ref="K2:M2"/>
    <mergeCell ref="N2:O2"/>
    <mergeCell ref="P2:R2"/>
    <mergeCell ref="S2:S3"/>
    <mergeCell ref="T2:Z2"/>
    <mergeCell ref="AA2:AA3"/>
    <mergeCell ref="AB2:AB3"/>
    <mergeCell ref="AC2:AC3"/>
    <mergeCell ref="AD2:AD3"/>
    <mergeCell ref="AE2:AE3"/>
    <mergeCell ref="H4:H7"/>
    <mergeCell ref="I4:I7"/>
    <mergeCell ref="J4:J7"/>
    <mergeCell ref="K4:K7"/>
    <mergeCell ref="L4:L7"/>
    <mergeCell ref="G4:G7"/>
    <mergeCell ref="A4:A10"/>
    <mergeCell ref="B4:B10"/>
    <mergeCell ref="C4:C10"/>
    <mergeCell ref="D4:D10"/>
    <mergeCell ref="E4:E10"/>
    <mergeCell ref="F4:F10"/>
    <mergeCell ref="AD4:AD10"/>
    <mergeCell ref="AF4:AF10"/>
    <mergeCell ref="AG4:AG10"/>
    <mergeCell ref="G10:R10"/>
    <mergeCell ref="T10:Y10"/>
    <mergeCell ref="S4:S7"/>
    <mergeCell ref="AA4:AA10"/>
    <mergeCell ref="AB4:AB10"/>
    <mergeCell ref="AC4:AC10"/>
    <mergeCell ref="AE4:AE10"/>
    <mergeCell ref="M4:M7"/>
    <mergeCell ref="N4:N7"/>
    <mergeCell ref="O4:O7"/>
    <mergeCell ref="P4:P7"/>
    <mergeCell ref="Q4:Q7"/>
    <mergeCell ref="R4:R7"/>
  </mergeCells>
  <phoneticPr fontId="3" type="noConversion"/>
  <pageMargins left="0.69930555555555596" right="0.69930555555555596" top="0.75" bottom="0.75" header="0.3" footer="0.3"/>
  <pageSetup paperSize="9" orientation="portrait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sqref="A1:C23"/>
    </sheetView>
  </sheetViews>
  <sheetFormatPr defaultRowHeight="13.5"/>
  <sheetData>
    <row r="1" spans="1:3">
      <c r="A1" s="24" t="s">
        <v>41</v>
      </c>
      <c r="B1" s="24" t="s">
        <v>42</v>
      </c>
      <c r="C1" s="24" t="s">
        <v>43</v>
      </c>
    </row>
    <row r="2" spans="1:3">
      <c r="A2" s="14" t="s">
        <v>44</v>
      </c>
      <c r="B2" s="14" t="s">
        <v>45</v>
      </c>
      <c r="C2" s="25">
        <v>0.03</v>
      </c>
    </row>
    <row r="3" spans="1:3">
      <c r="A3" s="14" t="s">
        <v>44</v>
      </c>
      <c r="B3" s="14" t="s">
        <v>46</v>
      </c>
      <c r="C3" s="25">
        <v>0.03</v>
      </c>
    </row>
    <row r="4" spans="1:3">
      <c r="A4" s="14" t="s">
        <v>44</v>
      </c>
      <c r="B4" s="14" t="s">
        <v>47</v>
      </c>
      <c r="C4" s="25">
        <v>0.03</v>
      </c>
    </row>
    <row r="5" spans="1:3">
      <c r="A5" s="14" t="s">
        <v>44</v>
      </c>
      <c r="B5" s="14" t="s">
        <v>40</v>
      </c>
      <c r="C5" s="25">
        <v>0.04</v>
      </c>
    </row>
    <row r="6" spans="1:3">
      <c r="A6" s="14" t="s">
        <v>44</v>
      </c>
      <c r="B6" s="14" t="s">
        <v>48</v>
      </c>
      <c r="C6" s="25">
        <v>0.04</v>
      </c>
    </row>
    <row r="7" spans="1:3">
      <c r="A7" s="14" t="s">
        <v>44</v>
      </c>
      <c r="B7" s="14" t="s">
        <v>49</v>
      </c>
      <c r="C7" s="25">
        <v>0.04</v>
      </c>
    </row>
    <row r="8" spans="1:3">
      <c r="A8" s="14" t="s">
        <v>44</v>
      </c>
      <c r="B8" s="14" t="s">
        <v>50</v>
      </c>
      <c r="C8" s="25">
        <v>0.05</v>
      </c>
    </row>
    <row r="9" spans="1:3">
      <c r="A9" s="14" t="s">
        <v>44</v>
      </c>
      <c r="B9" s="14" t="s">
        <v>51</v>
      </c>
      <c r="C9" s="25">
        <v>7.0000000000000007E-2</v>
      </c>
    </row>
    <row r="10" spans="1:3">
      <c r="A10" s="14" t="s">
        <v>44</v>
      </c>
      <c r="B10" s="14" t="s">
        <v>52</v>
      </c>
      <c r="C10" s="25">
        <v>7.4999999999999997E-2</v>
      </c>
    </row>
    <row r="11" spans="1:3">
      <c r="A11" s="14" t="s">
        <v>44</v>
      </c>
      <c r="B11" s="14" t="s">
        <v>53</v>
      </c>
      <c r="C11" s="25">
        <v>0.08</v>
      </c>
    </row>
    <row r="12" spans="1:3">
      <c r="A12" s="14" t="s">
        <v>44</v>
      </c>
      <c r="B12" s="14" t="s">
        <v>39</v>
      </c>
      <c r="C12" s="25">
        <v>0.1</v>
      </c>
    </row>
    <row r="13" spans="1:3">
      <c r="A13" s="14" t="s">
        <v>44</v>
      </c>
      <c r="B13" s="14" t="s">
        <v>54</v>
      </c>
      <c r="C13" s="26">
        <v>0.15</v>
      </c>
    </row>
    <row r="14" spans="1:3">
      <c r="A14" s="14" t="s">
        <v>44</v>
      </c>
      <c r="B14" s="14" t="s">
        <v>55</v>
      </c>
      <c r="C14" s="25">
        <v>0.18</v>
      </c>
    </row>
    <row r="15" spans="1:3">
      <c r="A15" s="14" t="s">
        <v>44</v>
      </c>
      <c r="B15" s="14" t="s">
        <v>56</v>
      </c>
      <c r="C15" s="26">
        <v>0.2</v>
      </c>
    </row>
    <row r="16" spans="1:3">
      <c r="A16" s="14" t="s">
        <v>44</v>
      </c>
      <c r="B16" s="14" t="s">
        <v>57</v>
      </c>
      <c r="C16" s="26">
        <v>0.28000000000000003</v>
      </c>
    </row>
    <row r="17" spans="1:3">
      <c r="A17" s="14" t="s">
        <v>44</v>
      </c>
      <c r="B17" s="14" t="s">
        <v>58</v>
      </c>
      <c r="C17" s="26"/>
    </row>
    <row r="18" spans="1:3">
      <c r="A18" s="14" t="s">
        <v>59</v>
      </c>
      <c r="B18" s="14" t="s">
        <v>39</v>
      </c>
      <c r="C18" s="26"/>
    </row>
    <row r="19" spans="1:3">
      <c r="A19" s="14" t="s">
        <v>59</v>
      </c>
      <c r="B19" s="14" t="s">
        <v>54</v>
      </c>
      <c r="C19" s="26">
        <v>0.2</v>
      </c>
    </row>
    <row r="20" spans="1:3">
      <c r="A20" s="14" t="s">
        <v>59</v>
      </c>
      <c r="B20" s="14" t="s">
        <v>56</v>
      </c>
      <c r="C20" s="26">
        <v>0.25</v>
      </c>
    </row>
    <row r="21" spans="1:3">
      <c r="A21" s="14" t="s">
        <v>59</v>
      </c>
      <c r="B21" s="14" t="s">
        <v>60</v>
      </c>
      <c r="C21" s="26">
        <v>0.53</v>
      </c>
    </row>
    <row r="22" spans="1:3">
      <c r="A22" s="14" t="s">
        <v>61</v>
      </c>
      <c r="B22" s="14" t="s">
        <v>62</v>
      </c>
      <c r="C22" s="26">
        <v>0.04</v>
      </c>
    </row>
    <row r="23" spans="1:3">
      <c r="A23" s="14" t="s">
        <v>63</v>
      </c>
      <c r="B23" s="14" t="s">
        <v>64</v>
      </c>
      <c r="C23" s="14">
        <v>7.0000000000000007E-2</v>
      </c>
    </row>
  </sheetData>
  <phoneticPr fontId="3" type="noConversion"/>
  <pageMargins left="0.7" right="0.7" top="0.75" bottom="0.75" header="0.3" footer="0.3"/>
  <pageSetup paperSize="9" orientation="portrait" horizontalDpi="150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核算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PC</cp:lastModifiedBy>
  <dcterms:created xsi:type="dcterms:W3CDTF">2015-06-05T18:19:34Z</dcterms:created>
  <dcterms:modified xsi:type="dcterms:W3CDTF">2022-03-04T08:55:44Z</dcterms:modified>
</cp:coreProperties>
</file>