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32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1"/>
  </externalReferences>
  <definedNames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4525"/>
</workbook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4"/>
            <rFont val="宋体"/>
            <charset val="134"/>
          </rPr>
          <t>示例：
李建国17653161780</t>
        </r>
      </text>
    </commen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rFont val="宋体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charset val="134"/>
          </rPr>
          <t>请采购部门予以核对。</t>
        </r>
      </text>
    </comment>
    <comment ref="D7" authorId="0">
      <text>
        <r>
          <rPr>
            <sz val="12"/>
            <color rgb="FF000000"/>
            <rFont val="宋体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charset val="134"/>
          </rPr>
          <t>请采购部门予以核对。</t>
        </r>
      </text>
    </comment>
    <comment ref="B32" authorId="0">
      <text>
        <r>
          <rPr>
            <sz val="10"/>
            <rFont val="宋体"/>
            <charset val="134"/>
          </rPr>
          <t>生产设备折旧费在1.5中已经计算，制造费用总额应扣除其中的生产设备折旧费用。</t>
        </r>
      </text>
    </comment>
    <comment ref="B35" authorId="0">
      <text>
        <r>
          <rPr>
            <sz val="10"/>
            <rFont val="宋体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若产品没有毛坯状态则填写与成品定额相同的数值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K4" authorId="0">
      <text>
        <r>
          <rPr>
            <sz val="16"/>
            <rFont val="宋体"/>
            <charset val="134"/>
          </rPr>
          <t>没有毛坯状态可以不填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L3" authorId="0">
      <text>
        <r>
          <rPr>
            <sz val="9"/>
            <rFont val="宋体"/>
            <charset val="134"/>
          </rPr>
          <t>蒸汽等其他燃动消耗请自行转换相应数值填入对应单元格，并在备注列注明能源名称及计量单位等情况。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8" authorId="0">
      <text>
        <r>
          <rPr>
            <sz val="12"/>
            <rFont val="宋体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6"/>
            <rFont val="宋体"/>
            <charset val="134"/>
          </rPr>
          <t>按</t>
        </r>
        <r>
          <rPr>
            <sz val="16"/>
            <color rgb="FFFF0000"/>
            <rFont val="宋体"/>
            <charset val="134"/>
          </rPr>
          <t>重量</t>
        </r>
        <r>
          <rPr>
            <sz val="16"/>
            <rFont val="宋体"/>
            <charset val="134"/>
          </rPr>
          <t>计算运费的产品必填</t>
        </r>
      </text>
    </comment>
    <comment ref="H4" authorId="0">
      <text>
        <r>
          <rPr>
            <sz val="16"/>
            <rFont val="宋体"/>
            <charset val="134"/>
          </rPr>
          <t>按</t>
        </r>
        <r>
          <rPr>
            <sz val="16"/>
            <color rgb="FFFF0000"/>
            <rFont val="宋体"/>
            <charset val="134"/>
          </rPr>
          <t>体积</t>
        </r>
        <r>
          <rPr>
            <sz val="16"/>
            <rFont val="宋体"/>
            <charset val="134"/>
          </rPr>
          <t>计算运费的产品必填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<sst xmlns="http://schemas.openxmlformats.org/spreadsheetml/2006/main" count="495" uniqueCount="308">
  <si>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</si>
  <si>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</si>
  <si>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</si>
  <si>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</si>
  <si>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</si>
  <si>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</si>
  <si>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</si>
  <si>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</si>
  <si>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</si>
  <si>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</si>
  <si>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</si>
  <si>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</si>
  <si>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</si>
  <si>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</si>
  <si>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</si>
  <si>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</si>
  <si>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</si>
  <si>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</si>
  <si>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</si>
  <si>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</si>
  <si>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</si>
  <si>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</si>
  <si>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</si>
  <si>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</si>
  <si>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</si>
  <si>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</si>
  <si>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</si>
  <si>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</si>
  <si>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</si>
  <si>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</si>
  <si>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</si>
  <si>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</si>
  <si>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</si>
  <si>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</si>
  <si>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</si>
  <si>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</si>
  <si>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</si>
  <si>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</si>
  <si>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</si>
  <si>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</si>
  <si>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</si>
  <si>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</si>
  <si>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</si>
  <si>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</si>
  <si>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</si>
  <si>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</si>
  <si>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</si>
  <si>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</si>
  <si>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</si>
  <si>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</si>
  <si>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</si>
  <si>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</si>
  <si>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</si>
  <si>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</si>
  <si>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</si>
  <si>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</si>
  <si>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</si>
  <si>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</si>
  <si>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</si>
  <si>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</si>
  <si>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</si>
  <si>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</si>
  <si>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</si>
  <si>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套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产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品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</si>
  <si>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版本号：V2      版本修订时间：2021/3/25</t>
  </si>
  <si>
    <t>制表人姓名及联系方式：</t>
  </si>
  <si>
    <t>报价日期(加盖公章):</t>
  </si>
  <si>
    <t>供应商代码：</t>
  </si>
  <si>
    <t>供应商名称：</t>
  </si>
  <si>
    <t>重汽图号：</t>
  </si>
  <si>
    <t>产品名称：</t>
  </si>
  <si>
    <t>申请核价的采购单位：</t>
  </si>
  <si>
    <t>采购单位联系人：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</si>
  <si>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</si>
  <si>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</si>
  <si>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</si>
  <si>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</si>
  <si>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</si>
  <si>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</si>
  <si>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</si>
  <si>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</si>
  <si>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</si>
  <si>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</si>
  <si>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</si>
  <si>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</si>
  <si>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</si>
  <si>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</si>
  <si>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</si>
  <si>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</si>
  <si>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</si>
  <si>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</si>
  <si>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</si>
  <si>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</si>
  <si>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</si>
  <si>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报价备注说明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</si>
  <si>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</si>
  <si>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说明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6、报价产品中含自制或外购铸锻件，要提供电子版铸锻件毛坯图纸；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</si>
  <si>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</si>
  <si>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</si>
  <si>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</si>
  <si>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</si>
  <si>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</si>
  <si>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</si>
  <si>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</si>
  <si>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原辅材料发票黏贴处在本页最下方，为减少因价格标准不一致导致的核减，请务必在填写此表时予以提供。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</si>
  <si>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</si>
  <si>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</si>
  <si>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</si>
  <si>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</si>
  <si>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</si>
  <si>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</si>
  <si>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</si>
  <si>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</si>
  <si>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</si>
  <si>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</si>
  <si>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</si>
  <si>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</si>
  <si>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</si>
  <si>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</si>
  <si>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</si>
  <si>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</si>
  <si>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</si>
  <si>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</si>
  <si>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</si>
  <si>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</si>
  <si>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</si>
  <si>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</si>
  <si>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</si>
  <si>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</si>
  <si>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</si>
  <si>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</si>
  <si>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</si>
  <si>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</si>
  <si>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</si>
  <si>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</si>
  <si>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钢板</t>
  </si>
  <si>
    <t>Q420B</t>
  </si>
  <si>
    <t>t=6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</si>
  <si>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</si>
  <si>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</si>
  <si>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</si>
  <si>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</si>
  <si>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</si>
  <si>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外购外协件明细表</t>
  </si>
  <si>
    <t>外   购</t>
  </si>
  <si>
    <t>外购外协发票黏贴处在本页最下方，为减少因价格标准不一致导致的核减，请务必在填写此表时予以提供。</t>
  </si>
  <si>
    <t>分供应商</t>
  </si>
  <si>
    <t>零件用量</t>
  </si>
  <si>
    <t>用量单位</t>
  </si>
  <si>
    <t>零件单价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</si>
  <si>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</si>
  <si>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合计金额</t>
  </si>
  <si>
    <t>外购件编号</t>
  </si>
  <si>
    <t>外购件名称</t>
  </si>
  <si>
    <t>分供应商名称（全称）</t>
  </si>
  <si>
    <t>规格型号</t>
  </si>
  <si>
    <t>毛坯净重(Kg)</t>
  </si>
  <si>
    <t>成品净重(Kg)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</si>
  <si>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</si>
  <si>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</si>
  <si>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</si>
  <si>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小计</t>
  </si>
  <si>
    <t>外   协</t>
  </si>
  <si>
    <t>外协生产商</t>
  </si>
  <si>
    <t>外协单价</t>
  </si>
  <si>
    <t>外协时间</t>
  </si>
  <si>
    <r>
      <rPr>
        <sz val="12"/>
        <rFont val="仿宋"/>
        <charset val="134"/>
      </rPr>
      <t>外协件工艺信息（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</si>
  <si>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</si>
  <si>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</si>
  <si>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外协生产商名称（全称）</t>
  </si>
  <si>
    <t>工艺名称</t>
  </si>
  <si>
    <t>设备名称及型号</t>
  </si>
  <si>
    <t>设备功率（KW）</t>
  </si>
  <si>
    <t>操作人数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</si>
  <si>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</si>
  <si>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</si>
  <si>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</si>
  <si>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</si>
  <si>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</si>
  <si>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</si>
  <si>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</si>
  <si>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</si>
  <si>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</si>
  <si>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r>
      <rPr>
        <sz val="12"/>
        <rFont val="仿宋"/>
        <charset val="134"/>
      </rPr>
      <t xml:space="preserve">设备名称
</t>
    </r>
    <r>
      <rPr>
        <sz val="12"/>
        <color rgb="FFFF0000"/>
        <rFont val="仿宋"/>
        <charset val="134"/>
      </rPr>
      <t>（铭牌全称）</t>
    </r>
  </si>
  <si>
    <r>
      <rPr>
        <sz val="12"/>
        <rFont val="仿宋"/>
        <charset val="134"/>
      </rPr>
      <t xml:space="preserve">设备型号
</t>
    </r>
    <r>
      <rPr>
        <sz val="12"/>
        <color rgb="FFFF0000"/>
        <rFont val="仿宋"/>
        <charset val="134"/>
      </rPr>
      <t>（铭牌全称）</t>
    </r>
  </si>
  <si>
    <r>
      <rPr>
        <sz val="12"/>
        <rFont val="仿宋"/>
        <charset val="134"/>
      </rPr>
      <t>设备生产厂家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</si>
  <si>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</si>
  <si>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</si>
  <si>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</si>
  <si>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</si>
  <si>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</si>
  <si>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</si>
  <si>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</si>
  <si>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</si>
  <si>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设备运行效率（**%）</t>
  </si>
  <si>
    <t>电费单价
（元/度）</t>
  </si>
  <si>
    <t>燃动费
（元/件）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</si>
  <si>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</si>
  <si>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</si>
  <si>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</si>
  <si>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</si>
  <si>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</si>
  <si>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</si>
  <si>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</si>
  <si>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</si>
  <si>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 xml:space="preserve"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
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</si>
  <si>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</si>
  <si>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</si>
  <si>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</si>
  <si>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</si>
  <si>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</si>
  <si>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下料净重
（KG）</t>
  </si>
  <si>
    <t>成品净重（KG）</t>
  </si>
  <si>
    <t>材料单价
（元/KG）</t>
  </si>
  <si>
    <t>制作费用
（元）</t>
  </si>
  <si>
    <t>新制费用
（元）</t>
  </si>
  <si>
    <t>新制首次寿命(件)</t>
  </si>
  <si>
    <t>返修一次费用（元）</t>
  </si>
  <si>
    <t>可返修次数（次）</t>
  </si>
  <si>
    <t>返修一次寿命
（件）</t>
  </si>
  <si>
    <t>残值（元）</t>
  </si>
  <si>
    <t>产品摊配额
(元/件）</t>
  </si>
  <si>
    <t>刀具名称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</si>
  <si>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</si>
  <si>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</si>
  <si>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</si>
  <si>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</si>
  <si>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</si>
  <si>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</si>
  <si>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</si>
  <si>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</si>
  <si>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</si>
  <si>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</si>
  <si>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</si>
  <si>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</si>
  <si>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</si>
  <si>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</si>
  <si>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</si>
  <si>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</si>
  <si>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</si>
  <si>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</si>
  <si>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</si>
  <si>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</si>
  <si>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sz val="14"/>
        <rFont val="仿宋"/>
        <charset val="134"/>
      </rPr>
      <t>[产品</t>
    </r>
    <r>
      <rPr>
        <sz val="14"/>
        <color rgb="FFFF0000"/>
        <rFont val="仿宋"/>
        <charset val="134"/>
      </rPr>
      <t>实物</t>
    </r>
    <r>
      <rPr>
        <sz val="14"/>
        <rFont val="仿宋"/>
        <charset val="134"/>
      </rPr>
      <t>概图]</t>
    </r>
  </si>
  <si>
    <r>
      <rPr>
        <sz val="14"/>
        <rFont val="仿宋"/>
        <charset val="134"/>
      </rPr>
      <t>[产品</t>
    </r>
    <r>
      <rPr>
        <sz val="14"/>
        <color rgb="FFFF0000"/>
        <rFont val="仿宋"/>
        <charset val="134"/>
      </rPr>
      <t>物流器具/包装</t>
    </r>
    <r>
      <rPr>
        <sz val="14"/>
        <rFont val="仿宋"/>
        <charset val="134"/>
      </rPr>
      <t>概图]</t>
    </r>
  </si>
  <si>
    <r>
      <rPr>
        <sz val="14"/>
        <rFont val="仿宋"/>
        <charset val="134"/>
      </rPr>
      <t>[产品</t>
    </r>
    <r>
      <rPr>
        <sz val="14"/>
        <color rgb="FFFF0000"/>
        <rFont val="仿宋"/>
        <charset val="134"/>
      </rPr>
      <t>称重</t>
    </r>
    <r>
      <rPr>
        <sz val="14"/>
        <rFont val="仿宋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</si>
  <si>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</si>
  <si>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</si>
  <si>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</si>
  <si>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包装尺寸(mm)</t>
  </si>
  <si>
    <r>
      <rPr>
        <sz val="12"/>
        <rFont val="宋体"/>
        <charset val="134"/>
      </rPr>
      <t>总体积（m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）</t>
    </r>
  </si>
  <si>
    <t>包装成本</t>
  </si>
  <si>
    <t>包装形式</t>
  </si>
  <si>
    <t>包装材料</t>
  </si>
  <si>
    <t>每个包装中零件数量</t>
  </si>
  <si>
    <t>单元包装成本（元)</t>
  </si>
  <si>
    <t>单件包装成本（元/件）</t>
  </si>
  <si>
    <t>总计</t>
  </si>
  <si>
    <t>长</t>
  </si>
  <si>
    <t>总重量（kg）</t>
  </si>
  <si>
    <t>宽</t>
  </si>
  <si>
    <t>包装材料总重量（kg）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</si>
  <si>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</si>
  <si>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</si>
  <si>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</si>
  <si>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</si>
  <si>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</si>
  <si>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</si>
  <si>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</si>
  <si>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</si>
  <si>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</si>
  <si>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[产品实物概图]示例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</si>
  <si>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</si>
  <si>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</si>
  <si>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</si>
  <si>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</si>
  <si>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</si>
  <si>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</si>
  <si>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运输方式：</t>
  </si>
  <si>
    <t>车辆长度（m）：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</si>
  <si>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</si>
  <si>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</si>
  <si>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运费计算方式：</t>
  </si>
  <si>
    <t>运输路线起点</t>
  </si>
  <si>
    <t>运输线路终点</t>
  </si>
  <si>
    <t>运输公里数
(km)</t>
  </si>
  <si>
    <t>单趟运费(元)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</si>
  <si>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</si>
  <si>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</si>
  <si>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</si>
  <si>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</si>
  <si>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</si>
  <si>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说明：1、运输路线起始点要具体到装卸地点地址；
      2、按照产品适合的运输费用计算方式（重量/体积）在不同栏位填写即可；
      3、填写数据要说明计算来源及计算方式；</t>
  </si>
  <si>
    <t>（第7页，共7页）</t>
  </si>
  <si>
    <t>采购单位</t>
  </si>
  <si>
    <t>供应商</t>
  </si>
  <si>
    <t>产品图号</t>
  </si>
  <si>
    <t>现执行价格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</si>
  <si>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</si>
  <si>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</si>
  <si>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</si>
  <si>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</si>
  <si>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</si>
  <si>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</si>
  <si>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</si>
  <si>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</si>
  <si>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供应商报价</t>
  </si>
  <si>
    <t>此表无需填写，所有数据自动从前面表格引用。</t>
  </si>
</sst>
</file>

<file path=xl/styles.xml><?xml version="1.0" encoding="utf-8"?>
<styleSheet xmlns="http://schemas.openxmlformats.org/spreadsheetml/2006/main">
  <numFmts count="15">
    <numFmt numFmtId="176" formatCode="0.00_);[Red]\(0.00\)"/>
    <numFmt numFmtId="177" formatCode="0.00_ "/>
    <numFmt numFmtId="41" formatCode="_ * #,##0_ ;_ * \-#,##0_ ;_ * &quot;-&quot;_ ;_ @_ "/>
    <numFmt numFmtId="178" formatCode="_(* #,##0.00_);_(* \(#,##0.00\);_(* &quot;-&quot;??_);_(@_)"/>
    <numFmt numFmtId="179" formatCode="0&quot;.&quot;0,&quot;万元&quot;"/>
    <numFmt numFmtId="42" formatCode="_ &quot;￥&quot;* #,##0_ ;_ &quot;￥&quot;* \-#,##0_ ;_ &quot;￥&quot;* &quot;-&quot;_ ;_ @_ "/>
    <numFmt numFmtId="180" formatCode="0.0"/>
    <numFmt numFmtId="181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182" formatCode="00000"/>
    <numFmt numFmtId="183" formatCode="yyyy&quot;年&quot;m&quot;月&quot;d&quot;日&quot;;@"/>
    <numFmt numFmtId="184" formatCode="0_);[Red]\(0\)"/>
    <numFmt numFmtId="185" formatCode="0_ "/>
    <numFmt numFmtId="186" formatCode="0.0000_ "/>
  </numFmts>
  <fonts count="7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4"/>
      <name val="仿宋"/>
      <charset val="134"/>
    </font>
    <font>
      <sz val="16"/>
      <color rgb="FFFF0000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name val="华文中宋"/>
      <charset val="134"/>
    </font>
    <font>
      <sz val="11"/>
      <name val="仿宋"/>
      <charset val="134"/>
    </font>
    <font>
      <b/>
      <sz val="18"/>
      <color rgb="FF00B0F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rgb="FFFF0000"/>
      <name val="Microsoft YaHei"/>
      <charset val="134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5"/>
      <name val="仿宋"/>
      <charset val="134"/>
    </font>
    <font>
      <b/>
      <sz val="10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b/>
      <sz val="14"/>
      <name val="仿宋"/>
      <charset val="134"/>
    </font>
    <font>
      <sz val="22"/>
      <color rgb="FFFF0000"/>
      <name val="仿宋"/>
      <charset val="134"/>
    </font>
    <font>
      <sz val="10"/>
      <name val="仿宋"/>
      <charset val="134"/>
    </font>
    <font>
      <sz val="20"/>
      <color rgb="FFFF0000"/>
      <name val="仿宋"/>
      <charset val="134"/>
    </font>
    <font>
      <sz val="11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vertAlign val="superscript"/>
      <sz val="12"/>
      <name val="仿宋"/>
      <charset val="134"/>
    </font>
    <font>
      <vertAlign val="superscript"/>
      <sz val="12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6"/>
      <color rgb="FFFF0000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4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3" fillId="18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" fillId="0" borderId="0"/>
    <xf numFmtId="9" fontId="5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" fillId="0" borderId="0"/>
    <xf numFmtId="9" fontId="59" fillId="0" borderId="0" applyFont="0" applyFill="0" applyBorder="0" applyAlignment="0" applyProtection="0">
      <alignment vertical="center"/>
    </xf>
    <xf numFmtId="0" fontId="0" fillId="29" borderId="42" applyNumberFormat="0" applyFon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>
      <alignment vertical="top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55" fillId="0" borderId="41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4" fillId="24" borderId="40" applyNumberFormat="0" applyAlignment="0" applyProtection="0">
      <alignment vertical="center"/>
    </xf>
    <xf numFmtId="0" fontId="56" fillId="24" borderId="39" applyNumberFormat="0" applyAlignment="0" applyProtection="0">
      <alignment vertical="center"/>
    </xf>
    <xf numFmtId="0" fontId="50" fillId="17" borderId="38" applyNumberFormat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0" fillId="0" borderId="43" applyNumberFormat="0" applyFill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" fillId="0" borderId="0"/>
    <xf numFmtId="0" fontId="46" fillId="27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" fillId="0" borderId="0"/>
    <xf numFmtId="0" fontId="46" fillId="33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" fillId="0" borderId="0"/>
    <xf numFmtId="0" fontId="42" fillId="7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" fillId="0" borderId="0"/>
    <xf numFmtId="0" fontId="42" fillId="6" borderId="0" applyNumberFormat="0" applyBorder="0" applyAlignment="0" applyProtection="0">
      <alignment vertical="center"/>
    </xf>
    <xf numFmtId="0" fontId="4" fillId="0" borderId="0"/>
    <xf numFmtId="0" fontId="46" fillId="3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</cellStyleXfs>
  <cellXfs count="30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4" fillId="0" borderId="1" xfId="54" applyNumberFormat="1" applyFont="1" applyFill="1" applyBorder="1" applyAlignment="1" applyProtection="1">
      <alignment horizontal="center" vertical="center" wrapText="1"/>
    </xf>
    <xf numFmtId="176" fontId="4" fillId="2" borderId="1" xfId="54" applyNumberFormat="1" applyFont="1" applyFill="1" applyBorder="1" applyAlignment="1" applyProtection="1">
      <alignment horizontal="center" vertical="center" wrapText="1"/>
    </xf>
    <xf numFmtId="176" fontId="4" fillId="0" borderId="1" xfId="54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3" borderId="1" xfId="6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3" borderId="0" xfId="60" applyNumberFormat="1" applyFont="1" applyFill="1" applyAlignment="1" applyProtection="1">
      <alignment horizontal="center" vertical="center"/>
    </xf>
    <xf numFmtId="0" fontId="7" fillId="3" borderId="1" xfId="60" applyNumberFormat="1" applyFont="1" applyFill="1" applyBorder="1" applyAlignment="1" applyProtection="1">
      <alignment horizontal="center" vertical="center"/>
    </xf>
    <xf numFmtId="0" fontId="7" fillId="4" borderId="2" xfId="60" applyNumberFormat="1" applyFont="1" applyFill="1" applyBorder="1" applyAlignment="1" applyProtection="1">
      <alignment horizontal="center" vertical="center"/>
      <protection locked="0"/>
    </xf>
    <xf numFmtId="0" fontId="7" fillId="4" borderId="3" xfId="60" applyNumberFormat="1" applyFont="1" applyFill="1" applyBorder="1" applyAlignment="1" applyProtection="1">
      <alignment horizontal="center" vertical="center"/>
      <protection locked="0"/>
    </xf>
    <xf numFmtId="0" fontId="7" fillId="5" borderId="1" xfId="60" applyNumberFormat="1" applyFont="1" applyFill="1" applyBorder="1" applyAlignment="1" applyProtection="1">
      <alignment horizontal="center" vertical="center"/>
      <protection locked="0"/>
    </xf>
    <xf numFmtId="0" fontId="7" fillId="5" borderId="2" xfId="60" applyNumberFormat="1" applyFont="1" applyFill="1" applyBorder="1" applyAlignment="1" applyProtection="1">
      <alignment horizontal="center" vertical="center"/>
      <protection locked="0"/>
    </xf>
    <xf numFmtId="0" fontId="7" fillId="3" borderId="1" xfId="60" applyNumberFormat="1" applyFont="1" applyFill="1" applyBorder="1" applyAlignment="1" applyProtection="1">
      <alignment horizontal="center" vertical="center" wrapText="1"/>
    </xf>
    <xf numFmtId="0" fontId="7" fillId="0" borderId="1" xfId="60" applyNumberFormat="1" applyFont="1" applyFill="1" applyBorder="1" applyAlignment="1" applyProtection="1">
      <alignment horizontal="center" vertical="center" wrapText="1"/>
    </xf>
    <xf numFmtId="0" fontId="8" fillId="2" borderId="1" xfId="62" applyFont="1" applyFill="1" applyBorder="1" applyAlignment="1" applyProtection="1">
      <alignment horizontal="center" vertical="center" wrapText="1"/>
      <protection locked="0"/>
    </xf>
    <xf numFmtId="0" fontId="7" fillId="0" borderId="1" xfId="60" applyNumberFormat="1" applyFont="1" applyFill="1" applyBorder="1" applyAlignment="1" applyProtection="1">
      <alignment horizontal="center" vertical="center"/>
    </xf>
    <xf numFmtId="0" fontId="9" fillId="3" borderId="2" xfId="6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4" borderId="4" xfId="6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77" fontId="7" fillId="3" borderId="1" xfId="6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3" borderId="0" xfId="60" applyFont="1" applyFill="1" applyAlignment="1" applyProtection="1">
      <alignment horizontal="center" vertical="center" wrapText="1"/>
    </xf>
    <xf numFmtId="0" fontId="10" fillId="3" borderId="0" xfId="60" applyFont="1" applyFill="1" applyAlignment="1" applyProtection="1">
      <alignment horizontal="center" vertical="center" wrapText="1"/>
    </xf>
    <xf numFmtId="0" fontId="8" fillId="3" borderId="0" xfId="60" applyFont="1" applyFill="1" applyBorder="1" applyAlignment="1" applyProtection="1">
      <alignment vertical="center" wrapText="1"/>
      <protection locked="0"/>
    </xf>
    <xf numFmtId="0" fontId="11" fillId="5" borderId="5" xfId="60" applyNumberFormat="1" applyFont="1" applyFill="1" applyBorder="1" applyAlignment="1" applyProtection="1">
      <alignment horizontal="center" vertical="top" wrapText="1"/>
      <protection locked="0"/>
    </xf>
    <xf numFmtId="0" fontId="12" fillId="5" borderId="6" xfId="60" applyNumberFormat="1" applyFont="1" applyFill="1" applyBorder="1" applyAlignment="1" applyProtection="1">
      <alignment horizontal="center" vertical="top" wrapText="1"/>
      <protection locked="0"/>
    </xf>
    <xf numFmtId="0" fontId="12" fillId="5" borderId="7" xfId="6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0" applyFont="1" applyFill="1" applyAlignment="1" applyProtection="1">
      <alignment vertical="center" wrapText="1"/>
      <protection locked="0"/>
    </xf>
    <xf numFmtId="0" fontId="11" fillId="5" borderId="6" xfId="60" applyNumberFormat="1" applyFont="1" applyFill="1" applyBorder="1" applyAlignment="1" applyProtection="1">
      <alignment horizontal="center" vertical="top" wrapText="1"/>
      <protection locked="0"/>
    </xf>
    <xf numFmtId="0" fontId="14" fillId="5" borderId="8" xfId="60" applyNumberFormat="1" applyFont="1" applyFill="1" applyBorder="1" applyAlignment="1" applyProtection="1">
      <alignment horizontal="center" vertical="top" wrapText="1"/>
      <protection locked="0"/>
    </xf>
    <xf numFmtId="0" fontId="12" fillId="5" borderId="0" xfId="60" applyNumberFormat="1" applyFont="1" applyFill="1" applyAlignment="1" applyProtection="1">
      <alignment horizontal="center" vertical="top" wrapText="1"/>
      <protection locked="0"/>
    </xf>
    <xf numFmtId="0" fontId="12" fillId="5" borderId="9" xfId="60" applyNumberFormat="1" applyFont="1" applyFill="1" applyBorder="1" applyAlignment="1" applyProtection="1">
      <alignment horizontal="center" vertical="top" wrapText="1"/>
      <protection locked="0"/>
    </xf>
    <xf numFmtId="0" fontId="11" fillId="5" borderId="8" xfId="60" applyNumberFormat="1" applyFont="1" applyFill="1" applyBorder="1" applyAlignment="1" applyProtection="1">
      <alignment horizontal="center" vertical="top" wrapText="1"/>
      <protection locked="0"/>
    </xf>
    <xf numFmtId="0" fontId="11" fillId="5" borderId="0" xfId="60" applyNumberFormat="1" applyFont="1" applyFill="1" applyAlignment="1" applyProtection="1">
      <alignment horizontal="center" vertical="top" wrapText="1"/>
      <protection locked="0"/>
    </xf>
    <xf numFmtId="0" fontId="14" fillId="5" borderId="10" xfId="60" applyNumberFormat="1" applyFont="1" applyFill="1" applyBorder="1" applyAlignment="1" applyProtection="1">
      <alignment horizontal="center" vertical="top" wrapText="1"/>
      <protection locked="0"/>
    </xf>
    <xf numFmtId="0" fontId="12" fillId="5" borderId="11" xfId="60" applyNumberFormat="1" applyFont="1" applyFill="1" applyBorder="1" applyAlignment="1" applyProtection="1">
      <alignment horizontal="center" vertical="top" wrapText="1"/>
      <protection locked="0"/>
    </xf>
    <xf numFmtId="0" fontId="12" fillId="5" borderId="12" xfId="60" applyNumberFormat="1" applyFont="1" applyFill="1" applyBorder="1" applyAlignment="1" applyProtection="1">
      <alignment horizontal="center" vertical="top" wrapText="1"/>
      <protection locked="0"/>
    </xf>
    <xf numFmtId="0" fontId="11" fillId="5" borderId="10" xfId="60" applyNumberFormat="1" applyFont="1" applyFill="1" applyBorder="1" applyAlignment="1" applyProtection="1">
      <alignment horizontal="center" vertical="top" wrapText="1"/>
      <protection locked="0"/>
    </xf>
    <xf numFmtId="0" fontId="11" fillId="5" borderId="11" xfId="6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60" applyFont="1" applyFill="1" applyBorder="1" applyAlignment="1" applyProtection="1">
      <alignment horizontal="center" vertical="center" wrapText="1"/>
    </xf>
    <xf numFmtId="0" fontId="4" fillId="0" borderId="14" xfId="60" applyFont="1" applyFill="1" applyBorder="1" applyAlignment="1" applyProtection="1">
      <alignment horizontal="center" vertical="center" wrapText="1"/>
    </xf>
    <xf numFmtId="177" fontId="4" fillId="0" borderId="15" xfId="60" applyNumberFormat="1" applyFont="1" applyFill="1" applyBorder="1" applyAlignment="1" applyProtection="1">
      <alignment horizontal="center" vertical="center" wrapText="1"/>
    </xf>
    <xf numFmtId="177" fontId="2" fillId="0" borderId="16" xfId="60" applyNumberFormat="1" applyFont="1" applyFill="1" applyBorder="1" applyAlignment="1" applyProtection="1">
      <alignment horizontal="center" vertical="center"/>
    </xf>
    <xf numFmtId="177" fontId="2" fillId="0" borderId="17" xfId="60" applyNumberFormat="1" applyFont="1" applyFill="1" applyBorder="1" applyAlignment="1" applyProtection="1">
      <alignment horizontal="center" vertical="center"/>
    </xf>
    <xf numFmtId="177" fontId="4" fillId="0" borderId="17" xfId="60" applyNumberFormat="1" applyFont="1" applyFill="1" applyBorder="1" applyAlignment="1" applyProtection="1">
      <alignment horizontal="center" vertical="center" wrapText="1"/>
    </xf>
    <xf numFmtId="0" fontId="4" fillId="0" borderId="18" xfId="60" applyFont="1" applyFill="1" applyBorder="1" applyAlignment="1" applyProtection="1">
      <alignment horizontal="center" vertical="center" wrapText="1"/>
    </xf>
    <xf numFmtId="185" fontId="4" fillId="5" borderId="19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60" applyFont="1" applyFill="1" applyBorder="1" applyAlignment="1" applyProtection="1">
      <alignment horizontal="center" vertical="center" wrapText="1"/>
    </xf>
    <xf numFmtId="177" fontId="4" fillId="5" borderId="19" xfId="60" applyNumberFormat="1" applyFont="1" applyFill="1" applyBorder="1" applyAlignment="1" applyProtection="1">
      <alignment horizontal="center" vertical="center" wrapText="1"/>
      <protection locked="0"/>
    </xf>
    <xf numFmtId="177" fontId="2" fillId="0" borderId="21" xfId="60" applyNumberFormat="1" applyFont="1" applyFill="1" applyBorder="1" applyAlignment="1" applyProtection="1">
      <alignment horizontal="center" vertical="center"/>
    </xf>
    <xf numFmtId="177" fontId="4" fillId="5" borderId="1" xfId="6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77" fontId="4" fillId="0" borderId="22" xfId="60" applyNumberFormat="1" applyFont="1" applyFill="1" applyBorder="1" applyAlignment="1" applyProtection="1">
      <alignment horizontal="center" vertical="center"/>
    </xf>
    <xf numFmtId="177" fontId="4" fillId="0" borderId="1" xfId="60" applyNumberFormat="1" applyFont="1" applyFill="1" applyBorder="1" applyAlignment="1" applyProtection="1">
      <alignment horizontal="center" vertical="center"/>
    </xf>
    <xf numFmtId="177" fontId="4" fillId="0" borderId="1" xfId="60" applyNumberFormat="1" applyFont="1" applyFill="1" applyBorder="1" applyAlignment="1" applyProtection="1">
      <alignment horizontal="center" vertical="center" wrapText="1"/>
    </xf>
    <xf numFmtId="0" fontId="4" fillId="0" borderId="23" xfId="60" applyFont="1" applyFill="1" applyBorder="1" applyAlignment="1" applyProtection="1">
      <alignment horizontal="center" vertical="center" wrapText="1"/>
    </xf>
    <xf numFmtId="185" fontId="4" fillId="5" borderId="24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60" applyFont="1" applyFill="1" applyBorder="1" applyAlignment="1" applyProtection="1">
      <alignment horizontal="center" vertical="center" wrapText="1"/>
    </xf>
    <xf numFmtId="177" fontId="4" fillId="5" borderId="24" xfId="60" applyNumberFormat="1" applyFont="1" applyFill="1" applyBorder="1" applyAlignment="1" applyProtection="1">
      <alignment horizontal="center" vertical="center" wrapText="1"/>
      <protection locked="0"/>
    </xf>
    <xf numFmtId="177" fontId="4" fillId="0" borderId="26" xfId="60" applyNumberFormat="1" applyFont="1" applyFill="1" applyBorder="1" applyAlignment="1" applyProtection="1">
      <alignment horizontal="center" vertical="center"/>
    </xf>
    <xf numFmtId="177" fontId="4" fillId="5" borderId="27" xfId="60" applyNumberFormat="1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10" applyFont="1" applyAlignment="1" applyProtection="1">
      <alignment horizontal="center" vertical="center" wrapText="1"/>
    </xf>
    <xf numFmtId="0" fontId="17" fillId="0" borderId="0" xfId="0" applyFont="1" applyProtection="1">
      <alignment vertical="center"/>
    </xf>
    <xf numFmtId="0" fontId="10" fillId="3" borderId="11" xfId="60" applyFont="1" applyFill="1" applyBorder="1" applyAlignment="1" applyProtection="1">
      <alignment horizontal="center" vertical="center" wrapText="1"/>
    </xf>
    <xf numFmtId="0" fontId="11" fillId="5" borderId="7" xfId="60" applyNumberFormat="1" applyFont="1" applyFill="1" applyBorder="1" applyAlignment="1" applyProtection="1">
      <alignment horizontal="center" vertical="top" wrapText="1"/>
      <protection locked="0"/>
    </xf>
    <xf numFmtId="0" fontId="11" fillId="5" borderId="9" xfId="60" applyNumberFormat="1" applyFont="1" applyFill="1" applyBorder="1" applyAlignment="1" applyProtection="1">
      <alignment horizontal="center" vertical="top" wrapText="1"/>
      <protection locked="0"/>
    </xf>
    <xf numFmtId="0" fontId="11" fillId="5" borderId="12" xfId="60" applyNumberFormat="1" applyFont="1" applyFill="1" applyBorder="1" applyAlignment="1" applyProtection="1">
      <alignment horizontal="center" vertical="top" wrapText="1"/>
      <protection locked="0"/>
    </xf>
    <xf numFmtId="185" fontId="2" fillId="5" borderId="1" xfId="60" applyNumberFormat="1" applyFont="1" applyFill="1" applyBorder="1" applyAlignment="1" applyProtection="1">
      <alignment horizontal="center" vertical="center"/>
      <protection locked="0"/>
    </xf>
    <xf numFmtId="177" fontId="2" fillId="5" borderId="1" xfId="60" applyNumberFormat="1" applyFont="1" applyFill="1" applyBorder="1" applyAlignment="1" applyProtection="1">
      <alignment horizontal="center" vertical="center"/>
      <protection locked="0"/>
    </xf>
    <xf numFmtId="177" fontId="2" fillId="0" borderId="1" xfId="60" applyNumberFormat="1" applyFont="1" applyFill="1" applyBorder="1" applyAlignment="1" applyProtection="1">
      <alignment horizontal="center" vertical="center"/>
    </xf>
    <xf numFmtId="185" fontId="2" fillId="5" borderId="27" xfId="60" applyNumberFormat="1" applyFont="1" applyFill="1" applyBorder="1" applyAlignment="1" applyProtection="1">
      <alignment horizontal="center" vertical="center"/>
      <protection locked="0"/>
    </xf>
    <xf numFmtId="177" fontId="2" fillId="5" borderId="27" xfId="60" applyNumberFormat="1" applyFont="1" applyFill="1" applyBorder="1" applyAlignment="1" applyProtection="1">
      <alignment horizontal="center" vertical="center"/>
      <protection locked="0"/>
    </xf>
    <xf numFmtId="177" fontId="2" fillId="0" borderId="27" xfId="60" applyNumberFormat="1" applyFont="1" applyFill="1" applyBorder="1" applyAlignment="1" applyProtection="1">
      <alignment horizontal="center" vertical="center"/>
    </xf>
    <xf numFmtId="177" fontId="4" fillId="3" borderId="28" xfId="60" applyNumberFormat="1" applyFont="1" applyFill="1" applyBorder="1" applyAlignment="1" applyProtection="1">
      <alignment horizontal="center" vertical="center" wrapText="1"/>
    </xf>
    <xf numFmtId="177" fontId="4" fillId="3" borderId="29" xfId="60" applyNumberFormat="1" applyFont="1" applyFill="1" applyBorder="1" applyAlignment="1" applyProtection="1">
      <alignment horizontal="center" vertical="center" wrapText="1"/>
    </xf>
    <xf numFmtId="177" fontId="4" fillId="3" borderId="30" xfId="6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84" fontId="5" fillId="0" borderId="0" xfId="0" applyNumberFormat="1" applyFont="1" applyProtection="1">
      <alignment vertical="center"/>
      <protection locked="0"/>
    </xf>
    <xf numFmtId="0" fontId="6" fillId="0" borderId="0" xfId="54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54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" xfId="61" applyNumberFormat="1" applyFont="1" applyFill="1" applyBorder="1" applyAlignment="1" applyProtection="1">
      <alignment horizontal="center" vertical="center" wrapText="1"/>
    </xf>
    <xf numFmtId="0" fontId="18" fillId="0" borderId="1" xfId="54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54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left" vertical="top" wrapText="1"/>
    </xf>
    <xf numFmtId="185" fontId="6" fillId="0" borderId="0" xfId="54" applyNumberFormat="1" applyFont="1" applyFill="1" applyBorder="1" applyAlignment="1" applyProtection="1">
      <alignment horizontal="center" vertical="center"/>
    </xf>
    <xf numFmtId="177" fontId="7" fillId="0" borderId="1" xfId="54" applyNumberFormat="1" applyFont="1" applyFill="1" applyBorder="1" applyAlignment="1" applyProtection="1">
      <alignment horizontal="center" vertical="center" wrapText="1"/>
    </xf>
    <xf numFmtId="184" fontId="7" fillId="0" borderId="1" xfId="54" applyNumberFormat="1" applyFont="1" applyFill="1" applyBorder="1" applyAlignment="1" applyProtection="1">
      <alignment horizontal="center" vertical="center" wrapText="1"/>
    </xf>
    <xf numFmtId="179" fontId="18" fillId="0" borderId="1" xfId="61" applyNumberFormat="1" applyFont="1" applyFill="1" applyBorder="1" applyAlignment="1" applyProtection="1">
      <alignment horizontal="center" vertical="center" wrapText="1"/>
    </xf>
    <xf numFmtId="184" fontId="18" fillId="0" borderId="1" xfId="61" applyNumberFormat="1" applyFont="1" applyFill="1" applyBorder="1" applyAlignment="1" applyProtection="1">
      <alignment horizontal="center" vertical="center" wrapText="1"/>
    </xf>
    <xf numFmtId="177" fontId="18" fillId="0" borderId="1" xfId="61" applyNumberFormat="1" applyFont="1" applyFill="1" applyBorder="1" applyAlignment="1" applyProtection="1">
      <alignment horizontal="center" vertical="center" wrapText="1"/>
    </xf>
    <xf numFmtId="184" fontId="7" fillId="5" borderId="1" xfId="61" applyNumberFormat="1" applyFont="1" applyFill="1" applyBorder="1" applyAlignment="1" applyProtection="1">
      <alignment horizontal="center" vertical="center" wrapText="1"/>
      <protection locked="0"/>
    </xf>
    <xf numFmtId="177" fontId="7" fillId="5" borderId="1" xfId="61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61" applyNumberFormat="1" applyFont="1" applyFill="1" applyBorder="1" applyAlignment="1" applyProtection="1">
      <alignment horizontal="center" vertical="center" wrapText="1"/>
    </xf>
    <xf numFmtId="179" fontId="7" fillId="0" borderId="1" xfId="61" applyNumberFormat="1" applyFont="1" applyFill="1" applyBorder="1" applyAlignment="1" applyProtection="1">
      <alignment horizontal="center" vertical="center" wrapText="1"/>
    </xf>
    <xf numFmtId="184" fontId="1" fillId="0" borderId="1" xfId="0" applyNumberFormat="1" applyFont="1" applyBorder="1" applyAlignment="1" applyProtection="1">
      <alignment horizontal="center" vertical="center" wrapText="1"/>
    </xf>
    <xf numFmtId="185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85" fontId="5" fillId="0" borderId="31" xfId="0" applyNumberFormat="1" applyFont="1" applyBorder="1" applyAlignment="1" applyProtection="1">
      <alignment horizontal="left" vertical="top" wrapText="1"/>
    </xf>
    <xf numFmtId="177" fontId="5" fillId="0" borderId="0" xfId="0" applyNumberFormat="1" applyFont="1" applyProtection="1">
      <alignment vertical="center"/>
    </xf>
    <xf numFmtId="184" fontId="5" fillId="0" borderId="0" xfId="0" applyNumberFormat="1" applyFo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177" fontId="18" fillId="0" borderId="1" xfId="0" applyNumberFormat="1" applyFont="1" applyBorder="1" applyAlignment="1" applyProtection="1">
      <alignment horizontal="center" vertical="center" wrapText="1"/>
    </xf>
    <xf numFmtId="177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2" fillId="2" borderId="32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49" fontId="7" fillId="2" borderId="1" xfId="63" applyNumberFormat="1" applyFont="1" applyFill="1" applyBorder="1" applyAlignment="1" applyProtection="1">
      <alignment horizontal="center" vertical="center" wrapText="1"/>
    </xf>
    <xf numFmtId="0" fontId="7" fillId="2" borderId="1" xfId="63" applyFont="1" applyFill="1" applyBorder="1" applyAlignment="1" applyProtection="1">
      <alignment horizontal="center" vertical="center" wrapText="1"/>
    </xf>
    <xf numFmtId="0" fontId="7" fillId="2" borderId="33" xfId="63" applyFont="1" applyFill="1" applyBorder="1" applyAlignment="1" applyProtection="1">
      <alignment horizontal="center" vertical="center" wrapText="1"/>
    </xf>
    <xf numFmtId="0" fontId="7" fillId="2" borderId="34" xfId="63" applyFont="1" applyFill="1" applyBorder="1" applyAlignment="1" applyProtection="1">
      <alignment horizontal="center" vertical="center" wrapText="1"/>
    </xf>
    <xf numFmtId="49" fontId="23" fillId="2" borderId="1" xfId="63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4" fillId="2" borderId="1" xfId="67" applyFont="1" applyFill="1" applyBorder="1" applyAlignment="1" applyProtection="1">
      <alignment horizontal="center" vertical="center" wrapText="1" shrinkToFit="1"/>
    </xf>
    <xf numFmtId="0" fontId="23" fillId="2" borderId="1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3" borderId="1" xfId="6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23" fillId="2" borderId="1" xfId="0" applyNumberFormat="1" applyFont="1" applyFill="1" applyBorder="1" applyAlignment="1" applyProtection="1">
      <alignment horizontal="center" vertical="center" wrapText="1"/>
    </xf>
    <xf numFmtId="9" fontId="23" fillId="2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3" xfId="6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7" fillId="3" borderId="34" xfId="6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</xf>
    <xf numFmtId="0" fontId="0" fillId="2" borderId="0" xfId="0" applyFill="1" applyBorder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0" fontId="7" fillId="2" borderId="1" xfId="68" applyFont="1" applyFill="1" applyBorder="1" applyAlignment="1" applyProtection="1">
      <alignment horizontal="center" vertical="center" wrapText="1"/>
      <protection locked="0"/>
    </xf>
    <xf numFmtId="177" fontId="7" fillId="2" borderId="1" xfId="68" applyNumberFormat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6" fillId="2" borderId="0" xfId="62" applyFont="1" applyFill="1" applyBorder="1" applyAlignment="1" applyProtection="1">
      <alignment horizontal="center" vertical="center"/>
    </xf>
    <xf numFmtId="0" fontId="26" fillId="0" borderId="1" xfId="54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62" applyFont="1" applyFill="1" applyBorder="1" applyAlignment="1" applyProtection="1">
      <alignment horizontal="center" vertical="center" wrapText="1"/>
    </xf>
    <xf numFmtId="0" fontId="7" fillId="2" borderId="3" xfId="62" applyFont="1" applyFill="1" applyBorder="1" applyAlignment="1" applyProtection="1">
      <alignment horizontal="center" vertical="center" wrapText="1"/>
    </xf>
    <xf numFmtId="0" fontId="7" fillId="2" borderId="4" xfId="62" applyFont="1" applyFill="1" applyBorder="1" applyAlignment="1" applyProtection="1">
      <alignment horizontal="center" vertical="center" wrapText="1"/>
    </xf>
    <xf numFmtId="0" fontId="7" fillId="2" borderId="1" xfId="62" applyFont="1" applyFill="1" applyBorder="1" applyAlignment="1" applyProtection="1">
      <alignment horizontal="center" vertical="center" wrapText="1"/>
    </xf>
    <xf numFmtId="0" fontId="7" fillId="2" borderId="33" xfId="62" applyFont="1" applyFill="1" applyBorder="1" applyAlignment="1" applyProtection="1">
      <alignment horizontal="center" vertical="center" wrapText="1"/>
    </xf>
    <xf numFmtId="0" fontId="7" fillId="2" borderId="34" xfId="62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1" xfId="62" applyFont="1" applyFill="1" applyBorder="1" applyAlignment="1" applyProtection="1">
      <alignment horizontal="center" vertical="center" wrapText="1"/>
    </xf>
    <xf numFmtId="177" fontId="24" fillId="2" borderId="1" xfId="62" applyNumberFormat="1" applyFont="1" applyFill="1" applyBorder="1" applyAlignment="1" applyProtection="1">
      <alignment horizontal="center" vertical="center" wrapText="1"/>
    </xf>
    <xf numFmtId="181" fontId="24" fillId="2" borderId="1" xfId="62" applyNumberFormat="1" applyFont="1" applyFill="1" applyBorder="1" applyAlignment="1" applyProtection="1">
      <alignment horizontal="center" vertical="center" wrapText="1"/>
    </xf>
    <xf numFmtId="0" fontId="7" fillId="5" borderId="1" xfId="62" applyFont="1" applyFill="1" applyBorder="1" applyAlignment="1" applyProtection="1">
      <alignment horizontal="center" vertical="center" wrapText="1"/>
      <protection locked="0"/>
    </xf>
    <xf numFmtId="177" fontId="7" fillId="5" borderId="1" xfId="62" applyNumberFormat="1" applyFont="1" applyFill="1" applyBorder="1" applyAlignment="1" applyProtection="1">
      <alignment horizontal="center" vertical="center" wrapText="1"/>
      <protection locked="0"/>
    </xf>
    <xf numFmtId="181" fontId="7" fillId="5" borderId="1" xfId="62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62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177" fontId="7" fillId="2" borderId="1" xfId="62" applyNumberFormat="1" applyFont="1" applyFill="1" applyBorder="1" applyAlignment="1" applyProtection="1">
      <alignment horizontal="center" vertical="center" wrapText="1"/>
    </xf>
    <xf numFmtId="181" fontId="7" fillId="2" borderId="1" xfId="62" applyNumberFormat="1" applyFont="1" applyFill="1" applyBorder="1" applyAlignment="1" applyProtection="1">
      <alignment horizontal="center" vertical="center" wrapText="1"/>
    </xf>
    <xf numFmtId="0" fontId="26" fillId="2" borderId="1" xfId="62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7" fillId="5" borderId="1" xfId="62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0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28" fillId="2" borderId="0" xfId="10" applyFont="1" applyFill="1" applyAlignment="1" applyProtection="1">
      <alignment horizontal="center" vertical="center" wrapText="1"/>
    </xf>
    <xf numFmtId="176" fontId="24" fillId="0" borderId="1" xfId="0" applyNumberFormat="1" applyFont="1" applyBorder="1" applyAlignment="1" applyProtection="1">
      <alignment horizontal="center" vertical="center" wrapText="1"/>
    </xf>
    <xf numFmtId="177" fontId="24" fillId="2" borderId="1" xfId="0" applyNumberFormat="1" applyFont="1" applyFill="1" applyBorder="1" applyAlignment="1" applyProtection="1">
      <alignment horizontal="center" vertical="center" wrapText="1"/>
    </xf>
    <xf numFmtId="0" fontId="30" fillId="2" borderId="1" xfId="62" applyFont="1" applyFill="1" applyBorder="1" applyAlignment="1" applyProtection="1">
      <alignment horizontal="center" vertical="center" wrapText="1"/>
    </xf>
    <xf numFmtId="0" fontId="7" fillId="0" borderId="1" xfId="62" applyFont="1" applyFill="1" applyBorder="1" applyAlignment="1" applyProtection="1">
      <alignment horizontal="center" vertical="center" wrapText="1"/>
      <protection locked="0"/>
    </xf>
    <xf numFmtId="17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0" applyFont="1" applyFill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62" applyNumberFormat="1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15" fillId="2" borderId="31" xfId="62" applyFont="1" applyFill="1" applyBorder="1" applyAlignment="1" applyProtection="1">
      <alignment horizontal="left" vertical="top" wrapText="1"/>
    </xf>
    <xf numFmtId="0" fontId="15" fillId="2" borderId="0" xfId="62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</xf>
    <xf numFmtId="177" fontId="33" fillId="2" borderId="2" xfId="68" applyNumberFormat="1" applyFont="1" applyFill="1" applyBorder="1" applyAlignment="1" applyProtection="1">
      <alignment horizontal="center" vertical="center" wrapText="1"/>
    </xf>
    <xf numFmtId="177" fontId="33" fillId="2" borderId="4" xfId="68" applyNumberFormat="1" applyFont="1" applyFill="1" applyBorder="1" applyAlignment="1" applyProtection="1">
      <alignment horizontal="center" vertical="center" wrapText="1"/>
    </xf>
    <xf numFmtId="0" fontId="15" fillId="2" borderId="31" xfId="62" applyFont="1" applyFill="1" applyBorder="1" applyAlignment="1" applyProtection="1">
      <alignment horizontal="center" vertical="top" wrapText="1"/>
    </xf>
    <xf numFmtId="0" fontId="15" fillId="2" borderId="0" xfId="62" applyFont="1" applyFill="1" applyBorder="1" applyAlignment="1" applyProtection="1">
      <alignment horizontal="center" vertical="top" wrapText="1"/>
    </xf>
    <xf numFmtId="0" fontId="33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77" fontId="15" fillId="2" borderId="0" xfId="0" applyNumberFormat="1" applyFont="1" applyFill="1" applyAlignment="1" applyProtection="1">
      <alignment vertical="center"/>
      <protection locked="0"/>
    </xf>
    <xf numFmtId="0" fontId="18" fillId="2" borderId="1" xfId="62" applyFont="1" applyFill="1" applyBorder="1" applyAlignment="1" applyProtection="1">
      <alignment horizontal="center" vertical="center" wrapText="1"/>
    </xf>
    <xf numFmtId="181" fontId="18" fillId="2" borderId="1" xfId="62" applyNumberFormat="1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</xf>
    <xf numFmtId="0" fontId="18" fillId="2" borderId="33" xfId="62" applyFont="1" applyFill="1" applyBorder="1" applyAlignment="1" applyProtection="1">
      <alignment horizontal="center" vertical="center" wrapText="1"/>
    </xf>
    <xf numFmtId="181" fontId="18" fillId="2" borderId="33" xfId="62" applyNumberFormat="1" applyFont="1" applyFill="1" applyBorder="1" applyAlignment="1" applyProtection="1">
      <alignment horizontal="center" vertical="center" wrapText="1"/>
    </xf>
    <xf numFmtId="0" fontId="27" fillId="2" borderId="2" xfId="62" applyFont="1" applyFill="1" applyBorder="1" applyAlignment="1" applyProtection="1">
      <alignment horizontal="center" vertical="center" wrapText="1"/>
      <protection locked="0"/>
    </xf>
    <xf numFmtId="0" fontId="7" fillId="2" borderId="2" xfId="62" applyFont="1" applyFill="1" applyBorder="1" applyAlignment="1" applyProtection="1">
      <alignment horizontal="center" vertical="center" wrapText="1"/>
      <protection locked="0"/>
    </xf>
    <xf numFmtId="0" fontId="7" fillId="2" borderId="1" xfId="62" applyFont="1" applyFill="1" applyBorder="1" applyAlignment="1" applyProtection="1">
      <alignment horizontal="center" vertical="center" wrapText="1"/>
      <protection locked="0"/>
    </xf>
    <xf numFmtId="181" fontId="7" fillId="2" borderId="1" xfId="62" applyNumberFormat="1" applyFont="1" applyFill="1" applyBorder="1" applyAlignment="1" applyProtection="1">
      <alignment horizontal="center" vertical="center" wrapText="1"/>
      <protection locked="0"/>
    </xf>
    <xf numFmtId="0" fontId="15" fillId="2" borderId="31" xfId="62" applyFont="1" applyFill="1" applyBorder="1" applyAlignment="1" applyProtection="1">
      <alignment horizontal="left" vertical="center" wrapText="1"/>
    </xf>
    <xf numFmtId="0" fontId="15" fillId="2" borderId="31" xfId="62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6" fillId="2" borderId="0" xfId="62" applyNumberFormat="1" applyFont="1" applyFill="1" applyBorder="1" applyAlignment="1" applyProtection="1">
      <alignment horizontal="center" vertical="center"/>
    </xf>
    <xf numFmtId="177" fontId="7" fillId="2" borderId="3" xfId="0" applyNumberFormat="1" applyFont="1" applyFill="1" applyBorder="1" applyAlignment="1" applyProtection="1">
      <alignment horizontal="center" vertical="center"/>
    </xf>
    <xf numFmtId="177" fontId="15" fillId="2" borderId="1" xfId="0" applyNumberFormat="1" applyFont="1" applyFill="1" applyBorder="1" applyAlignment="1" applyProtection="1">
      <alignment horizontal="center" vertical="center"/>
      <protection locked="0"/>
    </xf>
    <xf numFmtId="177" fontId="18" fillId="2" borderId="1" xfId="62" applyNumberFormat="1" applyFont="1" applyFill="1" applyBorder="1" applyAlignment="1" applyProtection="1">
      <alignment horizontal="center" vertical="center" wrapText="1"/>
    </xf>
    <xf numFmtId="0" fontId="18" fillId="2" borderId="33" xfId="62" applyNumberFormat="1" applyFont="1" applyFill="1" applyBorder="1" applyAlignment="1" applyProtection="1">
      <alignment horizontal="center" vertical="center" wrapText="1"/>
    </xf>
    <xf numFmtId="10" fontId="18" fillId="2" borderId="1" xfId="62" applyNumberFormat="1" applyFont="1" applyFill="1" applyBorder="1" applyAlignment="1" applyProtection="1">
      <alignment horizontal="center" vertical="center" wrapText="1"/>
    </xf>
    <xf numFmtId="177" fontId="18" fillId="2" borderId="33" xfId="62" applyNumberFormat="1" applyFont="1" applyFill="1" applyBorder="1" applyAlignment="1" applyProtection="1">
      <alignment horizontal="center" vertical="center" wrapText="1"/>
    </xf>
    <xf numFmtId="10" fontId="18" fillId="2" borderId="33" xfId="62" applyNumberFormat="1" applyFont="1" applyFill="1" applyBorder="1" applyAlignment="1" applyProtection="1">
      <alignment horizontal="center" vertical="center" wrapText="1"/>
    </xf>
    <xf numFmtId="10" fontId="7" fillId="2" borderId="1" xfId="62" applyNumberFormat="1" applyFont="1" applyFill="1" applyBorder="1" applyAlignment="1" applyProtection="1">
      <alignment horizontal="center" vertical="center" wrapText="1"/>
    </xf>
    <xf numFmtId="177" fontId="7" fillId="5" borderId="1" xfId="12" applyNumberFormat="1" applyFont="1" applyFill="1" applyBorder="1" applyAlignment="1" applyProtection="1">
      <alignment horizontal="center" vertical="center" wrapText="1"/>
      <protection locked="0"/>
    </xf>
    <xf numFmtId="177" fontId="7" fillId="5" borderId="35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62" applyNumberFormat="1" applyFont="1" applyFill="1" applyBorder="1" applyAlignment="1" applyProtection="1">
      <alignment horizontal="center" vertical="center" wrapText="1"/>
      <protection locked="0"/>
    </xf>
    <xf numFmtId="9" fontId="7" fillId="2" borderId="1" xfId="12" applyFont="1" applyFill="1" applyBorder="1" applyAlignment="1" applyProtection="1">
      <alignment horizontal="center" vertical="center" wrapText="1"/>
      <protection locked="0"/>
    </xf>
    <xf numFmtId="177" fontId="15" fillId="2" borderId="31" xfId="62" applyNumberFormat="1" applyFont="1" applyFill="1" applyBorder="1" applyAlignment="1" applyProtection="1">
      <alignment horizontal="left" vertical="center"/>
    </xf>
    <xf numFmtId="177" fontId="15" fillId="2" borderId="0" xfId="0" applyNumberFormat="1" applyFont="1" applyFill="1" applyAlignment="1" applyProtection="1">
      <alignment vertical="center"/>
    </xf>
    <xf numFmtId="177" fontId="15" fillId="2" borderId="0" xfId="0" applyNumberFormat="1" applyFont="1" applyFill="1" applyBorder="1" applyAlignment="1" applyProtection="1">
      <alignment vertical="center"/>
    </xf>
    <xf numFmtId="0" fontId="35" fillId="2" borderId="0" xfId="0" applyFont="1" applyFill="1" applyAlignment="1" applyProtection="1">
      <alignment vertical="center" wrapText="1"/>
      <protection locked="0"/>
    </xf>
    <xf numFmtId="177" fontId="7" fillId="2" borderId="33" xfId="62" applyNumberFormat="1" applyFont="1" applyFill="1" applyBorder="1" applyAlignment="1" applyProtection="1">
      <alignment horizontal="center" vertical="center" wrapText="1"/>
    </xf>
    <xf numFmtId="177" fontId="7" fillId="2" borderId="34" xfId="62" applyNumberFormat="1" applyFont="1" applyFill="1" applyBorder="1" applyAlignment="1" applyProtection="1">
      <alignment horizontal="center" vertical="center" wrapText="1"/>
    </xf>
    <xf numFmtId="0" fontId="33" fillId="2" borderId="1" xfId="62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177" fontId="0" fillId="0" borderId="0" xfId="0" applyNumberFormat="1" applyAlignment="1"/>
    <xf numFmtId="0" fontId="36" fillId="0" borderId="0" xfId="54" applyFont="1" applyAlignment="1" applyProtection="1">
      <alignment horizontal="center" vertical="center"/>
    </xf>
    <xf numFmtId="177" fontId="37" fillId="0" borderId="0" xfId="54" applyNumberFormat="1" applyFont="1" applyAlignment="1" applyProtection="1">
      <alignment horizontal="center" vertical="center"/>
    </xf>
    <xf numFmtId="0" fontId="37" fillId="0" borderId="0" xfId="54" applyFont="1" applyAlignment="1" applyProtection="1">
      <alignment horizontal="center" vertical="center"/>
    </xf>
    <xf numFmtId="0" fontId="7" fillId="0" borderId="0" xfId="54" applyFont="1" applyBorder="1" applyAlignment="1" applyProtection="1">
      <alignment horizontal="right" vertical="center"/>
    </xf>
    <xf numFmtId="0" fontId="7" fillId="0" borderId="1" xfId="54" applyFont="1" applyBorder="1" applyAlignment="1" applyProtection="1">
      <alignment horizontal="center" vertical="center"/>
    </xf>
    <xf numFmtId="0" fontId="7" fillId="5" borderId="1" xfId="54" applyFont="1" applyFill="1" applyBorder="1" applyAlignment="1" applyProtection="1">
      <alignment horizontal="center" vertical="center"/>
      <protection locked="0"/>
    </xf>
    <xf numFmtId="177" fontId="7" fillId="0" borderId="1" xfId="54" applyNumberFormat="1" applyFont="1" applyBorder="1" applyAlignment="1" applyProtection="1">
      <alignment horizontal="center" vertical="center"/>
    </xf>
    <xf numFmtId="183" fontId="7" fillId="5" borderId="1" xfId="54" applyNumberFormat="1" applyFont="1" applyFill="1" applyBorder="1" applyAlignment="1" applyProtection="1">
      <alignment horizontal="center" vertical="center" wrapText="1"/>
      <protection locked="0"/>
    </xf>
    <xf numFmtId="182" fontId="7" fillId="5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54" applyFont="1" applyFill="1" applyBorder="1" applyAlignment="1" applyProtection="1">
      <alignment horizontal="center" vertical="center" wrapText="1"/>
      <protection locked="0"/>
    </xf>
    <xf numFmtId="177" fontId="7" fillId="5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4" applyFont="1" applyBorder="1" applyAlignment="1" applyProtection="1">
      <alignment horizontal="center" vertical="center" wrapText="1"/>
    </xf>
    <xf numFmtId="0" fontId="7" fillId="0" borderId="1" xfId="54" applyNumberFormat="1" applyFont="1" applyFill="1" applyBorder="1" applyAlignment="1" applyProtection="1">
      <alignment horizontal="left" vertical="center"/>
    </xf>
    <xf numFmtId="177" fontId="38" fillId="0" borderId="1" xfId="54" applyNumberFormat="1" applyFont="1" applyBorder="1" applyAlignment="1" applyProtection="1">
      <alignment horizontal="center" vertical="center" wrapText="1"/>
    </xf>
    <xf numFmtId="10" fontId="7" fillId="2" borderId="1" xfId="68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2" borderId="1" xfId="54" applyNumberFormat="1" applyFont="1" applyFill="1" applyBorder="1" applyAlignment="1" applyProtection="1">
      <alignment horizontal="left" vertical="center"/>
    </xf>
    <xf numFmtId="0" fontId="7" fillId="0" borderId="1" xfId="54" applyNumberFormat="1" applyFont="1" applyFill="1" applyBorder="1" applyAlignment="1" applyProtection="1">
      <alignment horizontal="left" vertical="center" wrapText="1"/>
    </xf>
    <xf numFmtId="177" fontId="38" fillId="5" borderId="1" xfId="5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4" applyFont="1" applyBorder="1" applyAlignment="1" applyProtection="1">
      <alignment horizontal="left" vertical="center"/>
    </xf>
    <xf numFmtId="177" fontId="7" fillId="0" borderId="1" xfId="54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1" xfId="54" applyFont="1" applyBorder="1" applyAlignment="1" applyProtection="1">
      <alignment horizontal="left" vertical="center"/>
    </xf>
    <xf numFmtId="0" fontId="7" fillId="0" borderId="1" xfId="54" applyFont="1" applyBorder="1" applyAlignment="1" applyProtection="1">
      <alignment horizontal="left" vertical="center" wrapText="1"/>
    </xf>
    <xf numFmtId="186" fontId="7" fillId="0" borderId="1" xfId="54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7" fontId="7" fillId="0" borderId="1" xfId="54" applyNumberFormat="1" applyFont="1" applyBorder="1" applyAlignment="1" applyProtection="1">
      <alignment horizontal="left" vertical="center"/>
    </xf>
    <xf numFmtId="0" fontId="39" fillId="5" borderId="1" xfId="54" applyFont="1" applyFill="1" applyBorder="1" applyAlignment="1" applyProtection="1">
      <alignment horizontal="center" vertical="center" wrapText="1"/>
      <protection locked="0"/>
    </xf>
    <xf numFmtId="10" fontId="7" fillId="0" borderId="1" xfId="54" applyNumberFormat="1" applyFont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38" fillId="5" borderId="1" xfId="54" applyFont="1" applyFill="1" applyBorder="1" applyAlignment="1" applyProtection="1">
      <alignment horizontal="center" vertical="center" wrapText="1"/>
      <protection locked="0"/>
    </xf>
    <xf numFmtId="0" fontId="40" fillId="5" borderId="1" xfId="54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vertical="center" wrapText="1"/>
    </xf>
    <xf numFmtId="0" fontId="41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1" xfId="54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vertical="center" wrapText="1"/>
    </xf>
    <xf numFmtId="0" fontId="7" fillId="2" borderId="1" xfId="54" applyNumberFormat="1" applyFont="1" applyFill="1" applyBorder="1" applyAlignment="1" applyProtection="1">
      <alignment horizontal="center" vertical="center"/>
    </xf>
    <xf numFmtId="0" fontId="7" fillId="0" borderId="2" xfId="54" applyFont="1" applyBorder="1" applyAlignment="1" applyProtection="1">
      <alignment horizontal="center" vertical="center"/>
    </xf>
    <xf numFmtId="0" fontId="7" fillId="0" borderId="4" xfId="54" applyFont="1" applyBorder="1" applyAlignment="1" applyProtection="1">
      <alignment horizontal="center" vertical="center"/>
    </xf>
    <xf numFmtId="177" fontId="35" fillId="0" borderId="1" xfId="0" applyNumberFormat="1" applyFont="1" applyBorder="1" applyAlignment="1" applyProtection="1">
      <alignment vertical="center" wrapText="1"/>
    </xf>
    <xf numFmtId="0" fontId="29" fillId="0" borderId="1" xfId="0" applyFont="1" applyBorder="1" applyAlignment="1" applyProtection="1">
      <alignment horizontal="left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_x000a_mouse.drv=lm 2" xfId="14"/>
    <cellStyle name="百分比 2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百分比 2 2" xfId="23"/>
    <cellStyle name="标题 1" xfId="24" builtinId="16"/>
    <cellStyle name="百分比 2 3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_x000a_mouse.drv=lm 3" xfId="60"/>
    <cellStyle name="_x005f_x000a_mouse.drv=lm" xfId="61"/>
    <cellStyle name="常规 2" xfId="62"/>
    <cellStyle name="常规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30</xdr:row>
      <xdr:rowOff>123190</xdr:rowOff>
    </xdr:from>
    <xdr:to>
      <xdr:col>2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00025" y="7452360"/>
          <a:ext cx="2131695" cy="244538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34</xdr:row>
      <xdr:rowOff>142240</xdr:rowOff>
    </xdr:from>
    <xdr:to>
      <xdr:col>4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543175" y="8157210"/>
          <a:ext cx="2433320" cy="13208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31</xdr:row>
      <xdr:rowOff>75565</xdr:rowOff>
    </xdr:from>
    <xdr:to>
      <xdr:col>7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600700" y="7576185"/>
          <a:ext cx="2541270" cy="2381885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33</xdr:row>
      <xdr:rowOff>38100</xdr:rowOff>
    </xdr:from>
    <xdr:to>
      <xdr:col>11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620125" y="7881620"/>
          <a:ext cx="228282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1263015</xdr:colOff>
      <xdr:row>30</xdr:row>
      <xdr:rowOff>85725</xdr:rowOff>
    </xdr:from>
    <xdr:to>
      <xdr:col>15</xdr:col>
      <xdr:colOff>676910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959715" y="7414895"/>
          <a:ext cx="1947545" cy="2597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I14" sqref="I14"/>
    </sheetView>
  </sheetViews>
  <sheetFormatPr defaultColWidth="9" defaultRowHeight="13.5" outlineLevelCol="6"/>
  <cols>
    <col min="1" max="1" width="7.25" style="297" customWidth="1"/>
    <col min="2" max="2" width="20.5" style="298" customWidth="1"/>
    <col min="3" max="3" width="18.375" style="298" customWidth="1"/>
    <col min="4" max="4" width="56.25" style="299" customWidth="1"/>
    <col min="5" max="16384" width="9" style="298"/>
  </cols>
  <sheetData>
    <row r="1" ht="22.5" spans="1:4">
      <c r="A1" s="300" t="s">
        <v>0</v>
      </c>
      <c r="B1" s="300"/>
      <c r="C1" s="300"/>
      <c r="D1" s="300"/>
    </row>
    <row r="2" ht="24" customHeight="1" spans="1:4">
      <c r="A2" s="95" t="s">
        <v>1</v>
      </c>
      <c r="B2" s="269" t="s">
        <v>2</v>
      </c>
      <c r="C2" s="269" t="s">
        <v>3</v>
      </c>
      <c r="D2" s="117" t="s">
        <v>4</v>
      </c>
    </row>
    <row r="3" ht="24" customHeight="1" spans="1:4">
      <c r="A3" s="301">
        <v>1</v>
      </c>
      <c r="B3" s="276" t="s">
        <v>5</v>
      </c>
      <c r="C3" s="302" t="s">
        <v>6</v>
      </c>
      <c r="D3" s="303" t="s">
        <v>7</v>
      </c>
    </row>
    <row r="4" ht="24" customHeight="1" spans="1:4">
      <c r="A4" s="301">
        <v>2</v>
      </c>
      <c r="B4" s="276"/>
      <c r="C4" s="302" t="s">
        <v>8</v>
      </c>
      <c r="D4" s="303" t="s">
        <v>9</v>
      </c>
    </row>
    <row r="5" ht="24" customHeight="1" spans="1:4">
      <c r="A5" s="301">
        <v>3</v>
      </c>
      <c r="B5" s="276"/>
      <c r="C5" s="302" t="s">
        <v>10</v>
      </c>
      <c r="D5" s="303" t="s">
        <v>11</v>
      </c>
    </row>
    <row r="6" ht="24" customHeight="1" spans="1:4">
      <c r="A6" s="301">
        <v>4</v>
      </c>
      <c r="B6" s="276"/>
      <c r="C6" s="304" t="s">
        <v>12</v>
      </c>
      <c r="D6" s="303" t="s">
        <v>11</v>
      </c>
    </row>
    <row r="7" ht="24" customHeight="1" spans="1:4">
      <c r="A7" s="301">
        <v>5</v>
      </c>
      <c r="B7" s="276"/>
      <c r="C7" s="304" t="s">
        <v>13</v>
      </c>
      <c r="D7" s="303" t="s">
        <v>11</v>
      </c>
    </row>
    <row r="8" ht="24.75" customHeight="1" spans="1:4">
      <c r="A8" s="301">
        <v>6</v>
      </c>
      <c r="B8" s="276"/>
      <c r="C8" s="97" t="s">
        <v>14</v>
      </c>
      <c r="D8" s="303" t="s">
        <v>15</v>
      </c>
    </row>
    <row r="9" ht="24" customHeight="1" spans="1:4">
      <c r="A9" s="301">
        <v>7</v>
      </c>
      <c r="B9" s="276"/>
      <c r="C9" s="304" t="s">
        <v>16</v>
      </c>
      <c r="D9" s="303" t="s">
        <v>17</v>
      </c>
    </row>
    <row r="10" ht="33" customHeight="1" spans="1:4">
      <c r="A10" s="301">
        <v>8</v>
      </c>
      <c r="B10" s="276"/>
      <c r="C10" s="304" t="s">
        <v>18</v>
      </c>
      <c r="D10" s="303" t="s">
        <v>19</v>
      </c>
    </row>
    <row r="11" ht="24" customHeight="1" spans="1:4">
      <c r="A11" s="301">
        <v>9</v>
      </c>
      <c r="B11" s="301" t="s">
        <v>20</v>
      </c>
      <c r="C11" s="301"/>
      <c r="D11" s="303" t="s">
        <v>21</v>
      </c>
    </row>
    <row r="12" ht="34.5" customHeight="1" spans="1:7">
      <c r="A12" s="301">
        <v>10</v>
      </c>
      <c r="B12" s="276" t="s">
        <v>22</v>
      </c>
      <c r="C12" s="269" t="s">
        <v>23</v>
      </c>
      <c r="D12" s="303" t="s">
        <v>24</v>
      </c>
      <c r="G12" s="28"/>
    </row>
    <row r="13" ht="38.25" customHeight="1" spans="1:4">
      <c r="A13" s="301">
        <v>11</v>
      </c>
      <c r="B13" s="276"/>
      <c r="C13" s="269" t="s">
        <v>25</v>
      </c>
      <c r="D13" s="303" t="s">
        <v>26</v>
      </c>
    </row>
    <row r="14" ht="49.5" customHeight="1" spans="1:4">
      <c r="A14" s="301">
        <v>12</v>
      </c>
      <c r="B14" s="276"/>
      <c r="C14" s="276" t="s">
        <v>27</v>
      </c>
      <c r="D14" s="303" t="s">
        <v>28</v>
      </c>
    </row>
    <row r="15" ht="24" customHeight="1" spans="1:4">
      <c r="A15" s="301">
        <v>13</v>
      </c>
      <c r="B15" s="301" t="s">
        <v>29</v>
      </c>
      <c r="C15" s="301"/>
      <c r="D15" s="303" t="s">
        <v>30</v>
      </c>
    </row>
    <row r="16" ht="36.75" customHeight="1" spans="1:4">
      <c r="A16" s="301">
        <v>14</v>
      </c>
      <c r="B16" s="269" t="s">
        <v>31</v>
      </c>
      <c r="C16" s="269"/>
      <c r="D16" s="303" t="s">
        <v>32</v>
      </c>
    </row>
    <row r="17" ht="24" customHeight="1" spans="1:4">
      <c r="A17" s="301">
        <v>15</v>
      </c>
      <c r="B17" s="269" t="s">
        <v>33</v>
      </c>
      <c r="C17" s="269"/>
      <c r="D17" s="303" t="s">
        <v>34</v>
      </c>
    </row>
    <row r="18" ht="24" customHeight="1" spans="1:4">
      <c r="A18" s="301">
        <v>16</v>
      </c>
      <c r="B18" s="269" t="s">
        <v>35</v>
      </c>
      <c r="C18" s="269"/>
      <c r="D18" s="303" t="s">
        <v>36</v>
      </c>
    </row>
    <row r="19" ht="39.75" customHeight="1" spans="1:4">
      <c r="A19" s="301">
        <v>17</v>
      </c>
      <c r="B19" s="269" t="s">
        <v>37</v>
      </c>
      <c r="C19" s="269"/>
      <c r="D19" s="303" t="s">
        <v>38</v>
      </c>
    </row>
    <row r="20" ht="24" customHeight="1" spans="1:4">
      <c r="A20" s="301">
        <v>18</v>
      </c>
      <c r="B20" s="305" t="s">
        <v>39</v>
      </c>
      <c r="C20" s="306"/>
      <c r="D20" s="303" t="s">
        <v>40</v>
      </c>
    </row>
    <row r="21" ht="24" customHeight="1" spans="1:4">
      <c r="A21" s="301">
        <v>19</v>
      </c>
      <c r="B21" s="305" t="s">
        <v>41</v>
      </c>
      <c r="C21" s="306"/>
      <c r="D21" s="303" t="s">
        <v>42</v>
      </c>
    </row>
    <row r="22" ht="24" customHeight="1" spans="1:4">
      <c r="A22" s="301">
        <v>20</v>
      </c>
      <c r="B22" s="305" t="s">
        <v>43</v>
      </c>
      <c r="C22" s="306"/>
      <c r="D22" s="303" t="s">
        <v>40</v>
      </c>
    </row>
    <row r="23" ht="24" customHeight="1" spans="1:4">
      <c r="A23" s="301">
        <v>21</v>
      </c>
      <c r="B23" s="305" t="s">
        <v>44</v>
      </c>
      <c r="C23" s="306"/>
      <c r="D23" s="303" t="s">
        <v>40</v>
      </c>
    </row>
    <row r="24" ht="30" customHeight="1" spans="1:4">
      <c r="A24" s="301">
        <v>22</v>
      </c>
      <c r="B24" s="305" t="s">
        <v>45</v>
      </c>
      <c r="C24" s="306"/>
      <c r="D24" s="307" t="s">
        <v>46</v>
      </c>
    </row>
    <row r="25" ht="24" customHeight="1" spans="1:4">
      <c r="A25" s="301">
        <v>23</v>
      </c>
      <c r="B25" s="305" t="s">
        <v>47</v>
      </c>
      <c r="C25" s="306"/>
      <c r="D25" s="303" t="s">
        <v>40</v>
      </c>
    </row>
    <row r="26" ht="24" customHeight="1" spans="1:4">
      <c r="A26" s="301">
        <v>24</v>
      </c>
      <c r="B26" s="305" t="s">
        <v>48</v>
      </c>
      <c r="C26" s="306"/>
      <c r="D26" s="303" t="s">
        <v>40</v>
      </c>
    </row>
    <row r="27" ht="24.75" customHeight="1" spans="1:4">
      <c r="A27" s="301">
        <v>25</v>
      </c>
      <c r="B27" s="305" t="s">
        <v>49</v>
      </c>
      <c r="C27" s="306"/>
      <c r="D27" s="307" t="s">
        <v>50</v>
      </c>
    </row>
    <row r="28" ht="24.75" customHeight="1" spans="1:4">
      <c r="A28" s="301">
        <v>26</v>
      </c>
      <c r="B28" s="305" t="s">
        <v>51</v>
      </c>
      <c r="C28" s="306"/>
      <c r="D28" s="303" t="s">
        <v>40</v>
      </c>
    </row>
    <row r="29" ht="24.75" customHeight="1" spans="1:4">
      <c r="A29" s="301">
        <v>27</v>
      </c>
      <c r="B29" s="305" t="s">
        <v>52</v>
      </c>
      <c r="C29" s="306"/>
      <c r="D29" s="303" t="s">
        <v>40</v>
      </c>
    </row>
    <row r="30" ht="24.75" customHeight="1" spans="1:4">
      <c r="A30" s="301">
        <v>28</v>
      </c>
      <c r="B30" s="305" t="s">
        <v>53</v>
      </c>
      <c r="C30" s="306"/>
      <c r="D30" s="303" t="s">
        <v>40</v>
      </c>
    </row>
    <row r="31" ht="24.75" customHeight="1" spans="1:4">
      <c r="A31" s="301">
        <v>29</v>
      </c>
      <c r="B31" s="305" t="s">
        <v>54</v>
      </c>
      <c r="C31" s="306"/>
      <c r="D31" s="303" t="s">
        <v>40</v>
      </c>
    </row>
    <row r="32" ht="24.75" customHeight="1" spans="1:4">
      <c r="A32" s="301">
        <v>30</v>
      </c>
      <c r="B32" s="305" t="s">
        <v>55</v>
      </c>
      <c r="C32" s="306"/>
      <c r="D32" s="303" t="s">
        <v>40</v>
      </c>
    </row>
    <row r="33" ht="24.75" customHeight="1" spans="1:4">
      <c r="A33" s="301">
        <v>31</v>
      </c>
      <c r="B33" s="305" t="s">
        <v>56</v>
      </c>
      <c r="C33" s="306"/>
      <c r="D33" s="303" t="s">
        <v>57</v>
      </c>
    </row>
    <row r="34" ht="24.75" customHeight="1" spans="1:4">
      <c r="A34" s="301">
        <v>32</v>
      </c>
      <c r="B34" s="305" t="s">
        <v>58</v>
      </c>
      <c r="C34" s="306"/>
      <c r="D34" s="303" t="s">
        <v>59</v>
      </c>
    </row>
    <row r="35" ht="24.75" customHeight="1" spans="1:4">
      <c r="A35" s="301">
        <v>33</v>
      </c>
      <c r="B35" s="305" t="s">
        <v>60</v>
      </c>
      <c r="C35" s="306"/>
      <c r="D35" s="303" t="s">
        <v>61</v>
      </c>
    </row>
    <row r="36" ht="69" customHeight="1" spans="1:4">
      <c r="A36" s="308" t="s">
        <v>62</v>
      </c>
      <c r="B36" s="308"/>
      <c r="C36" s="308"/>
      <c r="D36" s="308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zoomScaleSheetLayoutView="100" workbookViewId="0">
      <selection activeCell="B36" sqref="B36:D36"/>
    </sheetView>
  </sheetViews>
  <sheetFormatPr defaultColWidth="9" defaultRowHeight="13.5" outlineLevelCol="7"/>
  <cols>
    <col min="1" max="1" width="28.25" style="263" customWidth="1"/>
    <col min="2" max="2" width="19.375" style="263" customWidth="1"/>
    <col min="3" max="3" width="26" style="264" customWidth="1"/>
    <col min="4" max="4" width="25.375" style="263" customWidth="1"/>
    <col min="5" max="5" width="33.125" style="263" customWidth="1"/>
    <col min="6" max="255" width="9" style="263"/>
    <col min="256" max="256" width="20.125" style="263" customWidth="1"/>
    <col min="257" max="257" width="19.5" style="263" customWidth="1"/>
    <col min="258" max="258" width="20.125" style="263" customWidth="1"/>
    <col min="259" max="259" width="23.25" style="263" customWidth="1"/>
    <col min="260" max="511" width="9" style="263"/>
    <col min="512" max="512" width="20.125" style="263" customWidth="1"/>
    <col min="513" max="513" width="19.5" style="263" customWidth="1"/>
    <col min="514" max="514" width="20.125" style="263" customWidth="1"/>
    <col min="515" max="515" width="23.25" style="263" customWidth="1"/>
    <col min="516" max="767" width="9" style="263"/>
    <col min="768" max="768" width="20.125" style="263" customWidth="1"/>
    <col min="769" max="769" width="19.5" style="263" customWidth="1"/>
    <col min="770" max="770" width="20.125" style="263" customWidth="1"/>
    <col min="771" max="771" width="23.25" style="263" customWidth="1"/>
    <col min="772" max="1023" width="9" style="263"/>
    <col min="1024" max="1024" width="20.125" style="263" customWidth="1"/>
    <col min="1025" max="1025" width="19.5" style="263" customWidth="1"/>
    <col min="1026" max="1026" width="20.125" style="263" customWidth="1"/>
    <col min="1027" max="1027" width="23.25" style="263" customWidth="1"/>
    <col min="1028" max="1279" width="9" style="263"/>
    <col min="1280" max="1280" width="20.125" style="263" customWidth="1"/>
    <col min="1281" max="1281" width="19.5" style="263" customWidth="1"/>
    <col min="1282" max="1282" width="20.125" style="263" customWidth="1"/>
    <col min="1283" max="1283" width="23.25" style="263" customWidth="1"/>
    <col min="1284" max="1535" width="9" style="263"/>
    <col min="1536" max="1536" width="20.125" style="263" customWidth="1"/>
    <col min="1537" max="1537" width="19.5" style="263" customWidth="1"/>
    <col min="1538" max="1538" width="20.125" style="263" customWidth="1"/>
    <col min="1539" max="1539" width="23.25" style="263" customWidth="1"/>
    <col min="1540" max="1791" width="9" style="263"/>
    <col min="1792" max="1792" width="20.125" style="263" customWidth="1"/>
    <col min="1793" max="1793" width="19.5" style="263" customWidth="1"/>
    <col min="1794" max="1794" width="20.125" style="263" customWidth="1"/>
    <col min="1795" max="1795" width="23.25" style="263" customWidth="1"/>
    <col min="1796" max="2047" width="9" style="263"/>
    <col min="2048" max="2048" width="20.125" style="263" customWidth="1"/>
    <col min="2049" max="2049" width="19.5" style="263" customWidth="1"/>
    <col min="2050" max="2050" width="20.125" style="263" customWidth="1"/>
    <col min="2051" max="2051" width="23.25" style="263" customWidth="1"/>
    <col min="2052" max="2303" width="9" style="263"/>
    <col min="2304" max="2304" width="20.125" style="263" customWidth="1"/>
    <col min="2305" max="2305" width="19.5" style="263" customWidth="1"/>
    <col min="2306" max="2306" width="20.125" style="263" customWidth="1"/>
    <col min="2307" max="2307" width="23.25" style="263" customWidth="1"/>
    <col min="2308" max="2559" width="9" style="263"/>
    <col min="2560" max="2560" width="20.125" style="263" customWidth="1"/>
    <col min="2561" max="2561" width="19.5" style="263" customWidth="1"/>
    <col min="2562" max="2562" width="20.125" style="263" customWidth="1"/>
    <col min="2563" max="2563" width="23.25" style="263" customWidth="1"/>
    <col min="2564" max="2815" width="9" style="263"/>
    <col min="2816" max="2816" width="20.125" style="263" customWidth="1"/>
    <col min="2817" max="2817" width="19.5" style="263" customWidth="1"/>
    <col min="2818" max="2818" width="20.125" style="263" customWidth="1"/>
    <col min="2819" max="2819" width="23.25" style="263" customWidth="1"/>
    <col min="2820" max="3071" width="9" style="263"/>
    <col min="3072" max="3072" width="20.125" style="263" customWidth="1"/>
    <col min="3073" max="3073" width="19.5" style="263" customWidth="1"/>
    <col min="3074" max="3074" width="20.125" style="263" customWidth="1"/>
    <col min="3075" max="3075" width="23.25" style="263" customWidth="1"/>
    <col min="3076" max="3327" width="9" style="263"/>
    <col min="3328" max="3328" width="20.125" style="263" customWidth="1"/>
    <col min="3329" max="3329" width="19.5" style="263" customWidth="1"/>
    <col min="3330" max="3330" width="20.125" style="263" customWidth="1"/>
    <col min="3331" max="3331" width="23.25" style="263" customWidth="1"/>
    <col min="3332" max="3583" width="9" style="263"/>
    <col min="3584" max="3584" width="20.125" style="263" customWidth="1"/>
    <col min="3585" max="3585" width="19.5" style="263" customWidth="1"/>
    <col min="3586" max="3586" width="20.125" style="263" customWidth="1"/>
    <col min="3587" max="3587" width="23.25" style="263" customWidth="1"/>
    <col min="3588" max="3839" width="9" style="263"/>
    <col min="3840" max="3840" width="20.125" style="263" customWidth="1"/>
    <col min="3841" max="3841" width="19.5" style="263" customWidth="1"/>
    <col min="3842" max="3842" width="20.125" style="263" customWidth="1"/>
    <col min="3843" max="3843" width="23.25" style="263" customWidth="1"/>
    <col min="3844" max="4095" width="9" style="263"/>
    <col min="4096" max="4096" width="20.125" style="263" customWidth="1"/>
    <col min="4097" max="4097" width="19.5" style="263" customWidth="1"/>
    <col min="4098" max="4098" width="20.125" style="263" customWidth="1"/>
    <col min="4099" max="4099" width="23.25" style="263" customWidth="1"/>
    <col min="4100" max="4351" width="9" style="263"/>
    <col min="4352" max="4352" width="20.125" style="263" customWidth="1"/>
    <col min="4353" max="4353" width="19.5" style="263" customWidth="1"/>
    <col min="4354" max="4354" width="20.125" style="263" customWidth="1"/>
    <col min="4355" max="4355" width="23.25" style="263" customWidth="1"/>
    <col min="4356" max="4607" width="9" style="263"/>
    <col min="4608" max="4608" width="20.125" style="263" customWidth="1"/>
    <col min="4609" max="4609" width="19.5" style="263" customWidth="1"/>
    <col min="4610" max="4610" width="20.125" style="263" customWidth="1"/>
    <col min="4611" max="4611" width="23.25" style="263" customWidth="1"/>
    <col min="4612" max="4863" width="9" style="263"/>
    <col min="4864" max="4864" width="20.125" style="263" customWidth="1"/>
    <col min="4865" max="4865" width="19.5" style="263" customWidth="1"/>
    <col min="4866" max="4866" width="20.125" style="263" customWidth="1"/>
    <col min="4867" max="4867" width="23.25" style="263" customWidth="1"/>
    <col min="4868" max="5119" width="9" style="263"/>
    <col min="5120" max="5120" width="20.125" style="263" customWidth="1"/>
    <col min="5121" max="5121" width="19.5" style="263" customWidth="1"/>
    <col min="5122" max="5122" width="20.125" style="263" customWidth="1"/>
    <col min="5123" max="5123" width="23.25" style="263" customWidth="1"/>
    <col min="5124" max="5375" width="9" style="263"/>
    <col min="5376" max="5376" width="20.125" style="263" customWidth="1"/>
    <col min="5377" max="5377" width="19.5" style="263" customWidth="1"/>
    <col min="5378" max="5378" width="20.125" style="263" customWidth="1"/>
    <col min="5379" max="5379" width="23.25" style="263" customWidth="1"/>
    <col min="5380" max="5631" width="9" style="263"/>
    <col min="5632" max="5632" width="20.125" style="263" customWidth="1"/>
    <col min="5633" max="5633" width="19.5" style="263" customWidth="1"/>
    <col min="5634" max="5634" width="20.125" style="263" customWidth="1"/>
    <col min="5635" max="5635" width="23.25" style="263" customWidth="1"/>
    <col min="5636" max="5887" width="9" style="263"/>
    <col min="5888" max="5888" width="20.125" style="263" customWidth="1"/>
    <col min="5889" max="5889" width="19.5" style="263" customWidth="1"/>
    <col min="5890" max="5890" width="20.125" style="263" customWidth="1"/>
    <col min="5891" max="5891" width="23.25" style="263" customWidth="1"/>
    <col min="5892" max="6143" width="9" style="263"/>
    <col min="6144" max="6144" width="20.125" style="263" customWidth="1"/>
    <col min="6145" max="6145" width="19.5" style="263" customWidth="1"/>
    <col min="6146" max="6146" width="20.125" style="263" customWidth="1"/>
    <col min="6147" max="6147" width="23.25" style="263" customWidth="1"/>
    <col min="6148" max="6399" width="9" style="263"/>
    <col min="6400" max="6400" width="20.125" style="263" customWidth="1"/>
    <col min="6401" max="6401" width="19.5" style="263" customWidth="1"/>
    <col min="6402" max="6402" width="20.125" style="263" customWidth="1"/>
    <col min="6403" max="6403" width="23.25" style="263" customWidth="1"/>
    <col min="6404" max="6655" width="9" style="263"/>
    <col min="6656" max="6656" width="20.125" style="263" customWidth="1"/>
    <col min="6657" max="6657" width="19.5" style="263" customWidth="1"/>
    <col min="6658" max="6658" width="20.125" style="263" customWidth="1"/>
    <col min="6659" max="6659" width="23.25" style="263" customWidth="1"/>
    <col min="6660" max="6911" width="9" style="263"/>
    <col min="6912" max="6912" width="20.125" style="263" customWidth="1"/>
    <col min="6913" max="6913" width="19.5" style="263" customWidth="1"/>
    <col min="6914" max="6914" width="20.125" style="263" customWidth="1"/>
    <col min="6915" max="6915" width="23.25" style="263" customWidth="1"/>
    <col min="6916" max="7167" width="9" style="263"/>
    <col min="7168" max="7168" width="20.125" style="263" customWidth="1"/>
    <col min="7169" max="7169" width="19.5" style="263" customWidth="1"/>
    <col min="7170" max="7170" width="20.125" style="263" customWidth="1"/>
    <col min="7171" max="7171" width="23.25" style="263" customWidth="1"/>
    <col min="7172" max="7423" width="9" style="263"/>
    <col min="7424" max="7424" width="20.125" style="263" customWidth="1"/>
    <col min="7425" max="7425" width="19.5" style="263" customWidth="1"/>
    <col min="7426" max="7426" width="20.125" style="263" customWidth="1"/>
    <col min="7427" max="7427" width="23.25" style="263" customWidth="1"/>
    <col min="7428" max="7679" width="9" style="263"/>
    <col min="7680" max="7680" width="20.125" style="263" customWidth="1"/>
    <col min="7681" max="7681" width="19.5" style="263" customWidth="1"/>
    <col min="7682" max="7682" width="20.125" style="263" customWidth="1"/>
    <col min="7683" max="7683" width="23.25" style="263" customWidth="1"/>
    <col min="7684" max="7935" width="9" style="263"/>
    <col min="7936" max="7936" width="20.125" style="263" customWidth="1"/>
    <col min="7937" max="7937" width="19.5" style="263" customWidth="1"/>
    <col min="7938" max="7938" width="20.125" style="263" customWidth="1"/>
    <col min="7939" max="7939" width="23.25" style="263" customWidth="1"/>
    <col min="7940" max="8191" width="9" style="263"/>
    <col min="8192" max="8192" width="20.125" style="263" customWidth="1"/>
    <col min="8193" max="8193" width="19.5" style="263" customWidth="1"/>
    <col min="8194" max="8194" width="20.125" style="263" customWidth="1"/>
    <col min="8195" max="8195" width="23.25" style="263" customWidth="1"/>
    <col min="8196" max="8447" width="9" style="263"/>
    <col min="8448" max="8448" width="20.125" style="263" customWidth="1"/>
    <col min="8449" max="8449" width="19.5" style="263" customWidth="1"/>
    <col min="8450" max="8450" width="20.125" style="263" customWidth="1"/>
    <col min="8451" max="8451" width="23.25" style="263" customWidth="1"/>
    <col min="8452" max="8703" width="9" style="263"/>
    <col min="8704" max="8704" width="20.125" style="263" customWidth="1"/>
    <col min="8705" max="8705" width="19.5" style="263" customWidth="1"/>
    <col min="8706" max="8706" width="20.125" style="263" customWidth="1"/>
    <col min="8707" max="8707" width="23.25" style="263" customWidth="1"/>
    <col min="8708" max="8959" width="9" style="263"/>
    <col min="8960" max="8960" width="20.125" style="263" customWidth="1"/>
    <col min="8961" max="8961" width="19.5" style="263" customWidth="1"/>
    <col min="8962" max="8962" width="20.125" style="263" customWidth="1"/>
    <col min="8963" max="8963" width="23.25" style="263" customWidth="1"/>
    <col min="8964" max="9215" width="9" style="263"/>
    <col min="9216" max="9216" width="20.125" style="263" customWidth="1"/>
    <col min="9217" max="9217" width="19.5" style="263" customWidth="1"/>
    <col min="9218" max="9218" width="20.125" style="263" customWidth="1"/>
    <col min="9219" max="9219" width="23.25" style="263" customWidth="1"/>
    <col min="9220" max="9471" width="9" style="263"/>
    <col min="9472" max="9472" width="20.125" style="263" customWidth="1"/>
    <col min="9473" max="9473" width="19.5" style="263" customWidth="1"/>
    <col min="9474" max="9474" width="20.125" style="263" customWidth="1"/>
    <col min="9475" max="9475" width="23.25" style="263" customWidth="1"/>
    <col min="9476" max="9727" width="9" style="263"/>
    <col min="9728" max="9728" width="20.125" style="263" customWidth="1"/>
    <col min="9729" max="9729" width="19.5" style="263" customWidth="1"/>
    <col min="9730" max="9730" width="20.125" style="263" customWidth="1"/>
    <col min="9731" max="9731" width="23.25" style="263" customWidth="1"/>
    <col min="9732" max="9983" width="9" style="263"/>
    <col min="9984" max="9984" width="20.125" style="263" customWidth="1"/>
    <col min="9985" max="9985" width="19.5" style="263" customWidth="1"/>
    <col min="9986" max="9986" width="20.125" style="263" customWidth="1"/>
    <col min="9987" max="9987" width="23.25" style="263" customWidth="1"/>
    <col min="9988" max="10239" width="9" style="263"/>
    <col min="10240" max="10240" width="20.125" style="263" customWidth="1"/>
    <col min="10241" max="10241" width="19.5" style="263" customWidth="1"/>
    <col min="10242" max="10242" width="20.125" style="263" customWidth="1"/>
    <col min="10243" max="10243" width="23.25" style="263" customWidth="1"/>
    <col min="10244" max="10495" width="9" style="263"/>
    <col min="10496" max="10496" width="20.125" style="263" customWidth="1"/>
    <col min="10497" max="10497" width="19.5" style="263" customWidth="1"/>
    <col min="10498" max="10498" width="20.125" style="263" customWidth="1"/>
    <col min="10499" max="10499" width="23.25" style="263" customWidth="1"/>
    <col min="10500" max="10751" width="9" style="263"/>
    <col min="10752" max="10752" width="20.125" style="263" customWidth="1"/>
    <col min="10753" max="10753" width="19.5" style="263" customWidth="1"/>
    <col min="10754" max="10754" width="20.125" style="263" customWidth="1"/>
    <col min="10755" max="10755" width="23.25" style="263" customWidth="1"/>
    <col min="10756" max="11007" width="9" style="263"/>
    <col min="11008" max="11008" width="20.125" style="263" customWidth="1"/>
    <col min="11009" max="11009" width="19.5" style="263" customWidth="1"/>
    <col min="11010" max="11010" width="20.125" style="263" customWidth="1"/>
    <col min="11011" max="11011" width="23.25" style="263" customWidth="1"/>
    <col min="11012" max="11263" width="9" style="263"/>
    <col min="11264" max="11264" width="20.125" style="263" customWidth="1"/>
    <col min="11265" max="11265" width="19.5" style="263" customWidth="1"/>
    <col min="11266" max="11266" width="20.125" style="263" customWidth="1"/>
    <col min="11267" max="11267" width="23.25" style="263" customWidth="1"/>
    <col min="11268" max="11519" width="9" style="263"/>
    <col min="11520" max="11520" width="20.125" style="263" customWidth="1"/>
    <col min="11521" max="11521" width="19.5" style="263" customWidth="1"/>
    <col min="11522" max="11522" width="20.125" style="263" customWidth="1"/>
    <col min="11523" max="11523" width="23.25" style="263" customWidth="1"/>
    <col min="11524" max="11775" width="9" style="263"/>
    <col min="11776" max="11776" width="20.125" style="263" customWidth="1"/>
    <col min="11777" max="11777" width="19.5" style="263" customWidth="1"/>
    <col min="11778" max="11778" width="20.125" style="263" customWidth="1"/>
    <col min="11779" max="11779" width="23.25" style="263" customWidth="1"/>
    <col min="11780" max="12031" width="9" style="263"/>
    <col min="12032" max="12032" width="20.125" style="263" customWidth="1"/>
    <col min="12033" max="12033" width="19.5" style="263" customWidth="1"/>
    <col min="12034" max="12034" width="20.125" style="263" customWidth="1"/>
    <col min="12035" max="12035" width="23.25" style="263" customWidth="1"/>
    <col min="12036" max="12287" width="9" style="263"/>
    <col min="12288" max="12288" width="20.125" style="263" customWidth="1"/>
    <col min="12289" max="12289" width="19.5" style="263" customWidth="1"/>
    <col min="12290" max="12290" width="20.125" style="263" customWidth="1"/>
    <col min="12291" max="12291" width="23.25" style="263" customWidth="1"/>
    <col min="12292" max="12543" width="9" style="263"/>
    <col min="12544" max="12544" width="20.125" style="263" customWidth="1"/>
    <col min="12545" max="12545" width="19.5" style="263" customWidth="1"/>
    <col min="12546" max="12546" width="20.125" style="263" customWidth="1"/>
    <col min="12547" max="12547" width="23.25" style="263" customWidth="1"/>
    <col min="12548" max="12799" width="9" style="263"/>
    <col min="12800" max="12800" width="20.125" style="263" customWidth="1"/>
    <col min="12801" max="12801" width="19.5" style="263" customWidth="1"/>
    <col min="12802" max="12802" width="20.125" style="263" customWidth="1"/>
    <col min="12803" max="12803" width="23.25" style="263" customWidth="1"/>
    <col min="12804" max="13055" width="9" style="263"/>
    <col min="13056" max="13056" width="20.125" style="263" customWidth="1"/>
    <col min="13057" max="13057" width="19.5" style="263" customWidth="1"/>
    <col min="13058" max="13058" width="20.125" style="263" customWidth="1"/>
    <col min="13059" max="13059" width="23.25" style="263" customWidth="1"/>
    <col min="13060" max="13311" width="9" style="263"/>
    <col min="13312" max="13312" width="20.125" style="263" customWidth="1"/>
    <col min="13313" max="13313" width="19.5" style="263" customWidth="1"/>
    <col min="13314" max="13314" width="20.125" style="263" customWidth="1"/>
    <col min="13315" max="13315" width="23.25" style="263" customWidth="1"/>
    <col min="13316" max="13567" width="9" style="263"/>
    <col min="13568" max="13568" width="20.125" style="263" customWidth="1"/>
    <col min="13569" max="13569" width="19.5" style="263" customWidth="1"/>
    <col min="13570" max="13570" width="20.125" style="263" customWidth="1"/>
    <col min="13571" max="13571" width="23.25" style="263" customWidth="1"/>
    <col min="13572" max="13823" width="9" style="263"/>
    <col min="13824" max="13824" width="20.125" style="263" customWidth="1"/>
    <col min="13825" max="13825" width="19.5" style="263" customWidth="1"/>
    <col min="13826" max="13826" width="20.125" style="263" customWidth="1"/>
    <col min="13827" max="13827" width="23.25" style="263" customWidth="1"/>
    <col min="13828" max="14079" width="9" style="263"/>
    <col min="14080" max="14080" width="20.125" style="263" customWidth="1"/>
    <col min="14081" max="14081" width="19.5" style="263" customWidth="1"/>
    <col min="14082" max="14082" width="20.125" style="263" customWidth="1"/>
    <col min="14083" max="14083" width="23.25" style="263" customWidth="1"/>
    <col min="14084" max="14335" width="9" style="263"/>
    <col min="14336" max="14336" width="20.125" style="263" customWidth="1"/>
    <col min="14337" max="14337" width="19.5" style="263" customWidth="1"/>
    <col min="14338" max="14338" width="20.125" style="263" customWidth="1"/>
    <col min="14339" max="14339" width="23.25" style="263" customWidth="1"/>
    <col min="14340" max="14591" width="9" style="263"/>
    <col min="14592" max="14592" width="20.125" style="263" customWidth="1"/>
    <col min="14593" max="14593" width="19.5" style="263" customWidth="1"/>
    <col min="14594" max="14594" width="20.125" style="263" customWidth="1"/>
    <col min="14595" max="14595" width="23.25" style="263" customWidth="1"/>
    <col min="14596" max="14847" width="9" style="263"/>
    <col min="14848" max="14848" width="20.125" style="263" customWidth="1"/>
    <col min="14849" max="14849" width="19.5" style="263" customWidth="1"/>
    <col min="14850" max="14850" width="20.125" style="263" customWidth="1"/>
    <col min="14851" max="14851" width="23.25" style="263" customWidth="1"/>
    <col min="14852" max="15103" width="9" style="263"/>
    <col min="15104" max="15104" width="20.125" style="263" customWidth="1"/>
    <col min="15105" max="15105" width="19.5" style="263" customWidth="1"/>
    <col min="15106" max="15106" width="20.125" style="263" customWidth="1"/>
    <col min="15107" max="15107" width="23.25" style="263" customWidth="1"/>
    <col min="15108" max="15359" width="9" style="263"/>
    <col min="15360" max="15360" width="20.125" style="263" customWidth="1"/>
    <col min="15361" max="15361" width="19.5" style="263" customWidth="1"/>
    <col min="15362" max="15362" width="20.125" style="263" customWidth="1"/>
    <col min="15363" max="15363" width="23.25" style="263" customWidth="1"/>
    <col min="15364" max="15615" width="9" style="263"/>
    <col min="15616" max="15616" width="20.125" style="263" customWidth="1"/>
    <col min="15617" max="15617" width="19.5" style="263" customWidth="1"/>
    <col min="15618" max="15618" width="20.125" style="263" customWidth="1"/>
    <col min="15619" max="15619" width="23.25" style="263" customWidth="1"/>
    <col min="15620" max="15871" width="9" style="263"/>
    <col min="15872" max="15872" width="20.125" style="263" customWidth="1"/>
    <col min="15873" max="15873" width="19.5" style="263" customWidth="1"/>
    <col min="15874" max="15874" width="20.125" style="263" customWidth="1"/>
    <col min="15875" max="15875" width="23.25" style="263" customWidth="1"/>
    <col min="15876" max="16127" width="9" style="263"/>
    <col min="16128" max="16128" width="20.125" style="263" customWidth="1"/>
    <col min="16129" max="16129" width="19.5" style="263" customWidth="1"/>
    <col min="16130" max="16130" width="20.125" style="263" customWidth="1"/>
    <col min="16131" max="16131" width="23.25" style="263" customWidth="1"/>
    <col min="16132" max="16384" width="9" style="263"/>
  </cols>
  <sheetData>
    <row r="1" ht="24" customHeight="1" spans="1:4">
      <c r="A1" s="265" t="s">
        <v>63</v>
      </c>
      <c r="B1" s="265"/>
      <c r="C1" s="266"/>
      <c r="D1" s="267"/>
    </row>
    <row r="2" ht="17" customHeight="1" spans="1:4">
      <c r="A2" s="268" t="s">
        <v>64</v>
      </c>
      <c r="B2" s="268"/>
      <c r="C2" s="268"/>
      <c r="D2" s="268"/>
    </row>
    <row r="3" ht="28" customHeight="1" spans="1:4">
      <c r="A3" s="269" t="s">
        <v>65</v>
      </c>
      <c r="B3" s="270"/>
      <c r="C3" s="271" t="s">
        <v>66</v>
      </c>
      <c r="D3" s="272"/>
    </row>
    <row r="4" ht="28" customHeight="1" spans="1:4">
      <c r="A4" s="269" t="s">
        <v>67</v>
      </c>
      <c r="B4" s="273"/>
      <c r="C4" s="271" t="s">
        <v>68</v>
      </c>
      <c r="D4" s="102"/>
    </row>
    <row r="5" ht="28" customHeight="1" spans="1:4">
      <c r="A5" s="269" t="s">
        <v>69</v>
      </c>
      <c r="B5" s="274"/>
      <c r="C5" s="271" t="s">
        <v>70</v>
      </c>
      <c r="D5" s="102"/>
    </row>
    <row r="6" ht="28" customHeight="1" spans="1:4">
      <c r="A6" s="269" t="s">
        <v>71</v>
      </c>
      <c r="B6" s="274"/>
      <c r="C6" s="271" t="s">
        <v>72</v>
      </c>
      <c r="D6" s="275"/>
    </row>
    <row r="7" ht="28" customHeight="1" spans="1:4">
      <c r="A7" s="269" t="s">
        <v>73</v>
      </c>
      <c r="B7" s="275"/>
      <c r="C7" s="271" t="s">
        <v>74</v>
      </c>
      <c r="D7" s="275"/>
    </row>
    <row r="8" ht="14.25" spans="1:4">
      <c r="A8" s="269" t="s">
        <v>2</v>
      </c>
      <c r="B8" s="269" t="s">
        <v>3</v>
      </c>
      <c r="C8" s="271" t="s">
        <v>75</v>
      </c>
      <c r="D8" s="269" t="s">
        <v>76</v>
      </c>
    </row>
    <row r="9" ht="14.25" spans="1:4">
      <c r="A9" s="276" t="s">
        <v>5</v>
      </c>
      <c r="B9" s="277" t="s">
        <v>6</v>
      </c>
      <c r="C9" s="278">
        <f>原辅材料明细!S38</f>
        <v>0</v>
      </c>
      <c r="D9" s="279" t="str">
        <f>IFERROR(C9/C25,"")</f>
        <v/>
      </c>
    </row>
    <row r="10" ht="14.25" spans="1:8">
      <c r="A10" s="276"/>
      <c r="B10" s="277" t="s">
        <v>8</v>
      </c>
      <c r="C10" s="278">
        <f>外购外协件明细!M112</f>
        <v>0</v>
      </c>
      <c r="D10" s="279" t="str">
        <f>IFERROR(C10/C25,"")</f>
        <v/>
      </c>
      <c r="H10" s="280"/>
    </row>
    <row r="11" ht="14.25" spans="1:4">
      <c r="A11" s="276"/>
      <c r="B11" s="277" t="s">
        <v>10</v>
      </c>
      <c r="C11" s="278">
        <f>加工明细!K105</f>
        <v>0</v>
      </c>
      <c r="D11" s="279" t="str">
        <f>IFERROR(C11/C25,"")</f>
        <v/>
      </c>
    </row>
    <row r="12" ht="14.25" spans="1:4">
      <c r="A12" s="276"/>
      <c r="B12" s="281" t="s">
        <v>12</v>
      </c>
      <c r="C12" s="278">
        <f>加工明细!O105</f>
        <v>0</v>
      </c>
      <c r="D12" s="279" t="str">
        <f>IFERROR(C12/C25,"")</f>
        <v/>
      </c>
    </row>
    <row r="13" ht="14.25" spans="1:4">
      <c r="A13" s="276"/>
      <c r="B13" s="281" t="s">
        <v>13</v>
      </c>
      <c r="C13" s="278">
        <f>加工明细!R105</f>
        <v>0</v>
      </c>
      <c r="D13" s="279" t="str">
        <f>IFERROR(C13/C25,"")</f>
        <v/>
      </c>
    </row>
    <row r="14" ht="14.25" spans="1:4">
      <c r="A14" s="276"/>
      <c r="B14" s="282" t="s">
        <v>14</v>
      </c>
      <c r="C14" s="278" t="str">
        <f>IFERROR(B32/(B28-D28-B32-B33-B34-B35)*(C9+C10+C11+C12+C13),"")</f>
        <v/>
      </c>
      <c r="D14" s="279" t="str">
        <f>IFERROR(C14/C25,"")</f>
        <v/>
      </c>
    </row>
    <row r="15" ht="14.25" spans="1:4">
      <c r="A15" s="276"/>
      <c r="B15" s="281" t="s">
        <v>16</v>
      </c>
      <c r="C15" s="278">
        <f>工装模具刀具明细!P37</f>
        <v>0</v>
      </c>
      <c r="D15" s="279" t="str">
        <f>IFERROR(C15/C25,"")</f>
        <v/>
      </c>
    </row>
    <row r="16" ht="14.25" spans="1:4">
      <c r="A16" s="276"/>
      <c r="B16" s="281" t="s">
        <v>18</v>
      </c>
      <c r="C16" s="283"/>
      <c r="D16" s="279" t="str">
        <f>IFERROR(C16/C25,"")</f>
        <v/>
      </c>
    </row>
    <row r="17" ht="14.25" spans="1:7">
      <c r="A17" s="284" t="s">
        <v>77</v>
      </c>
      <c r="B17" s="284"/>
      <c r="C17" s="285">
        <f>SUM(C9:C16)</f>
        <v>0</v>
      </c>
      <c r="D17" s="279" t="str">
        <f>IFERROR(C17/C25,"")</f>
        <v/>
      </c>
      <c r="G17" s="286"/>
    </row>
    <row r="18" ht="14.25" spans="1:4">
      <c r="A18" s="276" t="s">
        <v>22</v>
      </c>
      <c r="B18" s="287" t="s">
        <v>23</v>
      </c>
      <c r="C18" s="285" t="str">
        <f>IFERROR(B33/(B28-D28-B33-B34-B35)*C17,"")</f>
        <v/>
      </c>
      <c r="D18" s="279" t="str">
        <f>IFERROR(C18/C25,"")</f>
        <v/>
      </c>
    </row>
    <row r="19" ht="14.25" spans="1:4">
      <c r="A19" s="276"/>
      <c r="B19" s="287" t="s">
        <v>25</v>
      </c>
      <c r="C19" s="285" t="str">
        <f>IFERROR(B34/(B28-D28-B33-B34-B35)*C17,"")</f>
        <v/>
      </c>
      <c r="D19" s="279" t="str">
        <f>IFERROR(C19/C25,"")</f>
        <v/>
      </c>
    </row>
    <row r="20" ht="14.25" spans="1:4">
      <c r="A20" s="276"/>
      <c r="B20" s="288" t="s">
        <v>27</v>
      </c>
      <c r="C20" s="285" t="str">
        <f>IFERROR(B35/(B28-D28-B33-B34-B35)*C17,"")</f>
        <v/>
      </c>
      <c r="D20" s="279" t="str">
        <f>IFERROR(C20/C25,"")</f>
        <v/>
      </c>
    </row>
    <row r="21" ht="14.25" spans="1:4">
      <c r="A21" s="287" t="s">
        <v>78</v>
      </c>
      <c r="B21" s="287"/>
      <c r="C21" s="285">
        <f>SUM(C18:C20)</f>
        <v>0</v>
      </c>
      <c r="D21" s="279" t="str">
        <f>IFERROR(C21/C25,"")</f>
        <v/>
      </c>
    </row>
    <row r="22" ht="14.25" spans="1:4">
      <c r="A22" s="287" t="s">
        <v>31</v>
      </c>
      <c r="B22" s="287"/>
      <c r="C22" s="285">
        <f>C17*5%</f>
        <v>0</v>
      </c>
      <c r="D22" s="279" t="str">
        <f>IFERROR(C22/C25,"")</f>
        <v/>
      </c>
    </row>
    <row r="23" ht="14.25" spans="1:7">
      <c r="A23" s="287" t="s">
        <v>33</v>
      </c>
      <c r="B23" s="287"/>
      <c r="C23" s="285">
        <f>包装明细!Q26</f>
        <v>0</v>
      </c>
      <c r="D23" s="279" t="str">
        <f>IFERROR(C23/C25,"")</f>
        <v/>
      </c>
      <c r="G23" s="264"/>
    </row>
    <row r="24" ht="14.25" spans="1:4">
      <c r="A24" s="287" t="s">
        <v>35</v>
      </c>
      <c r="B24" s="287"/>
      <c r="C24" s="285">
        <f>运输明细!J16</f>
        <v>0</v>
      </c>
      <c r="D24" s="279" t="str">
        <f>IFERROR(C24/C25,"")</f>
        <v/>
      </c>
    </row>
    <row r="25" ht="14.25" spans="1:5">
      <c r="A25" s="287" t="s">
        <v>37</v>
      </c>
      <c r="B25" s="287"/>
      <c r="C25" s="289">
        <f>IFERROR(C17+C21+C22+C23+C24,"")</f>
        <v>0</v>
      </c>
      <c r="D25" s="279" t="str">
        <f>IFERROR(C25/C25,"")</f>
        <v/>
      </c>
      <c r="E25" s="290" t="str">
        <f>IF(OR(C25&gt;B7,C25&gt;D7),"报价超过合同或AB角价格，请调整","")</f>
        <v/>
      </c>
    </row>
    <row r="26" ht="14.25" spans="1:4">
      <c r="A26" s="269" t="s">
        <v>79</v>
      </c>
      <c r="B26" s="269"/>
      <c r="C26" s="271"/>
      <c r="D26" s="269"/>
    </row>
    <row r="27" ht="14.25" spans="1:4">
      <c r="A27" s="269" t="s">
        <v>2</v>
      </c>
      <c r="B27" s="269" t="s">
        <v>80</v>
      </c>
      <c r="C27" s="271" t="s">
        <v>2</v>
      </c>
      <c r="D27" s="269" t="s">
        <v>80</v>
      </c>
    </row>
    <row r="28" ht="14.25" spans="1:4">
      <c r="A28" s="287" t="s">
        <v>81</v>
      </c>
      <c r="B28" s="274"/>
      <c r="C28" s="291" t="s">
        <v>82</v>
      </c>
      <c r="D28" s="292"/>
    </row>
    <row r="29" ht="14.25" spans="1:4">
      <c r="A29" s="287" t="s">
        <v>83</v>
      </c>
      <c r="B29" s="293" t="str">
        <f>IFERROR(D28/B28,"")</f>
        <v/>
      </c>
      <c r="C29" s="291" t="s">
        <v>84</v>
      </c>
      <c r="D29" s="294"/>
    </row>
    <row r="30" ht="14.25" spans="1:4">
      <c r="A30" s="287" t="s">
        <v>85</v>
      </c>
      <c r="B30" s="274"/>
      <c r="C30" s="291" t="s">
        <v>86</v>
      </c>
      <c r="D30" s="292"/>
    </row>
    <row r="31" ht="14.25" spans="1:4">
      <c r="A31" s="287" t="s">
        <v>87</v>
      </c>
      <c r="B31" s="274"/>
      <c r="C31" s="291" t="s">
        <v>88</v>
      </c>
      <c r="D31" s="295"/>
    </row>
    <row r="32" ht="14.25" spans="1:4">
      <c r="A32" s="287" t="s">
        <v>89</v>
      </c>
      <c r="B32" s="274"/>
      <c r="C32" s="291" t="s">
        <v>90</v>
      </c>
      <c r="D32" s="295"/>
    </row>
    <row r="33" ht="14.25" spans="1:4">
      <c r="A33" s="287" t="s">
        <v>91</v>
      </c>
      <c r="B33" s="274"/>
      <c r="C33" s="291" t="s">
        <v>56</v>
      </c>
      <c r="D33" s="295"/>
    </row>
    <row r="34" ht="14.25" spans="1:4">
      <c r="A34" s="287" t="s">
        <v>92</v>
      </c>
      <c r="B34" s="274"/>
      <c r="C34" s="291" t="s">
        <v>58</v>
      </c>
      <c r="D34" s="295"/>
    </row>
    <row r="35" ht="14.25" spans="1:4">
      <c r="A35" s="287" t="s">
        <v>93</v>
      </c>
      <c r="B35" s="274"/>
      <c r="C35" s="291" t="s">
        <v>60</v>
      </c>
      <c r="D35" s="295"/>
    </row>
    <row r="36" ht="18.75" spans="1:4">
      <c r="A36" s="276" t="s">
        <v>94</v>
      </c>
      <c r="B36" s="296"/>
      <c r="C36" s="296"/>
      <c r="D36" s="296"/>
    </row>
    <row r="37" ht="153" customHeight="1" spans="1:4">
      <c r="A37" s="276" t="s">
        <v>95</v>
      </c>
      <c r="B37" s="288" t="s">
        <v>96</v>
      </c>
      <c r="C37" s="288"/>
      <c r="D37" s="288"/>
    </row>
    <row r="38" spans="1:1">
      <c r="A38" s="297" t="s">
        <v>97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ellIs" dxfId="0" priority="3" operator="lessThan">
      <formula>$C$25</formula>
    </cfRule>
    <cfRule type="cellIs" dxfId="0" priority="2" operator="lessThan">
      <formula>$C$25</formula>
    </cfRule>
  </conditionalFormatting>
  <conditionalFormatting sqref="D7">
    <cfRule type="cellIs" dxfId="0" priority="1" operator="lessThan">
      <formula>$C$25</formula>
    </cfRule>
  </conditionalFormatting>
  <dataValidations count="2">
    <dataValidation type="date" operator="between" allowBlank="1" showInputMessage="1" showErrorMessage="1" sqref="D3">
      <formula1>44105</formula1>
      <formula2>47483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showGridLines="0" showZeros="0" workbookViewId="0">
      <selection activeCell="D40" sqref="D40:F40"/>
    </sheetView>
  </sheetViews>
  <sheetFormatPr defaultColWidth="9" defaultRowHeight="13.5"/>
  <cols>
    <col min="1" max="1" width="5" style="221" customWidth="1"/>
    <col min="2" max="2" width="16.625" style="221" customWidth="1"/>
    <col min="3" max="3" width="13.625" style="221" customWidth="1"/>
    <col min="4" max="4" width="10.75" style="221" customWidth="1"/>
    <col min="5" max="5" width="12.625" style="167" customWidth="1"/>
    <col min="6" max="6" width="7.875" style="221" customWidth="1"/>
    <col min="7" max="7" width="12.625" style="221" customWidth="1"/>
    <col min="8" max="8" width="10.25" style="221" customWidth="1"/>
    <col min="9" max="9" width="9.125" style="222" customWidth="1"/>
    <col min="10" max="10" width="5.875" style="221" customWidth="1"/>
    <col min="11" max="13" width="8.625" style="222" customWidth="1"/>
    <col min="14" max="14" width="12.625" style="221" customWidth="1"/>
    <col min="15" max="15" width="10.625" style="221" customWidth="1"/>
    <col min="16" max="17" width="10.625" style="222" customWidth="1"/>
    <col min="18" max="18" width="12.625" style="222" customWidth="1"/>
    <col min="19" max="19" width="10.625" style="222" customWidth="1"/>
    <col min="20" max="20" width="7.375" style="221" customWidth="1"/>
    <col min="21" max="21" width="27.25" style="221" customWidth="1"/>
    <col min="22" max="16384" width="9" style="221"/>
  </cols>
  <sheetData>
    <row r="1" ht="24.95" customHeight="1" spans="1:22">
      <c r="A1" s="169" t="s">
        <v>98</v>
      </c>
      <c r="B1" s="169"/>
      <c r="C1" s="169"/>
      <c r="D1" s="169"/>
      <c r="E1" s="169"/>
      <c r="F1" s="169"/>
      <c r="G1" s="169"/>
      <c r="H1" s="169"/>
      <c r="I1" s="239"/>
      <c r="J1" s="169"/>
      <c r="K1" s="239"/>
      <c r="L1" s="239"/>
      <c r="M1" s="239"/>
      <c r="N1" s="169"/>
      <c r="O1" s="169"/>
      <c r="P1" s="239"/>
      <c r="Q1" s="239"/>
      <c r="R1" s="239"/>
      <c r="S1" s="239"/>
      <c r="T1" s="169"/>
      <c r="V1" s="258"/>
    </row>
    <row r="2" ht="18" customHeight="1" spans="1:21">
      <c r="A2" s="175" t="s">
        <v>1</v>
      </c>
      <c r="B2" s="196" t="s">
        <v>99</v>
      </c>
      <c r="C2" s="197"/>
      <c r="D2" s="197"/>
      <c r="E2" s="197"/>
      <c r="F2" s="197"/>
      <c r="G2" s="197"/>
      <c r="H2" s="197"/>
      <c r="I2" s="240"/>
      <c r="J2" s="198"/>
      <c r="K2" s="188" t="s">
        <v>100</v>
      </c>
      <c r="L2" s="188"/>
      <c r="M2" s="188"/>
      <c r="N2" s="175"/>
      <c r="O2" s="175"/>
      <c r="P2" s="241" t="s">
        <v>101</v>
      </c>
      <c r="Q2" s="241"/>
      <c r="R2" s="241"/>
      <c r="S2" s="259" t="s">
        <v>102</v>
      </c>
      <c r="T2" s="175" t="s">
        <v>103</v>
      </c>
      <c r="U2" s="194" t="s">
        <v>104</v>
      </c>
    </row>
    <row r="3" ht="42.75" spans="1:21">
      <c r="A3" s="175"/>
      <c r="B3" s="175" t="s">
        <v>105</v>
      </c>
      <c r="C3" s="175" t="s">
        <v>106</v>
      </c>
      <c r="D3" s="175" t="s">
        <v>107</v>
      </c>
      <c r="E3" s="175" t="s">
        <v>108</v>
      </c>
      <c r="F3" s="175" t="s">
        <v>109</v>
      </c>
      <c r="G3" s="175" t="s">
        <v>110</v>
      </c>
      <c r="H3" s="175" t="s">
        <v>111</v>
      </c>
      <c r="I3" s="188" t="s">
        <v>112</v>
      </c>
      <c r="J3" s="175" t="s">
        <v>113</v>
      </c>
      <c r="K3" s="188" t="s">
        <v>114</v>
      </c>
      <c r="L3" s="188" t="s">
        <v>115</v>
      </c>
      <c r="M3" s="188" t="s">
        <v>116</v>
      </c>
      <c r="N3" s="175" t="s">
        <v>117</v>
      </c>
      <c r="O3" s="175" t="s">
        <v>118</v>
      </c>
      <c r="P3" s="188" t="s">
        <v>119</v>
      </c>
      <c r="Q3" s="188" t="s">
        <v>120</v>
      </c>
      <c r="R3" s="188" t="s">
        <v>121</v>
      </c>
      <c r="S3" s="260"/>
      <c r="T3" s="175"/>
      <c r="U3" s="194"/>
    </row>
    <row r="4" s="220" customFormat="1" ht="24" customHeight="1" spans="1:21">
      <c r="A4" s="223" t="s">
        <v>122</v>
      </c>
      <c r="B4" s="223" t="s">
        <v>123</v>
      </c>
      <c r="C4" s="223" t="s">
        <v>123</v>
      </c>
      <c r="D4" s="223" t="s">
        <v>124</v>
      </c>
      <c r="E4" s="191" t="s">
        <v>125</v>
      </c>
      <c r="F4" s="223" t="s">
        <v>126</v>
      </c>
      <c r="G4" s="223" t="s">
        <v>127</v>
      </c>
      <c r="H4" s="224">
        <v>44013</v>
      </c>
      <c r="I4" s="242">
        <v>4.9</v>
      </c>
      <c r="J4" s="243" t="s">
        <v>128</v>
      </c>
      <c r="K4" s="242">
        <v>131.52</v>
      </c>
      <c r="L4" s="242">
        <v>117.1</v>
      </c>
      <c r="M4" s="242">
        <v>45.369</v>
      </c>
      <c r="N4" s="244">
        <f t="shared" ref="N4:N7" si="0">L4/K4</f>
        <v>0.890358880778589</v>
      </c>
      <c r="O4" s="244">
        <f t="shared" ref="O4:O7" si="1">M4/L4</f>
        <v>0.387438087105038</v>
      </c>
      <c r="P4" s="242">
        <v>2</v>
      </c>
      <c r="Q4" s="242">
        <v>1.8</v>
      </c>
      <c r="R4" s="242">
        <f>P4*(K4-L4)+Q4*(L4-M4)</f>
        <v>157.9558</v>
      </c>
      <c r="S4" s="242">
        <f>I4*K4-R4</f>
        <v>486.4922</v>
      </c>
      <c r="T4" s="261"/>
      <c r="U4" s="200"/>
    </row>
    <row r="5" s="220" customFormat="1" ht="24" customHeight="1" spans="1:21">
      <c r="A5" s="223" t="s">
        <v>122</v>
      </c>
      <c r="B5" s="223" t="s">
        <v>123</v>
      </c>
      <c r="C5" s="223" t="s">
        <v>123</v>
      </c>
      <c r="D5" s="191" t="s">
        <v>129</v>
      </c>
      <c r="E5" s="191" t="s">
        <v>130</v>
      </c>
      <c r="F5" s="223" t="s">
        <v>131</v>
      </c>
      <c r="G5" s="223" t="s">
        <v>127</v>
      </c>
      <c r="H5" s="224">
        <v>44013</v>
      </c>
      <c r="I5" s="242">
        <v>2.9</v>
      </c>
      <c r="J5" s="243" t="s">
        <v>128</v>
      </c>
      <c r="K5" s="242">
        <v>30</v>
      </c>
      <c r="L5" s="242">
        <v>29</v>
      </c>
      <c r="M5" s="242">
        <v>22</v>
      </c>
      <c r="N5" s="244">
        <f t="shared" si="0"/>
        <v>0.966666666666667</v>
      </c>
      <c r="O5" s="244">
        <f t="shared" si="1"/>
        <v>0.758620689655172</v>
      </c>
      <c r="P5" s="242">
        <v>2</v>
      </c>
      <c r="Q5" s="242">
        <v>1.6</v>
      </c>
      <c r="R5" s="242">
        <f>P5*(K5-L5)+Q5*(L5-M5)</f>
        <v>13.2</v>
      </c>
      <c r="S5" s="242">
        <f>I5*K5-R5</f>
        <v>73.8</v>
      </c>
      <c r="T5" s="261"/>
      <c r="U5" s="200"/>
    </row>
    <row r="6" s="220" customFormat="1" ht="24" customHeight="1" spans="1:21">
      <c r="A6" s="223" t="s">
        <v>122</v>
      </c>
      <c r="B6" s="223" t="s">
        <v>123</v>
      </c>
      <c r="C6" s="223" t="s">
        <v>123</v>
      </c>
      <c r="D6" s="225" t="s">
        <v>132</v>
      </c>
      <c r="E6" s="226" t="s">
        <v>133</v>
      </c>
      <c r="F6" s="227" t="s">
        <v>134</v>
      </c>
      <c r="G6" s="227" t="s">
        <v>127</v>
      </c>
      <c r="H6" s="228">
        <v>44013</v>
      </c>
      <c r="I6" s="245">
        <v>6.8</v>
      </c>
      <c r="J6" s="243" t="s">
        <v>128</v>
      </c>
      <c r="K6" s="245">
        <v>3</v>
      </c>
      <c r="L6" s="245">
        <v>2.9</v>
      </c>
      <c r="M6" s="245">
        <v>2.9</v>
      </c>
      <c r="N6" s="246">
        <f t="shared" si="0"/>
        <v>0.966666666666667</v>
      </c>
      <c r="O6" s="246">
        <f t="shared" si="1"/>
        <v>1</v>
      </c>
      <c r="P6" s="245">
        <v>1.5</v>
      </c>
      <c r="Q6" s="245">
        <v>1</v>
      </c>
      <c r="R6" s="242">
        <f>P6*(K6-L6)+Q6*(L6-M6)</f>
        <v>0.15</v>
      </c>
      <c r="S6" s="242">
        <f>I6*K6-R6</f>
        <v>20.25</v>
      </c>
      <c r="T6" s="261"/>
      <c r="U6" s="200"/>
    </row>
    <row r="7" s="220" customFormat="1" ht="24" customHeight="1" spans="1:21">
      <c r="A7" s="223" t="s">
        <v>122</v>
      </c>
      <c r="B7" s="223" t="s">
        <v>123</v>
      </c>
      <c r="C7" s="223" t="s">
        <v>123</v>
      </c>
      <c r="D7" s="191" t="s">
        <v>135</v>
      </c>
      <c r="E7" s="191" t="s">
        <v>136</v>
      </c>
      <c r="F7" s="223" t="s">
        <v>137</v>
      </c>
      <c r="G7" s="227" t="s">
        <v>127</v>
      </c>
      <c r="H7" s="228">
        <v>44013</v>
      </c>
      <c r="I7" s="242">
        <v>4</v>
      </c>
      <c r="J7" s="243" t="s">
        <v>128</v>
      </c>
      <c r="K7" s="242">
        <v>0.39</v>
      </c>
      <c r="L7" s="242">
        <v>0.39</v>
      </c>
      <c r="M7" s="242">
        <v>0.26</v>
      </c>
      <c r="N7" s="244">
        <f t="shared" si="0"/>
        <v>1</v>
      </c>
      <c r="O7" s="244">
        <f t="shared" si="1"/>
        <v>0.666666666666667</v>
      </c>
      <c r="P7" s="242">
        <v>2</v>
      </c>
      <c r="Q7" s="242">
        <v>2</v>
      </c>
      <c r="R7" s="242">
        <f>P7*(K7-L7)+Q7*(L7-M7)</f>
        <v>0.26</v>
      </c>
      <c r="S7" s="242">
        <f>I7*K7-R7</f>
        <v>1.3</v>
      </c>
      <c r="T7" s="261"/>
      <c r="U7" s="194"/>
    </row>
    <row r="8" ht="28.5" customHeight="1" spans="1:20">
      <c r="A8" s="24">
        <v>1</v>
      </c>
      <c r="B8" s="183"/>
      <c r="C8" s="183"/>
      <c r="D8" s="137"/>
      <c r="E8" s="183"/>
      <c r="F8" s="183"/>
      <c r="G8" s="183"/>
      <c r="H8" s="183"/>
      <c r="I8" s="184"/>
      <c r="J8" s="193"/>
      <c r="K8" s="184"/>
      <c r="L8" s="184"/>
      <c r="M8" s="184"/>
      <c r="N8" s="247" t="str">
        <f>IFERROR(L8/K8,"")</f>
        <v/>
      </c>
      <c r="O8" s="247" t="str">
        <f>IFERROR(M8/L8,"")</f>
        <v/>
      </c>
      <c r="P8" s="184"/>
      <c r="Q8" s="184"/>
      <c r="R8" s="188">
        <f>P8*(K8-L8)+Q8*(L8-M8)</f>
        <v>0</v>
      </c>
      <c r="S8" s="188">
        <f>I8*K8-R8</f>
        <v>0</v>
      </c>
      <c r="T8" s="152"/>
    </row>
    <row r="9" ht="28.5" customHeight="1" spans="1:20">
      <c r="A9" s="24">
        <v>2</v>
      </c>
      <c r="B9" s="183"/>
      <c r="C9" s="183"/>
      <c r="D9" s="137"/>
      <c r="E9" s="183"/>
      <c r="F9" s="183"/>
      <c r="G9" s="183"/>
      <c r="H9" s="185"/>
      <c r="I9" s="184"/>
      <c r="J9" s="193"/>
      <c r="K9" s="184"/>
      <c r="L9" s="184"/>
      <c r="M9" s="184"/>
      <c r="N9" s="247" t="str">
        <f t="shared" ref="N9:N37" si="2">IFERROR(L9/K9,"")</f>
        <v/>
      </c>
      <c r="O9" s="247" t="str">
        <f t="shared" ref="O9:O37" si="3">IFERROR(M9/L9,"")</f>
        <v/>
      </c>
      <c r="P9" s="184"/>
      <c r="Q9" s="184"/>
      <c r="R9" s="188">
        <f t="shared" ref="R9:R37" si="4">P9*(K9-L9)+Q9*(L9-M9)</f>
        <v>0</v>
      </c>
      <c r="S9" s="188">
        <f t="shared" ref="S9:S37" si="5">I9*K9-R9</f>
        <v>0</v>
      </c>
      <c r="T9" s="152"/>
    </row>
    <row r="10" ht="28.5" customHeight="1" spans="1:20">
      <c r="A10" s="24">
        <v>3</v>
      </c>
      <c r="B10" s="183"/>
      <c r="C10" s="183"/>
      <c r="D10" s="137"/>
      <c r="E10" s="183"/>
      <c r="F10" s="183"/>
      <c r="G10" s="183"/>
      <c r="H10" s="185"/>
      <c r="I10" s="184"/>
      <c r="J10" s="193"/>
      <c r="K10" s="184"/>
      <c r="L10" s="184"/>
      <c r="M10" s="184"/>
      <c r="N10" s="247" t="str">
        <f t="shared" si="2"/>
        <v/>
      </c>
      <c r="O10" s="247" t="str">
        <f t="shared" si="3"/>
        <v/>
      </c>
      <c r="P10" s="184"/>
      <c r="Q10" s="184"/>
      <c r="R10" s="188">
        <f t="shared" si="4"/>
        <v>0</v>
      </c>
      <c r="S10" s="188">
        <f t="shared" si="5"/>
        <v>0</v>
      </c>
      <c r="T10" s="152"/>
    </row>
    <row r="11" ht="28.5" customHeight="1" spans="1:20">
      <c r="A11" s="24">
        <v>4</v>
      </c>
      <c r="B11" s="183"/>
      <c r="C11" s="183"/>
      <c r="D11" s="137"/>
      <c r="E11" s="183"/>
      <c r="F11" s="183"/>
      <c r="G11" s="183"/>
      <c r="H11" s="185"/>
      <c r="I11" s="184"/>
      <c r="J11" s="193"/>
      <c r="K11" s="184"/>
      <c r="L11" s="184"/>
      <c r="M11" s="184"/>
      <c r="N11" s="247" t="str">
        <f t="shared" si="2"/>
        <v/>
      </c>
      <c r="O11" s="247" t="str">
        <f t="shared" si="3"/>
        <v/>
      </c>
      <c r="P11" s="184"/>
      <c r="Q11" s="184"/>
      <c r="R11" s="188">
        <f t="shared" si="4"/>
        <v>0</v>
      </c>
      <c r="S11" s="188">
        <f t="shared" si="5"/>
        <v>0</v>
      </c>
      <c r="T11" s="152"/>
    </row>
    <row r="12" ht="28.5" customHeight="1" spans="1:20">
      <c r="A12" s="24">
        <v>5</v>
      </c>
      <c r="B12" s="183"/>
      <c r="C12" s="183"/>
      <c r="D12" s="137"/>
      <c r="E12" s="183"/>
      <c r="F12" s="183"/>
      <c r="G12" s="183"/>
      <c r="H12" s="185"/>
      <c r="I12" s="184"/>
      <c r="J12" s="193"/>
      <c r="K12" s="184"/>
      <c r="L12" s="184"/>
      <c r="M12" s="184"/>
      <c r="N12" s="247" t="str">
        <f t="shared" si="2"/>
        <v/>
      </c>
      <c r="O12" s="247" t="str">
        <f t="shared" si="3"/>
        <v/>
      </c>
      <c r="P12" s="184"/>
      <c r="Q12" s="184"/>
      <c r="R12" s="188">
        <f t="shared" si="4"/>
        <v>0</v>
      </c>
      <c r="S12" s="188">
        <f t="shared" si="5"/>
        <v>0</v>
      </c>
      <c r="T12" s="152"/>
    </row>
    <row r="13" ht="28.5" customHeight="1" spans="1:20">
      <c r="A13" s="24">
        <v>6</v>
      </c>
      <c r="B13" s="183"/>
      <c r="C13" s="183"/>
      <c r="D13" s="137"/>
      <c r="E13" s="183"/>
      <c r="F13" s="183"/>
      <c r="G13" s="183"/>
      <c r="H13" s="185"/>
      <c r="I13" s="184"/>
      <c r="J13" s="193"/>
      <c r="K13" s="184"/>
      <c r="L13" s="184"/>
      <c r="M13" s="184"/>
      <c r="N13" s="247" t="str">
        <f t="shared" si="2"/>
        <v/>
      </c>
      <c r="O13" s="247" t="str">
        <f t="shared" si="3"/>
        <v/>
      </c>
      <c r="P13" s="184"/>
      <c r="Q13" s="184"/>
      <c r="R13" s="188">
        <f t="shared" si="4"/>
        <v>0</v>
      </c>
      <c r="S13" s="188">
        <f t="shared" si="5"/>
        <v>0</v>
      </c>
      <c r="T13" s="152"/>
    </row>
    <row r="14" ht="28.5" customHeight="1" spans="1:20">
      <c r="A14" s="24">
        <v>7</v>
      </c>
      <c r="B14" s="183"/>
      <c r="C14" s="183"/>
      <c r="D14" s="137"/>
      <c r="E14" s="183"/>
      <c r="F14" s="183"/>
      <c r="G14" s="183"/>
      <c r="H14" s="185"/>
      <c r="I14" s="184"/>
      <c r="J14" s="193"/>
      <c r="K14" s="184"/>
      <c r="L14" s="184"/>
      <c r="M14" s="184"/>
      <c r="N14" s="247" t="str">
        <f t="shared" si="2"/>
        <v/>
      </c>
      <c r="O14" s="247" t="str">
        <f t="shared" si="3"/>
        <v/>
      </c>
      <c r="P14" s="184"/>
      <c r="Q14" s="184"/>
      <c r="R14" s="188">
        <f t="shared" si="4"/>
        <v>0</v>
      </c>
      <c r="S14" s="188">
        <f t="shared" si="5"/>
        <v>0</v>
      </c>
      <c r="T14" s="152"/>
    </row>
    <row r="15" ht="28.5" customHeight="1" spans="1:20">
      <c r="A15" s="24">
        <v>8</v>
      </c>
      <c r="B15" s="183"/>
      <c r="C15" s="183"/>
      <c r="D15" s="137"/>
      <c r="E15" s="183"/>
      <c r="F15" s="183"/>
      <c r="G15" s="183"/>
      <c r="H15" s="185"/>
      <c r="I15" s="184"/>
      <c r="J15" s="193"/>
      <c r="K15" s="184"/>
      <c r="L15" s="184"/>
      <c r="M15" s="184"/>
      <c r="N15" s="247" t="str">
        <f t="shared" si="2"/>
        <v/>
      </c>
      <c r="O15" s="247" t="str">
        <f t="shared" si="3"/>
        <v/>
      </c>
      <c r="P15" s="184"/>
      <c r="Q15" s="184"/>
      <c r="R15" s="188">
        <f t="shared" si="4"/>
        <v>0</v>
      </c>
      <c r="S15" s="188">
        <f t="shared" si="5"/>
        <v>0</v>
      </c>
      <c r="T15" s="152"/>
    </row>
    <row r="16" ht="28.5" customHeight="1" spans="1:20">
      <c r="A16" s="24">
        <v>9</v>
      </c>
      <c r="B16" s="183"/>
      <c r="C16" s="183"/>
      <c r="D16" s="137"/>
      <c r="E16" s="183"/>
      <c r="F16" s="183"/>
      <c r="G16" s="183"/>
      <c r="H16" s="185"/>
      <c r="I16" s="184"/>
      <c r="J16" s="193"/>
      <c r="K16" s="184"/>
      <c r="L16" s="184"/>
      <c r="M16" s="184"/>
      <c r="N16" s="247" t="str">
        <f t="shared" si="2"/>
        <v/>
      </c>
      <c r="O16" s="247" t="str">
        <f t="shared" si="3"/>
        <v/>
      </c>
      <c r="P16" s="184"/>
      <c r="Q16" s="184"/>
      <c r="R16" s="188">
        <f t="shared" si="4"/>
        <v>0</v>
      </c>
      <c r="S16" s="188">
        <f t="shared" si="5"/>
        <v>0</v>
      </c>
      <c r="T16" s="152"/>
    </row>
    <row r="17" ht="28.5" customHeight="1" spans="1:20">
      <c r="A17" s="24">
        <v>10</v>
      </c>
      <c r="B17" s="183"/>
      <c r="C17" s="183"/>
      <c r="D17" s="137"/>
      <c r="E17" s="183"/>
      <c r="F17" s="183"/>
      <c r="G17" s="183"/>
      <c r="H17" s="185"/>
      <c r="I17" s="184"/>
      <c r="J17" s="193"/>
      <c r="K17" s="184"/>
      <c r="L17" s="184"/>
      <c r="M17" s="184"/>
      <c r="N17" s="247" t="str">
        <f t="shared" si="2"/>
        <v/>
      </c>
      <c r="O17" s="247" t="str">
        <f t="shared" si="3"/>
        <v/>
      </c>
      <c r="P17" s="184"/>
      <c r="Q17" s="184"/>
      <c r="R17" s="188">
        <f t="shared" si="4"/>
        <v>0</v>
      </c>
      <c r="S17" s="188">
        <f t="shared" si="5"/>
        <v>0</v>
      </c>
      <c r="T17" s="152"/>
    </row>
    <row r="18" ht="28.5" customHeight="1" spans="1:20">
      <c r="A18" s="24">
        <v>11</v>
      </c>
      <c r="B18" s="183"/>
      <c r="C18" s="183"/>
      <c r="D18" s="137"/>
      <c r="E18" s="183"/>
      <c r="F18" s="183"/>
      <c r="G18" s="183"/>
      <c r="H18" s="185"/>
      <c r="I18" s="184"/>
      <c r="J18" s="193"/>
      <c r="K18" s="184"/>
      <c r="L18" s="184"/>
      <c r="M18" s="184"/>
      <c r="N18" s="247" t="str">
        <f t="shared" si="2"/>
        <v/>
      </c>
      <c r="O18" s="247" t="str">
        <f t="shared" si="3"/>
        <v/>
      </c>
      <c r="P18" s="184"/>
      <c r="Q18" s="184"/>
      <c r="R18" s="188">
        <f t="shared" si="4"/>
        <v>0</v>
      </c>
      <c r="S18" s="188">
        <f t="shared" si="5"/>
        <v>0</v>
      </c>
      <c r="T18" s="152"/>
    </row>
    <row r="19" ht="28.5" customHeight="1" spans="1:20">
      <c r="A19" s="24">
        <v>12</v>
      </c>
      <c r="B19" s="183"/>
      <c r="C19" s="183"/>
      <c r="D19" s="137"/>
      <c r="E19" s="183"/>
      <c r="F19" s="183"/>
      <c r="G19" s="183"/>
      <c r="H19" s="185"/>
      <c r="I19" s="184"/>
      <c r="J19" s="193"/>
      <c r="K19" s="184"/>
      <c r="L19" s="184"/>
      <c r="M19" s="184"/>
      <c r="N19" s="247" t="str">
        <f t="shared" si="2"/>
        <v/>
      </c>
      <c r="O19" s="247" t="str">
        <f t="shared" si="3"/>
        <v/>
      </c>
      <c r="P19" s="184"/>
      <c r="Q19" s="184"/>
      <c r="R19" s="188">
        <f t="shared" si="4"/>
        <v>0</v>
      </c>
      <c r="S19" s="188">
        <f t="shared" si="5"/>
        <v>0</v>
      </c>
      <c r="T19" s="152"/>
    </row>
    <row r="20" ht="28.5" customHeight="1" spans="1:20">
      <c r="A20" s="24">
        <v>13</v>
      </c>
      <c r="B20" s="183"/>
      <c r="C20" s="183"/>
      <c r="D20" s="137"/>
      <c r="E20" s="183"/>
      <c r="F20" s="183"/>
      <c r="G20" s="183"/>
      <c r="H20" s="185"/>
      <c r="I20" s="184"/>
      <c r="J20" s="193"/>
      <c r="K20" s="184"/>
      <c r="L20" s="184"/>
      <c r="M20" s="184"/>
      <c r="N20" s="247" t="str">
        <f t="shared" si="2"/>
        <v/>
      </c>
      <c r="O20" s="247" t="str">
        <f t="shared" si="3"/>
        <v/>
      </c>
      <c r="P20" s="184"/>
      <c r="Q20" s="184"/>
      <c r="R20" s="188">
        <f t="shared" si="4"/>
        <v>0</v>
      </c>
      <c r="S20" s="188">
        <f t="shared" si="5"/>
        <v>0</v>
      </c>
      <c r="T20" s="152"/>
    </row>
    <row r="21" ht="28.5" customHeight="1" spans="1:20">
      <c r="A21" s="24">
        <v>14</v>
      </c>
      <c r="B21" s="183"/>
      <c r="C21" s="183"/>
      <c r="D21" s="137"/>
      <c r="E21" s="183"/>
      <c r="F21" s="183"/>
      <c r="G21" s="183"/>
      <c r="H21" s="185"/>
      <c r="I21" s="184"/>
      <c r="J21" s="193"/>
      <c r="K21" s="184"/>
      <c r="L21" s="184"/>
      <c r="M21" s="184"/>
      <c r="N21" s="247" t="str">
        <f t="shared" si="2"/>
        <v/>
      </c>
      <c r="O21" s="247" t="str">
        <f t="shared" si="3"/>
        <v/>
      </c>
      <c r="P21" s="184"/>
      <c r="Q21" s="184"/>
      <c r="R21" s="188">
        <f t="shared" si="4"/>
        <v>0</v>
      </c>
      <c r="S21" s="188">
        <f t="shared" si="5"/>
        <v>0</v>
      </c>
      <c r="T21" s="152"/>
    </row>
    <row r="22" ht="28.5" customHeight="1" spans="1:20">
      <c r="A22" s="24">
        <v>15</v>
      </c>
      <c r="B22" s="183"/>
      <c r="C22" s="183"/>
      <c r="D22" s="137"/>
      <c r="E22" s="183"/>
      <c r="F22" s="183"/>
      <c r="G22" s="183"/>
      <c r="H22" s="185"/>
      <c r="I22" s="184"/>
      <c r="J22" s="193"/>
      <c r="K22" s="184"/>
      <c r="L22" s="184"/>
      <c r="M22" s="184"/>
      <c r="N22" s="247" t="str">
        <f t="shared" si="2"/>
        <v/>
      </c>
      <c r="O22" s="247" t="str">
        <f t="shared" si="3"/>
        <v/>
      </c>
      <c r="P22" s="184"/>
      <c r="Q22" s="184"/>
      <c r="R22" s="188">
        <f t="shared" si="4"/>
        <v>0</v>
      </c>
      <c r="S22" s="188">
        <f t="shared" si="5"/>
        <v>0</v>
      </c>
      <c r="T22" s="152"/>
    </row>
    <row r="23" ht="28.5" customHeight="1" spans="1:20">
      <c r="A23" s="24">
        <v>16</v>
      </c>
      <c r="B23" s="183"/>
      <c r="C23" s="183"/>
      <c r="D23" s="137"/>
      <c r="E23" s="183"/>
      <c r="F23" s="183"/>
      <c r="G23" s="183"/>
      <c r="H23" s="185"/>
      <c r="I23" s="184"/>
      <c r="J23" s="193"/>
      <c r="K23" s="184"/>
      <c r="L23" s="184"/>
      <c r="M23" s="184"/>
      <c r="N23" s="247" t="str">
        <f t="shared" si="2"/>
        <v/>
      </c>
      <c r="O23" s="247" t="str">
        <f t="shared" si="3"/>
        <v/>
      </c>
      <c r="P23" s="184"/>
      <c r="Q23" s="184"/>
      <c r="R23" s="188">
        <f t="shared" si="4"/>
        <v>0</v>
      </c>
      <c r="S23" s="188">
        <f t="shared" si="5"/>
        <v>0</v>
      </c>
      <c r="T23" s="152"/>
    </row>
    <row r="24" ht="28.5" customHeight="1" spans="1:20">
      <c r="A24" s="24">
        <v>17</v>
      </c>
      <c r="B24" s="183"/>
      <c r="C24" s="183"/>
      <c r="D24" s="137"/>
      <c r="E24" s="183"/>
      <c r="F24" s="183"/>
      <c r="G24" s="183"/>
      <c r="H24" s="185"/>
      <c r="I24" s="184"/>
      <c r="J24" s="193"/>
      <c r="K24" s="184"/>
      <c r="L24" s="184"/>
      <c r="M24" s="184"/>
      <c r="N24" s="247" t="str">
        <f t="shared" si="2"/>
        <v/>
      </c>
      <c r="O24" s="247" t="str">
        <f t="shared" si="3"/>
        <v/>
      </c>
      <c r="P24" s="184"/>
      <c r="Q24" s="184"/>
      <c r="R24" s="188">
        <f t="shared" si="4"/>
        <v>0</v>
      </c>
      <c r="S24" s="188">
        <f t="shared" si="5"/>
        <v>0</v>
      </c>
      <c r="T24" s="152"/>
    </row>
    <row r="25" ht="28.5" customHeight="1" spans="1:20">
      <c r="A25" s="24">
        <v>18</v>
      </c>
      <c r="B25" s="183"/>
      <c r="C25" s="183"/>
      <c r="D25" s="137"/>
      <c r="E25" s="183"/>
      <c r="F25" s="183"/>
      <c r="G25" s="183"/>
      <c r="H25" s="185"/>
      <c r="I25" s="184"/>
      <c r="J25" s="193"/>
      <c r="K25" s="184"/>
      <c r="L25" s="184"/>
      <c r="M25" s="184"/>
      <c r="N25" s="247" t="str">
        <f t="shared" si="2"/>
        <v/>
      </c>
      <c r="O25" s="247" t="str">
        <f t="shared" si="3"/>
        <v/>
      </c>
      <c r="P25" s="184"/>
      <c r="Q25" s="184"/>
      <c r="R25" s="188">
        <f t="shared" si="4"/>
        <v>0</v>
      </c>
      <c r="S25" s="188">
        <f t="shared" si="5"/>
        <v>0</v>
      </c>
      <c r="T25" s="152"/>
    </row>
    <row r="26" ht="28.5" customHeight="1" spans="1:20">
      <c r="A26" s="24">
        <v>19</v>
      </c>
      <c r="B26" s="183"/>
      <c r="C26" s="183"/>
      <c r="D26" s="137"/>
      <c r="E26" s="183"/>
      <c r="F26" s="183"/>
      <c r="G26" s="183"/>
      <c r="H26" s="185"/>
      <c r="I26" s="184"/>
      <c r="J26" s="193"/>
      <c r="K26" s="184"/>
      <c r="L26" s="184"/>
      <c r="M26" s="184"/>
      <c r="N26" s="247" t="str">
        <f t="shared" si="2"/>
        <v/>
      </c>
      <c r="O26" s="247" t="str">
        <f t="shared" si="3"/>
        <v/>
      </c>
      <c r="P26" s="184"/>
      <c r="Q26" s="184"/>
      <c r="R26" s="188">
        <f t="shared" si="4"/>
        <v>0</v>
      </c>
      <c r="S26" s="188">
        <f t="shared" si="5"/>
        <v>0</v>
      </c>
      <c r="T26" s="152"/>
    </row>
    <row r="27" ht="28.5" customHeight="1" spans="1:20">
      <c r="A27" s="24">
        <v>20</v>
      </c>
      <c r="B27" s="183"/>
      <c r="C27" s="183"/>
      <c r="D27" s="137"/>
      <c r="E27" s="183"/>
      <c r="F27" s="183"/>
      <c r="G27" s="183"/>
      <c r="H27" s="185"/>
      <c r="I27" s="184"/>
      <c r="J27" s="193"/>
      <c r="K27" s="184"/>
      <c r="L27" s="184"/>
      <c r="M27" s="184"/>
      <c r="N27" s="247" t="str">
        <f t="shared" si="2"/>
        <v/>
      </c>
      <c r="O27" s="247" t="str">
        <f t="shared" si="3"/>
        <v/>
      </c>
      <c r="P27" s="184"/>
      <c r="Q27" s="184"/>
      <c r="R27" s="188">
        <f t="shared" si="4"/>
        <v>0</v>
      </c>
      <c r="S27" s="188">
        <f t="shared" si="5"/>
        <v>0</v>
      </c>
      <c r="T27" s="152"/>
    </row>
    <row r="28" ht="28.5" customHeight="1" spans="1:20">
      <c r="A28" s="24">
        <v>21</v>
      </c>
      <c r="B28" s="183"/>
      <c r="C28" s="183"/>
      <c r="D28" s="137"/>
      <c r="E28" s="183"/>
      <c r="F28" s="183"/>
      <c r="G28" s="183"/>
      <c r="H28" s="185"/>
      <c r="I28" s="184"/>
      <c r="J28" s="193"/>
      <c r="K28" s="184"/>
      <c r="L28" s="184"/>
      <c r="M28" s="184"/>
      <c r="N28" s="247" t="str">
        <f t="shared" si="2"/>
        <v/>
      </c>
      <c r="O28" s="247" t="str">
        <f t="shared" si="3"/>
        <v/>
      </c>
      <c r="P28" s="184"/>
      <c r="Q28" s="184"/>
      <c r="R28" s="188">
        <f t="shared" si="4"/>
        <v>0</v>
      </c>
      <c r="S28" s="188">
        <f t="shared" si="5"/>
        <v>0</v>
      </c>
      <c r="T28" s="152"/>
    </row>
    <row r="29" ht="28.5" customHeight="1" spans="1:20">
      <c r="A29" s="24">
        <v>22</v>
      </c>
      <c r="B29" s="183"/>
      <c r="C29" s="183"/>
      <c r="D29" s="137"/>
      <c r="E29" s="183"/>
      <c r="F29" s="183"/>
      <c r="G29" s="183"/>
      <c r="H29" s="185"/>
      <c r="I29" s="184"/>
      <c r="J29" s="193"/>
      <c r="K29" s="184"/>
      <c r="L29" s="184"/>
      <c r="M29" s="184"/>
      <c r="N29" s="247" t="str">
        <f t="shared" si="2"/>
        <v/>
      </c>
      <c r="O29" s="247" t="str">
        <f t="shared" si="3"/>
        <v/>
      </c>
      <c r="P29" s="184"/>
      <c r="Q29" s="184"/>
      <c r="R29" s="188">
        <f t="shared" si="4"/>
        <v>0</v>
      </c>
      <c r="S29" s="188">
        <f t="shared" si="5"/>
        <v>0</v>
      </c>
      <c r="T29" s="152"/>
    </row>
    <row r="30" ht="28.5" customHeight="1" spans="1:20">
      <c r="A30" s="24">
        <v>23</v>
      </c>
      <c r="B30" s="183"/>
      <c r="C30" s="183"/>
      <c r="D30" s="137"/>
      <c r="E30" s="183"/>
      <c r="F30" s="183"/>
      <c r="G30" s="183"/>
      <c r="H30" s="185"/>
      <c r="I30" s="184"/>
      <c r="J30" s="193"/>
      <c r="K30" s="184"/>
      <c r="L30" s="184"/>
      <c r="M30" s="184"/>
      <c r="N30" s="247" t="str">
        <f t="shared" si="2"/>
        <v/>
      </c>
      <c r="O30" s="247" t="str">
        <f t="shared" si="3"/>
        <v/>
      </c>
      <c r="P30" s="184"/>
      <c r="Q30" s="184"/>
      <c r="R30" s="188">
        <f t="shared" si="4"/>
        <v>0</v>
      </c>
      <c r="S30" s="188">
        <f t="shared" si="5"/>
        <v>0</v>
      </c>
      <c r="T30" s="262"/>
    </row>
    <row r="31" ht="28.5" customHeight="1" spans="1:20">
      <c r="A31" s="24">
        <v>24</v>
      </c>
      <c r="B31" s="183"/>
      <c r="C31" s="183"/>
      <c r="D31" s="137"/>
      <c r="E31" s="183"/>
      <c r="F31" s="183"/>
      <c r="G31" s="183"/>
      <c r="H31" s="185"/>
      <c r="I31" s="184"/>
      <c r="J31" s="193"/>
      <c r="K31" s="184"/>
      <c r="L31" s="184"/>
      <c r="M31" s="184"/>
      <c r="N31" s="247" t="str">
        <f t="shared" si="2"/>
        <v/>
      </c>
      <c r="O31" s="247" t="str">
        <f t="shared" si="3"/>
        <v/>
      </c>
      <c r="P31" s="184"/>
      <c r="Q31" s="184"/>
      <c r="R31" s="188">
        <f t="shared" si="4"/>
        <v>0</v>
      </c>
      <c r="S31" s="188">
        <f t="shared" si="5"/>
        <v>0</v>
      </c>
      <c r="T31" s="262"/>
    </row>
    <row r="32" ht="28.5" customHeight="1" spans="1:20">
      <c r="A32" s="24">
        <v>25</v>
      </c>
      <c r="B32" s="183"/>
      <c r="C32" s="183"/>
      <c r="D32" s="137"/>
      <c r="E32" s="183"/>
      <c r="F32" s="183"/>
      <c r="G32" s="183"/>
      <c r="H32" s="185"/>
      <c r="I32" s="184"/>
      <c r="J32" s="193"/>
      <c r="K32" s="184"/>
      <c r="L32" s="184"/>
      <c r="M32" s="248"/>
      <c r="N32" s="247" t="str">
        <f t="shared" si="2"/>
        <v/>
      </c>
      <c r="O32" s="247" t="str">
        <f t="shared" si="3"/>
        <v/>
      </c>
      <c r="P32" s="184"/>
      <c r="Q32" s="184"/>
      <c r="R32" s="188">
        <f t="shared" si="4"/>
        <v>0</v>
      </c>
      <c r="S32" s="188">
        <f t="shared" si="5"/>
        <v>0</v>
      </c>
      <c r="T32" s="262"/>
    </row>
    <row r="33" ht="28.5" customHeight="1" spans="1:20">
      <c r="A33" s="24">
        <v>26</v>
      </c>
      <c r="B33" s="183"/>
      <c r="C33" s="183"/>
      <c r="D33" s="137"/>
      <c r="E33" s="183"/>
      <c r="F33" s="183"/>
      <c r="G33" s="183"/>
      <c r="H33" s="185"/>
      <c r="I33" s="184"/>
      <c r="J33" s="193"/>
      <c r="K33" s="184"/>
      <c r="L33" s="249"/>
      <c r="M33" s="248"/>
      <c r="N33" s="247" t="str">
        <f t="shared" si="2"/>
        <v/>
      </c>
      <c r="O33" s="247" t="str">
        <f t="shared" si="3"/>
        <v/>
      </c>
      <c r="P33" s="184"/>
      <c r="Q33" s="184"/>
      <c r="R33" s="188">
        <f t="shared" si="4"/>
        <v>0</v>
      </c>
      <c r="S33" s="188">
        <f t="shared" si="5"/>
        <v>0</v>
      </c>
      <c r="T33" s="262"/>
    </row>
    <row r="34" ht="28.5" customHeight="1" spans="1:20">
      <c r="A34" s="24">
        <v>27</v>
      </c>
      <c r="B34" s="183"/>
      <c r="C34" s="183"/>
      <c r="D34" s="137"/>
      <c r="E34" s="183"/>
      <c r="F34" s="183"/>
      <c r="G34" s="183"/>
      <c r="H34" s="185"/>
      <c r="I34" s="184"/>
      <c r="J34" s="193"/>
      <c r="K34" s="184"/>
      <c r="L34" s="250"/>
      <c r="M34" s="248"/>
      <c r="N34" s="247" t="str">
        <f t="shared" si="2"/>
        <v/>
      </c>
      <c r="O34" s="247" t="str">
        <f t="shared" si="3"/>
        <v/>
      </c>
      <c r="P34" s="184"/>
      <c r="Q34" s="184"/>
      <c r="R34" s="188">
        <f t="shared" si="4"/>
        <v>0</v>
      </c>
      <c r="S34" s="188">
        <f t="shared" si="5"/>
        <v>0</v>
      </c>
      <c r="T34" s="262"/>
    </row>
    <row r="35" ht="28.5" customHeight="1" spans="1:20">
      <c r="A35" s="24">
        <v>28</v>
      </c>
      <c r="B35" s="183"/>
      <c r="C35" s="183"/>
      <c r="D35" s="137"/>
      <c r="E35" s="183"/>
      <c r="F35" s="183"/>
      <c r="G35" s="183"/>
      <c r="H35" s="185"/>
      <c r="I35" s="184"/>
      <c r="J35" s="193"/>
      <c r="K35" s="184"/>
      <c r="L35" s="251"/>
      <c r="M35" s="248"/>
      <c r="N35" s="247" t="str">
        <f t="shared" si="2"/>
        <v/>
      </c>
      <c r="O35" s="247" t="str">
        <f t="shared" si="3"/>
        <v/>
      </c>
      <c r="P35" s="184"/>
      <c r="Q35" s="184"/>
      <c r="R35" s="188">
        <f t="shared" si="4"/>
        <v>0</v>
      </c>
      <c r="S35" s="188">
        <f t="shared" si="5"/>
        <v>0</v>
      </c>
      <c r="T35" s="262"/>
    </row>
    <row r="36" ht="28.5" customHeight="1" spans="1:20">
      <c r="A36" s="24">
        <v>29</v>
      </c>
      <c r="B36" s="183"/>
      <c r="C36" s="183"/>
      <c r="D36" s="137"/>
      <c r="E36" s="183"/>
      <c r="F36" s="183"/>
      <c r="G36" s="183"/>
      <c r="H36" s="185"/>
      <c r="I36" s="184"/>
      <c r="J36" s="193"/>
      <c r="K36" s="184"/>
      <c r="L36" s="184"/>
      <c r="M36" s="248"/>
      <c r="N36" s="247" t="str">
        <f t="shared" si="2"/>
        <v/>
      </c>
      <c r="O36" s="247" t="str">
        <f t="shared" si="3"/>
        <v/>
      </c>
      <c r="P36" s="184"/>
      <c r="Q36" s="184"/>
      <c r="R36" s="188">
        <f t="shared" si="4"/>
        <v>0</v>
      </c>
      <c r="S36" s="188">
        <f t="shared" si="5"/>
        <v>0</v>
      </c>
      <c r="T36" s="262"/>
    </row>
    <row r="37" ht="28.5" customHeight="1" spans="1:20">
      <c r="A37" s="24">
        <v>30</v>
      </c>
      <c r="B37" s="183"/>
      <c r="C37" s="183"/>
      <c r="D37" s="137"/>
      <c r="E37" s="183"/>
      <c r="F37" s="183"/>
      <c r="G37" s="183"/>
      <c r="H37" s="185"/>
      <c r="I37" s="184"/>
      <c r="J37" s="193"/>
      <c r="K37" s="184"/>
      <c r="L37" s="184"/>
      <c r="M37" s="248"/>
      <c r="N37" s="247" t="str">
        <f t="shared" si="2"/>
        <v/>
      </c>
      <c r="O37" s="247" t="str">
        <f t="shared" si="3"/>
        <v/>
      </c>
      <c r="P37" s="184"/>
      <c r="Q37" s="184"/>
      <c r="R37" s="188">
        <f t="shared" si="4"/>
        <v>0</v>
      </c>
      <c r="S37" s="188">
        <f t="shared" si="5"/>
        <v>0</v>
      </c>
      <c r="T37" s="262"/>
    </row>
    <row r="38" ht="20.1" customHeight="1" spans="1:20">
      <c r="A38" s="229" t="s">
        <v>138</v>
      </c>
      <c r="B38" s="230" t="s">
        <v>139</v>
      </c>
      <c r="C38" s="230" t="s">
        <v>139</v>
      </c>
      <c r="D38" s="231" t="s">
        <v>139</v>
      </c>
      <c r="E38" s="231" t="s">
        <v>139</v>
      </c>
      <c r="F38" s="231" t="s">
        <v>139</v>
      </c>
      <c r="G38" s="231" t="s">
        <v>139</v>
      </c>
      <c r="H38" s="232" t="s">
        <v>139</v>
      </c>
      <c r="I38" s="252" t="s">
        <v>139</v>
      </c>
      <c r="J38" s="253" t="s">
        <v>139</v>
      </c>
      <c r="K38" s="160">
        <f>SUM(K8:K37)</f>
        <v>0</v>
      </c>
      <c r="L38" s="160" t="s">
        <v>139</v>
      </c>
      <c r="M38" s="160">
        <f>SUM(M8:M37)</f>
        <v>0</v>
      </c>
      <c r="N38" s="160" t="s">
        <v>139</v>
      </c>
      <c r="O38" s="254" t="s">
        <v>139</v>
      </c>
      <c r="P38" s="252" t="s">
        <v>139</v>
      </c>
      <c r="Q38" s="252" t="s">
        <v>139</v>
      </c>
      <c r="R38" s="160">
        <f>SUM(R8:R37)</f>
        <v>0</v>
      </c>
      <c r="S38" s="160">
        <f>SUM(S8:S37)</f>
        <v>0</v>
      </c>
      <c r="T38" s="154" t="s">
        <v>139</v>
      </c>
    </row>
    <row r="39" ht="72" customHeight="1" spans="1:20">
      <c r="A39" s="233" t="s">
        <v>140</v>
      </c>
      <c r="B39" s="234"/>
      <c r="C39" s="234"/>
      <c r="D39" s="234"/>
      <c r="E39" s="234"/>
      <c r="F39" s="234"/>
      <c r="G39" s="234"/>
      <c r="H39" s="234"/>
      <c r="I39" s="255"/>
      <c r="J39" s="234"/>
      <c r="K39" s="255"/>
      <c r="L39" s="255"/>
      <c r="M39" s="255"/>
      <c r="N39" s="234"/>
      <c r="O39" s="234"/>
      <c r="P39" s="255"/>
      <c r="Q39" s="255"/>
      <c r="R39" s="255"/>
      <c r="S39" s="255"/>
      <c r="T39" s="234"/>
    </row>
    <row r="40" ht="15" customHeight="1" spans="1:20">
      <c r="A40" s="235"/>
      <c r="B40" s="235"/>
      <c r="C40" s="235"/>
      <c r="D40" s="236" t="s">
        <v>141</v>
      </c>
      <c r="E40" s="236"/>
      <c r="F40" s="236"/>
      <c r="G40" s="236"/>
      <c r="H40" s="237"/>
      <c r="I40" s="256"/>
      <c r="J40" s="235"/>
      <c r="K40" s="256"/>
      <c r="L40" s="256"/>
      <c r="M40" s="257"/>
      <c r="N40" s="237"/>
      <c r="O40" s="237"/>
      <c r="P40" s="257"/>
      <c r="Q40" s="257"/>
      <c r="R40" s="257"/>
      <c r="S40" s="257"/>
      <c r="T40" s="237"/>
    </row>
    <row r="41" ht="408" customHeight="1" spans="1:20">
      <c r="A41" s="238" t="s">
        <v>142</v>
      </c>
      <c r="B41" s="214"/>
      <c r="C41" s="214"/>
      <c r="D41" s="214"/>
      <c r="E41" s="214"/>
      <c r="F41" s="214"/>
      <c r="G41" s="214"/>
      <c r="H41" s="214"/>
      <c r="I41" s="241"/>
      <c r="J41" s="214"/>
      <c r="K41" s="241"/>
      <c r="L41" s="241"/>
      <c r="M41" s="241"/>
      <c r="N41" s="214"/>
      <c r="O41" s="214"/>
      <c r="P41" s="241"/>
      <c r="Q41" s="241"/>
      <c r="R41" s="241"/>
      <c r="S41" s="241"/>
      <c r="T41" s="214"/>
    </row>
  </sheetData>
  <sheetProtection password="CE0A" sheet="1"/>
  <mergeCells count="11">
    <mergeCell ref="A1:T1"/>
    <mergeCell ref="B2:J2"/>
    <mergeCell ref="K2:O2"/>
    <mergeCell ref="P2:R2"/>
    <mergeCell ref="A39:T39"/>
    <mergeCell ref="D40:F40"/>
    <mergeCell ref="A41:T41"/>
    <mergeCell ref="A2:A3"/>
    <mergeCell ref="S2:S3"/>
    <mergeCell ref="T2:T3"/>
    <mergeCell ref="U2:U6"/>
  </mergeCells>
  <hyperlinks>
    <hyperlink ref="U2:U6" location="原辅材料明细!A24" display="原辅材料发票黏贴处在本页最下方，为减少因价格标准不一致导致的核减，请务必在填写此表时予以提供。"/>
    <hyperlink ref="U2:U7" location="原辅材料明细!A41" display="原辅材料发票黏贴处在本页最下方，为减少因价格标准不一致导致的核减，请务必在填写此表时予以提供。"/>
  </hyperlinks>
  <pageMargins left="0.75" right="0.75" top="1" bottom="1" header="0.5" footer="0.5"/>
  <headerFooter/>
  <ignoredErrors>
    <ignoredError sqref="K38 M38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1"/>
  <sheetViews>
    <sheetView showGridLines="0" showZeros="0" workbookViewId="0">
      <selection activeCell="D7" sqref="D7"/>
    </sheetView>
  </sheetViews>
  <sheetFormatPr defaultColWidth="9" defaultRowHeight="13.5"/>
  <cols>
    <col min="1" max="1" width="5.875" style="168" customWidth="1"/>
    <col min="2" max="2" width="18.875" style="168" customWidth="1"/>
    <col min="3" max="3" width="21.875" style="168" customWidth="1"/>
    <col min="4" max="4" width="25.5" style="168" customWidth="1"/>
    <col min="5" max="5" width="10" style="168" customWidth="1"/>
    <col min="6" max="6" width="10.125" style="168" customWidth="1"/>
    <col min="7" max="7" width="10.375" style="168" customWidth="1"/>
    <col min="8" max="8" width="10.75" style="168" customWidth="1"/>
    <col min="9" max="12" width="15.625" style="168" customWidth="1"/>
    <col min="13" max="13" width="10.625" style="168" customWidth="1"/>
    <col min="14" max="14" width="9.625" style="167" customWidth="1"/>
    <col min="15" max="15" width="29" style="168" customWidth="1"/>
    <col min="16" max="16384" width="9" style="168"/>
  </cols>
  <sheetData>
    <row r="1" ht="24.95" customHeight="1" spans="1:14">
      <c r="A1" s="169" t="s">
        <v>143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="166" customFormat="1" ht="19.5" spans="1:17">
      <c r="A2" s="170" t="s">
        <v>144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94" t="s">
        <v>145</v>
      </c>
      <c r="P2" s="195"/>
      <c r="Q2" s="195"/>
    </row>
    <row r="3" ht="18.75" spans="1:17">
      <c r="A3" s="171" t="s">
        <v>1</v>
      </c>
      <c r="B3" s="172" t="s">
        <v>146</v>
      </c>
      <c r="C3" s="173"/>
      <c r="D3" s="174"/>
      <c r="E3" s="175" t="s">
        <v>147</v>
      </c>
      <c r="F3" s="176" t="s">
        <v>148</v>
      </c>
      <c r="G3" s="175" t="s">
        <v>149</v>
      </c>
      <c r="H3" s="175" t="s">
        <v>111</v>
      </c>
      <c r="I3" s="196" t="s">
        <v>150</v>
      </c>
      <c r="J3" s="197"/>
      <c r="K3" s="197"/>
      <c r="L3" s="198"/>
      <c r="M3" s="175" t="s">
        <v>151</v>
      </c>
      <c r="N3" s="176" t="s">
        <v>103</v>
      </c>
      <c r="O3" s="194"/>
      <c r="P3" s="195"/>
      <c r="Q3" s="195"/>
    </row>
    <row r="4" ht="18.75" spans="1:17">
      <c r="A4" s="171"/>
      <c r="B4" s="171" t="s">
        <v>152</v>
      </c>
      <c r="C4" s="175" t="s">
        <v>153</v>
      </c>
      <c r="D4" s="175" t="s">
        <v>154</v>
      </c>
      <c r="E4" s="175"/>
      <c r="F4" s="177"/>
      <c r="G4" s="175"/>
      <c r="H4" s="175"/>
      <c r="I4" s="187" t="s">
        <v>107</v>
      </c>
      <c r="J4" s="199" t="s">
        <v>155</v>
      </c>
      <c r="K4" s="187" t="s">
        <v>156</v>
      </c>
      <c r="L4" s="187" t="s">
        <v>157</v>
      </c>
      <c r="M4" s="175"/>
      <c r="N4" s="177"/>
      <c r="O4" s="200"/>
      <c r="P4" s="195"/>
      <c r="Q4" s="195"/>
    </row>
    <row r="5" s="167" customFormat="1" ht="24" customHeight="1" spans="1:17">
      <c r="A5" s="178" t="s">
        <v>122</v>
      </c>
      <c r="B5" s="179" t="s">
        <v>123</v>
      </c>
      <c r="C5" s="180" t="s">
        <v>123</v>
      </c>
      <c r="D5" s="180" t="s">
        <v>127</v>
      </c>
      <c r="E5" s="180">
        <v>1</v>
      </c>
      <c r="F5" s="180" t="s">
        <v>158</v>
      </c>
      <c r="G5" s="181">
        <v>200.77</v>
      </c>
      <c r="H5" s="182">
        <v>43983</v>
      </c>
      <c r="I5" s="201" t="s">
        <v>159</v>
      </c>
      <c r="J5" s="201" t="s">
        <v>160</v>
      </c>
      <c r="K5" s="202">
        <v>34.9</v>
      </c>
      <c r="L5" s="202">
        <v>32</v>
      </c>
      <c r="M5" s="181">
        <f>E5*G5</f>
        <v>200.77</v>
      </c>
      <c r="N5" s="203"/>
      <c r="O5" s="200"/>
      <c r="P5" s="195"/>
      <c r="Q5" s="195"/>
    </row>
    <row r="6" ht="28.5" customHeight="1" spans="1:17">
      <c r="A6" s="24">
        <v>1</v>
      </c>
      <c r="B6" s="183"/>
      <c r="C6" s="183"/>
      <c r="D6" s="137"/>
      <c r="E6" s="183"/>
      <c r="F6" s="183"/>
      <c r="G6" s="184"/>
      <c r="H6" s="185"/>
      <c r="I6" s="137"/>
      <c r="J6" s="137"/>
      <c r="K6" s="146"/>
      <c r="L6" s="146"/>
      <c r="M6" s="188">
        <f>E6*G6</f>
        <v>0</v>
      </c>
      <c r="N6" s="204"/>
      <c r="O6" s="200"/>
      <c r="P6" s="195"/>
      <c r="Q6" s="195"/>
    </row>
    <row r="7" ht="28.5" customHeight="1" spans="1:17">
      <c r="A7" s="24">
        <v>2</v>
      </c>
      <c r="B7" s="137"/>
      <c r="C7" s="183"/>
      <c r="D7" s="183"/>
      <c r="E7" s="183"/>
      <c r="F7" s="183"/>
      <c r="G7" s="184"/>
      <c r="H7" s="185"/>
      <c r="I7" s="205"/>
      <c r="J7" s="205"/>
      <c r="K7" s="146"/>
      <c r="L7" s="146"/>
      <c r="M7" s="188">
        <f t="shared" ref="M7:M38" si="0">E7*G7</f>
        <v>0</v>
      </c>
      <c r="N7" s="204"/>
      <c r="O7" s="206"/>
      <c r="P7" s="195"/>
      <c r="Q7" s="195"/>
    </row>
    <row r="8" ht="28.5" customHeight="1" spans="1:14">
      <c r="A8" s="24">
        <v>3</v>
      </c>
      <c r="B8" s="137"/>
      <c r="C8" s="183"/>
      <c r="D8" s="183"/>
      <c r="E8" s="183"/>
      <c r="F8" s="183"/>
      <c r="G8" s="184"/>
      <c r="H8" s="185"/>
      <c r="I8" s="205"/>
      <c r="J8" s="205"/>
      <c r="K8" s="146"/>
      <c r="L8" s="146"/>
      <c r="M8" s="188">
        <f t="shared" si="0"/>
        <v>0</v>
      </c>
      <c r="N8" s="204"/>
    </row>
    <row r="9" ht="28.5" customHeight="1" spans="1:14">
      <c r="A9" s="24">
        <v>4</v>
      </c>
      <c r="B9" s="137"/>
      <c r="C9" s="183"/>
      <c r="D9" s="183"/>
      <c r="E9" s="183"/>
      <c r="F9" s="183"/>
      <c r="G9" s="184"/>
      <c r="H9" s="185"/>
      <c r="I9" s="205"/>
      <c r="J9" s="205"/>
      <c r="K9" s="146"/>
      <c r="L9" s="146"/>
      <c r="M9" s="188">
        <f t="shared" si="0"/>
        <v>0</v>
      </c>
      <c r="N9" s="204"/>
    </row>
    <row r="10" ht="28.5" customHeight="1" spans="1:14">
      <c r="A10" s="24">
        <v>5</v>
      </c>
      <c r="B10" s="137"/>
      <c r="C10" s="183"/>
      <c r="D10" s="183"/>
      <c r="E10" s="183"/>
      <c r="F10" s="183"/>
      <c r="G10" s="184"/>
      <c r="H10" s="185"/>
      <c r="I10" s="205"/>
      <c r="J10" s="205"/>
      <c r="K10" s="146"/>
      <c r="L10" s="146"/>
      <c r="M10" s="188">
        <f t="shared" si="0"/>
        <v>0</v>
      </c>
      <c r="N10" s="204"/>
    </row>
    <row r="11" ht="28.5" customHeight="1" spans="1:14">
      <c r="A11" s="24">
        <v>6</v>
      </c>
      <c r="B11" s="137"/>
      <c r="C11" s="183"/>
      <c r="D11" s="183"/>
      <c r="E11" s="183"/>
      <c r="F11" s="183"/>
      <c r="G11" s="184"/>
      <c r="H11" s="185"/>
      <c r="I11" s="205"/>
      <c r="J11" s="205"/>
      <c r="K11" s="146"/>
      <c r="L11" s="146"/>
      <c r="M11" s="188">
        <f t="shared" si="0"/>
        <v>0</v>
      </c>
      <c r="N11" s="204"/>
    </row>
    <row r="12" ht="28.5" customHeight="1" spans="1:14">
      <c r="A12" s="24">
        <v>7</v>
      </c>
      <c r="B12" s="137"/>
      <c r="C12" s="183"/>
      <c r="D12" s="183"/>
      <c r="E12" s="183"/>
      <c r="F12" s="183"/>
      <c r="G12" s="184"/>
      <c r="H12" s="185"/>
      <c r="I12" s="205"/>
      <c r="J12" s="205"/>
      <c r="K12" s="146"/>
      <c r="L12" s="146"/>
      <c r="M12" s="188">
        <f t="shared" si="0"/>
        <v>0</v>
      </c>
      <c r="N12" s="204"/>
    </row>
    <row r="13" ht="28.5" customHeight="1" spans="1:14">
      <c r="A13" s="24">
        <v>8</v>
      </c>
      <c r="B13" s="137"/>
      <c r="C13" s="183"/>
      <c r="D13" s="183"/>
      <c r="E13" s="183"/>
      <c r="F13" s="183"/>
      <c r="G13" s="184"/>
      <c r="H13" s="185"/>
      <c r="I13" s="205"/>
      <c r="J13" s="205"/>
      <c r="K13" s="146"/>
      <c r="L13" s="146"/>
      <c r="M13" s="188">
        <f t="shared" si="0"/>
        <v>0</v>
      </c>
      <c r="N13" s="204"/>
    </row>
    <row r="14" ht="28.5" customHeight="1" spans="1:14">
      <c r="A14" s="24">
        <v>9</v>
      </c>
      <c r="B14" s="137"/>
      <c r="C14" s="183"/>
      <c r="D14" s="183"/>
      <c r="E14" s="183"/>
      <c r="F14" s="183"/>
      <c r="G14" s="184"/>
      <c r="H14" s="185"/>
      <c r="I14" s="205"/>
      <c r="J14" s="205"/>
      <c r="K14" s="146"/>
      <c r="L14" s="146"/>
      <c r="M14" s="188">
        <f t="shared" si="0"/>
        <v>0</v>
      </c>
      <c r="N14" s="204"/>
    </row>
    <row r="15" ht="28.5" customHeight="1" spans="1:14">
      <c r="A15" s="24">
        <v>10</v>
      </c>
      <c r="B15" s="137"/>
      <c r="C15" s="183"/>
      <c r="D15" s="183"/>
      <c r="E15" s="183"/>
      <c r="F15" s="183"/>
      <c r="G15" s="184"/>
      <c r="H15" s="185"/>
      <c r="I15" s="205"/>
      <c r="J15" s="205"/>
      <c r="K15" s="146"/>
      <c r="L15" s="146"/>
      <c r="M15" s="188">
        <f t="shared" si="0"/>
        <v>0</v>
      </c>
      <c r="N15" s="204"/>
    </row>
    <row r="16" ht="28.5" customHeight="1" spans="1:14">
      <c r="A16" s="24">
        <v>11</v>
      </c>
      <c r="B16" s="137"/>
      <c r="C16" s="183"/>
      <c r="D16" s="183"/>
      <c r="E16" s="183"/>
      <c r="F16" s="183"/>
      <c r="G16" s="184"/>
      <c r="H16" s="185"/>
      <c r="I16" s="205"/>
      <c r="J16" s="205"/>
      <c r="K16" s="146"/>
      <c r="L16" s="146"/>
      <c r="M16" s="188">
        <f t="shared" si="0"/>
        <v>0</v>
      </c>
      <c r="N16" s="204"/>
    </row>
    <row r="17" ht="28.5" customHeight="1" spans="1:14">
      <c r="A17" s="24">
        <v>12</v>
      </c>
      <c r="B17" s="137"/>
      <c r="C17" s="183"/>
      <c r="D17" s="183"/>
      <c r="E17" s="183"/>
      <c r="F17" s="183"/>
      <c r="G17" s="184"/>
      <c r="H17" s="185"/>
      <c r="I17" s="205"/>
      <c r="J17" s="205"/>
      <c r="K17" s="146"/>
      <c r="L17" s="146"/>
      <c r="M17" s="188">
        <f t="shared" si="0"/>
        <v>0</v>
      </c>
      <c r="N17" s="204"/>
    </row>
    <row r="18" ht="28.5" customHeight="1" spans="1:14">
      <c r="A18" s="24">
        <v>13</v>
      </c>
      <c r="B18" s="137"/>
      <c r="C18" s="183"/>
      <c r="D18" s="183"/>
      <c r="E18" s="183"/>
      <c r="F18" s="183"/>
      <c r="G18" s="184"/>
      <c r="H18" s="185"/>
      <c r="I18" s="205"/>
      <c r="J18" s="205"/>
      <c r="K18" s="146"/>
      <c r="L18" s="146"/>
      <c r="M18" s="188">
        <f t="shared" si="0"/>
        <v>0</v>
      </c>
      <c r="N18" s="204"/>
    </row>
    <row r="19" ht="28.5" customHeight="1" spans="1:14">
      <c r="A19" s="24">
        <v>14</v>
      </c>
      <c r="B19" s="137"/>
      <c r="C19" s="183"/>
      <c r="D19" s="183"/>
      <c r="E19" s="183"/>
      <c r="F19" s="183"/>
      <c r="G19" s="184"/>
      <c r="H19" s="185"/>
      <c r="I19" s="205"/>
      <c r="J19" s="205"/>
      <c r="K19" s="146"/>
      <c r="L19" s="146"/>
      <c r="M19" s="188">
        <f t="shared" si="0"/>
        <v>0</v>
      </c>
      <c r="N19" s="204"/>
    </row>
    <row r="20" ht="28.5" customHeight="1" spans="1:14">
      <c r="A20" s="24">
        <v>15</v>
      </c>
      <c r="B20" s="137"/>
      <c r="C20" s="183"/>
      <c r="D20" s="183"/>
      <c r="E20" s="183"/>
      <c r="F20" s="183"/>
      <c r="G20" s="184"/>
      <c r="H20" s="185"/>
      <c r="I20" s="205"/>
      <c r="J20" s="205"/>
      <c r="K20" s="146"/>
      <c r="L20" s="146"/>
      <c r="M20" s="188">
        <f t="shared" si="0"/>
        <v>0</v>
      </c>
      <c r="N20" s="204"/>
    </row>
    <row r="21" ht="28.5" customHeight="1" spans="1:14">
      <c r="A21" s="24">
        <v>16</v>
      </c>
      <c r="B21" s="137"/>
      <c r="C21" s="183"/>
      <c r="D21" s="183"/>
      <c r="E21" s="183"/>
      <c r="F21" s="183"/>
      <c r="G21" s="184"/>
      <c r="H21" s="185"/>
      <c r="I21" s="205"/>
      <c r="J21" s="205"/>
      <c r="K21" s="146"/>
      <c r="L21" s="146"/>
      <c r="M21" s="188">
        <f t="shared" si="0"/>
        <v>0</v>
      </c>
      <c r="N21" s="204"/>
    </row>
    <row r="22" ht="28.5" customHeight="1" spans="1:14">
      <c r="A22" s="24">
        <v>17</v>
      </c>
      <c r="B22" s="137"/>
      <c r="C22" s="183"/>
      <c r="D22" s="183"/>
      <c r="E22" s="183"/>
      <c r="F22" s="183"/>
      <c r="G22" s="184"/>
      <c r="H22" s="185"/>
      <c r="I22" s="205"/>
      <c r="J22" s="205"/>
      <c r="K22" s="146"/>
      <c r="L22" s="146"/>
      <c r="M22" s="188">
        <f t="shared" si="0"/>
        <v>0</v>
      </c>
      <c r="N22" s="204"/>
    </row>
    <row r="23" ht="28.5" customHeight="1" spans="1:14">
      <c r="A23" s="24">
        <v>18</v>
      </c>
      <c r="B23" s="137"/>
      <c r="C23" s="183"/>
      <c r="D23" s="183"/>
      <c r="E23" s="183"/>
      <c r="F23" s="183"/>
      <c r="G23" s="184"/>
      <c r="H23" s="185"/>
      <c r="I23" s="205"/>
      <c r="J23" s="205"/>
      <c r="K23" s="146"/>
      <c r="L23" s="146"/>
      <c r="M23" s="188">
        <f t="shared" si="0"/>
        <v>0</v>
      </c>
      <c r="N23" s="204"/>
    </row>
    <row r="24" ht="28.5" customHeight="1" spans="1:14">
      <c r="A24" s="24">
        <v>19</v>
      </c>
      <c r="B24" s="137"/>
      <c r="C24" s="183"/>
      <c r="D24" s="183"/>
      <c r="E24" s="183"/>
      <c r="F24" s="183"/>
      <c r="G24" s="184"/>
      <c r="H24" s="185"/>
      <c r="I24" s="205"/>
      <c r="J24" s="205"/>
      <c r="K24" s="146"/>
      <c r="L24" s="146"/>
      <c r="M24" s="188">
        <f t="shared" si="0"/>
        <v>0</v>
      </c>
      <c r="N24" s="204"/>
    </row>
    <row r="25" ht="28.5" customHeight="1" spans="1:14">
      <c r="A25" s="24">
        <v>20</v>
      </c>
      <c r="B25" s="137"/>
      <c r="C25" s="183"/>
      <c r="D25" s="183"/>
      <c r="E25" s="183"/>
      <c r="F25" s="183"/>
      <c r="G25" s="184"/>
      <c r="H25" s="185"/>
      <c r="I25" s="205"/>
      <c r="J25" s="205"/>
      <c r="K25" s="146"/>
      <c r="L25" s="146"/>
      <c r="M25" s="188">
        <f t="shared" si="0"/>
        <v>0</v>
      </c>
      <c r="N25" s="204"/>
    </row>
    <row r="26" ht="28.5" customHeight="1" spans="1:14">
      <c r="A26" s="24">
        <v>21</v>
      </c>
      <c r="B26" s="137"/>
      <c r="C26" s="183"/>
      <c r="D26" s="183"/>
      <c r="E26" s="183"/>
      <c r="F26" s="183"/>
      <c r="G26" s="184"/>
      <c r="H26" s="185"/>
      <c r="I26" s="205"/>
      <c r="J26" s="205"/>
      <c r="K26" s="146"/>
      <c r="L26" s="146"/>
      <c r="M26" s="188">
        <f t="shared" si="0"/>
        <v>0</v>
      </c>
      <c r="N26" s="204"/>
    </row>
    <row r="27" ht="28.5" customHeight="1" spans="1:14">
      <c r="A27" s="24">
        <v>22</v>
      </c>
      <c r="B27" s="137"/>
      <c r="C27" s="183"/>
      <c r="D27" s="183"/>
      <c r="E27" s="183"/>
      <c r="F27" s="183"/>
      <c r="G27" s="184"/>
      <c r="H27" s="185"/>
      <c r="I27" s="205"/>
      <c r="J27" s="205"/>
      <c r="K27" s="146"/>
      <c r="L27" s="146"/>
      <c r="M27" s="188">
        <f t="shared" si="0"/>
        <v>0</v>
      </c>
      <c r="N27" s="204"/>
    </row>
    <row r="28" ht="28.5" customHeight="1" spans="1:14">
      <c r="A28" s="24">
        <v>23</v>
      </c>
      <c r="B28" s="137"/>
      <c r="C28" s="183"/>
      <c r="D28" s="183"/>
      <c r="E28" s="183"/>
      <c r="F28" s="183"/>
      <c r="G28" s="184"/>
      <c r="H28" s="185"/>
      <c r="I28" s="205"/>
      <c r="J28" s="205"/>
      <c r="K28" s="146"/>
      <c r="L28" s="146"/>
      <c r="M28" s="188">
        <f t="shared" si="0"/>
        <v>0</v>
      </c>
      <c r="N28" s="204"/>
    </row>
    <row r="29" ht="28.5" customHeight="1" spans="1:14">
      <c r="A29" s="24">
        <v>24</v>
      </c>
      <c r="B29" s="137"/>
      <c r="C29" s="183"/>
      <c r="D29" s="183"/>
      <c r="E29" s="183"/>
      <c r="F29" s="183"/>
      <c r="G29" s="184"/>
      <c r="H29" s="185"/>
      <c r="I29" s="205"/>
      <c r="J29" s="205"/>
      <c r="K29" s="146"/>
      <c r="L29" s="146"/>
      <c r="M29" s="188">
        <f t="shared" si="0"/>
        <v>0</v>
      </c>
      <c r="N29" s="204"/>
    </row>
    <row r="30" ht="28.5" customHeight="1" spans="1:14">
      <c r="A30" s="24">
        <v>25</v>
      </c>
      <c r="B30" s="137"/>
      <c r="C30" s="183"/>
      <c r="D30" s="183"/>
      <c r="E30" s="183"/>
      <c r="F30" s="183"/>
      <c r="G30" s="184"/>
      <c r="H30" s="185"/>
      <c r="I30" s="205"/>
      <c r="J30" s="205"/>
      <c r="K30" s="146"/>
      <c r="L30" s="146"/>
      <c r="M30" s="188">
        <f t="shared" si="0"/>
        <v>0</v>
      </c>
      <c r="N30" s="204"/>
    </row>
    <row r="31" ht="28.5" customHeight="1" spans="1:14">
      <c r="A31" s="24">
        <v>26</v>
      </c>
      <c r="B31" s="137"/>
      <c r="C31" s="183"/>
      <c r="D31" s="183"/>
      <c r="E31" s="183"/>
      <c r="F31" s="183"/>
      <c r="G31" s="184"/>
      <c r="H31" s="185"/>
      <c r="I31" s="205"/>
      <c r="J31" s="205"/>
      <c r="K31" s="146"/>
      <c r="L31" s="146"/>
      <c r="M31" s="188">
        <f t="shared" si="0"/>
        <v>0</v>
      </c>
      <c r="N31" s="204"/>
    </row>
    <row r="32" ht="28.5" customHeight="1" spans="1:14">
      <c r="A32" s="24">
        <v>27</v>
      </c>
      <c r="B32" s="137"/>
      <c r="C32" s="183"/>
      <c r="D32" s="183"/>
      <c r="E32" s="183"/>
      <c r="F32" s="183"/>
      <c r="G32" s="184"/>
      <c r="H32" s="185"/>
      <c r="I32" s="205"/>
      <c r="J32" s="205"/>
      <c r="K32" s="146"/>
      <c r="L32" s="146"/>
      <c r="M32" s="188">
        <f t="shared" si="0"/>
        <v>0</v>
      </c>
      <c r="N32" s="204"/>
    </row>
    <row r="33" ht="28.5" customHeight="1" spans="1:14">
      <c r="A33" s="24">
        <v>28</v>
      </c>
      <c r="B33" s="137"/>
      <c r="C33" s="183"/>
      <c r="D33" s="183"/>
      <c r="E33" s="183"/>
      <c r="F33" s="183"/>
      <c r="G33" s="184"/>
      <c r="H33" s="185"/>
      <c r="I33" s="205"/>
      <c r="J33" s="205"/>
      <c r="K33" s="146"/>
      <c r="L33" s="146"/>
      <c r="M33" s="188">
        <f t="shared" si="0"/>
        <v>0</v>
      </c>
      <c r="N33" s="204"/>
    </row>
    <row r="34" ht="28.5" customHeight="1" spans="1:14">
      <c r="A34" s="24">
        <v>29</v>
      </c>
      <c r="B34" s="137"/>
      <c r="C34" s="183"/>
      <c r="D34" s="183"/>
      <c r="E34" s="183"/>
      <c r="F34" s="183"/>
      <c r="G34" s="184"/>
      <c r="H34" s="185"/>
      <c r="I34" s="205"/>
      <c r="J34" s="205"/>
      <c r="K34" s="146"/>
      <c r="L34" s="146"/>
      <c r="M34" s="188">
        <f t="shared" si="0"/>
        <v>0</v>
      </c>
      <c r="N34" s="204"/>
    </row>
    <row r="35" ht="28.5" customHeight="1" spans="1:14">
      <c r="A35" s="24">
        <v>30</v>
      </c>
      <c r="B35" s="137"/>
      <c r="C35" s="183"/>
      <c r="D35" s="183"/>
      <c r="E35" s="183"/>
      <c r="F35" s="183"/>
      <c r="G35" s="184"/>
      <c r="H35" s="185"/>
      <c r="I35" s="205"/>
      <c r="J35" s="205"/>
      <c r="K35" s="146"/>
      <c r="L35" s="146"/>
      <c r="M35" s="188">
        <f t="shared" si="0"/>
        <v>0</v>
      </c>
      <c r="N35" s="204"/>
    </row>
    <row r="36" ht="28.5" customHeight="1" spans="1:14">
      <c r="A36" s="24">
        <v>31</v>
      </c>
      <c r="B36" s="137"/>
      <c r="C36" s="183"/>
      <c r="D36" s="183"/>
      <c r="E36" s="183"/>
      <c r="F36" s="183"/>
      <c r="G36" s="184"/>
      <c r="H36" s="185"/>
      <c r="I36" s="205"/>
      <c r="J36" s="205"/>
      <c r="K36" s="146"/>
      <c r="L36" s="146"/>
      <c r="M36" s="188">
        <f t="shared" si="0"/>
        <v>0</v>
      </c>
      <c r="N36" s="204"/>
    </row>
    <row r="37" ht="28.5" customHeight="1" spans="1:14">
      <c r="A37" s="24">
        <v>32</v>
      </c>
      <c r="B37" s="137"/>
      <c r="C37" s="183"/>
      <c r="D37" s="183"/>
      <c r="E37" s="183"/>
      <c r="F37" s="183"/>
      <c r="G37" s="184"/>
      <c r="H37" s="185"/>
      <c r="I37" s="205"/>
      <c r="J37" s="205"/>
      <c r="K37" s="146"/>
      <c r="L37" s="146"/>
      <c r="M37" s="188">
        <f t="shared" si="0"/>
        <v>0</v>
      </c>
      <c r="N37" s="204"/>
    </row>
    <row r="38" ht="28.5" customHeight="1" spans="1:14">
      <c r="A38" s="24">
        <v>33</v>
      </c>
      <c r="B38" s="137"/>
      <c r="C38" s="183"/>
      <c r="D38" s="183"/>
      <c r="E38" s="183"/>
      <c r="F38" s="183"/>
      <c r="G38" s="184"/>
      <c r="H38" s="185"/>
      <c r="I38" s="205"/>
      <c r="J38" s="205"/>
      <c r="K38" s="146"/>
      <c r="L38" s="146"/>
      <c r="M38" s="188">
        <f t="shared" si="0"/>
        <v>0</v>
      </c>
      <c r="N38" s="204"/>
    </row>
    <row r="39" ht="28.5" customHeight="1" spans="1:14">
      <c r="A39" s="24">
        <v>34</v>
      </c>
      <c r="B39" s="137"/>
      <c r="C39" s="183"/>
      <c r="D39" s="183"/>
      <c r="E39" s="183"/>
      <c r="F39" s="183"/>
      <c r="G39" s="184"/>
      <c r="H39" s="185"/>
      <c r="I39" s="205"/>
      <c r="J39" s="205"/>
      <c r="K39" s="146"/>
      <c r="L39" s="146"/>
      <c r="M39" s="188">
        <f t="shared" ref="M39:M55" si="1">E39*G39</f>
        <v>0</v>
      </c>
      <c r="N39" s="204"/>
    </row>
    <row r="40" ht="28.5" customHeight="1" spans="1:14">
      <c r="A40" s="24">
        <v>35</v>
      </c>
      <c r="B40" s="137"/>
      <c r="C40" s="183"/>
      <c r="D40" s="183"/>
      <c r="E40" s="183"/>
      <c r="F40" s="183"/>
      <c r="G40" s="184"/>
      <c r="H40" s="185"/>
      <c r="I40" s="205"/>
      <c r="J40" s="205"/>
      <c r="K40" s="146"/>
      <c r="L40" s="146"/>
      <c r="M40" s="188">
        <f t="shared" si="1"/>
        <v>0</v>
      </c>
      <c r="N40" s="204"/>
    </row>
    <row r="41" ht="28.5" customHeight="1" spans="1:14">
      <c r="A41" s="24">
        <v>36</v>
      </c>
      <c r="B41" s="137"/>
      <c r="C41" s="183"/>
      <c r="D41" s="183"/>
      <c r="E41" s="183"/>
      <c r="F41" s="183"/>
      <c r="G41" s="184"/>
      <c r="H41" s="185"/>
      <c r="I41" s="205"/>
      <c r="J41" s="205"/>
      <c r="K41" s="146"/>
      <c r="L41" s="146"/>
      <c r="M41" s="188">
        <f t="shared" si="1"/>
        <v>0</v>
      </c>
      <c r="N41" s="204"/>
    </row>
    <row r="42" ht="28.5" customHeight="1" spans="1:14">
      <c r="A42" s="24">
        <v>37</v>
      </c>
      <c r="B42" s="137"/>
      <c r="C42" s="183"/>
      <c r="D42" s="183"/>
      <c r="E42" s="183"/>
      <c r="F42" s="183"/>
      <c r="G42" s="184"/>
      <c r="H42" s="185"/>
      <c r="I42" s="205"/>
      <c r="J42" s="205"/>
      <c r="K42" s="146"/>
      <c r="L42" s="146"/>
      <c r="M42" s="188">
        <f t="shared" si="1"/>
        <v>0</v>
      </c>
      <c r="N42" s="204"/>
    </row>
    <row r="43" ht="28.5" customHeight="1" spans="1:14">
      <c r="A43" s="24">
        <v>38</v>
      </c>
      <c r="B43" s="137"/>
      <c r="C43" s="183"/>
      <c r="D43" s="183"/>
      <c r="E43" s="183"/>
      <c r="F43" s="183"/>
      <c r="G43" s="184"/>
      <c r="H43" s="185"/>
      <c r="I43" s="205"/>
      <c r="J43" s="205"/>
      <c r="K43" s="146"/>
      <c r="L43" s="146"/>
      <c r="M43" s="188">
        <f t="shared" si="1"/>
        <v>0</v>
      </c>
      <c r="N43" s="204"/>
    </row>
    <row r="44" ht="28.5" customHeight="1" spans="1:14">
      <c r="A44" s="24">
        <v>39</v>
      </c>
      <c r="B44" s="137"/>
      <c r="C44" s="183"/>
      <c r="D44" s="183"/>
      <c r="E44" s="183"/>
      <c r="F44" s="183"/>
      <c r="G44" s="184"/>
      <c r="H44" s="185"/>
      <c r="I44" s="205"/>
      <c r="J44" s="205"/>
      <c r="K44" s="146"/>
      <c r="L44" s="146"/>
      <c r="M44" s="188">
        <f t="shared" si="1"/>
        <v>0</v>
      </c>
      <c r="N44" s="204"/>
    </row>
    <row r="45" ht="28.5" customHeight="1" spans="1:14">
      <c r="A45" s="24">
        <v>40</v>
      </c>
      <c r="B45" s="137"/>
      <c r="C45" s="183"/>
      <c r="D45" s="183"/>
      <c r="E45" s="183"/>
      <c r="F45" s="183"/>
      <c r="G45" s="184"/>
      <c r="H45" s="185"/>
      <c r="I45" s="205"/>
      <c r="J45" s="205"/>
      <c r="K45" s="146"/>
      <c r="L45" s="146"/>
      <c r="M45" s="188">
        <f t="shared" si="1"/>
        <v>0</v>
      </c>
      <c r="N45" s="204"/>
    </row>
    <row r="46" ht="28.5" customHeight="1" spans="1:14">
      <c r="A46" s="24">
        <v>41</v>
      </c>
      <c r="B46" s="137"/>
      <c r="C46" s="183"/>
      <c r="D46" s="183"/>
      <c r="E46" s="183"/>
      <c r="F46" s="183"/>
      <c r="G46" s="184"/>
      <c r="H46" s="185"/>
      <c r="I46" s="205"/>
      <c r="J46" s="205"/>
      <c r="K46" s="146"/>
      <c r="L46" s="146"/>
      <c r="M46" s="188">
        <f t="shared" si="1"/>
        <v>0</v>
      </c>
      <c r="N46" s="204"/>
    </row>
    <row r="47" ht="28.5" customHeight="1" spans="1:14">
      <c r="A47" s="24">
        <v>42</v>
      </c>
      <c r="B47" s="137"/>
      <c r="C47" s="183"/>
      <c r="D47" s="183"/>
      <c r="E47" s="183"/>
      <c r="F47" s="183"/>
      <c r="G47" s="184"/>
      <c r="H47" s="185"/>
      <c r="I47" s="205"/>
      <c r="J47" s="205"/>
      <c r="K47" s="146"/>
      <c r="L47" s="146"/>
      <c r="M47" s="188">
        <f t="shared" si="1"/>
        <v>0</v>
      </c>
      <c r="N47" s="204"/>
    </row>
    <row r="48" ht="28.5" customHeight="1" spans="1:14">
      <c r="A48" s="24">
        <v>43</v>
      </c>
      <c r="B48" s="137"/>
      <c r="C48" s="183"/>
      <c r="D48" s="183"/>
      <c r="E48" s="183"/>
      <c r="F48" s="183"/>
      <c r="G48" s="184"/>
      <c r="H48" s="185"/>
      <c r="I48" s="205"/>
      <c r="J48" s="205"/>
      <c r="K48" s="146"/>
      <c r="L48" s="146"/>
      <c r="M48" s="188">
        <f t="shared" si="1"/>
        <v>0</v>
      </c>
      <c r="N48" s="204"/>
    </row>
    <row r="49" ht="28.5" customHeight="1" spans="1:14">
      <c r="A49" s="24">
        <v>44</v>
      </c>
      <c r="B49" s="137"/>
      <c r="C49" s="183"/>
      <c r="D49" s="183"/>
      <c r="E49" s="183"/>
      <c r="F49" s="183"/>
      <c r="G49" s="184"/>
      <c r="H49" s="185"/>
      <c r="I49" s="205"/>
      <c r="J49" s="205"/>
      <c r="K49" s="146"/>
      <c r="L49" s="146"/>
      <c r="M49" s="188">
        <f t="shared" si="1"/>
        <v>0</v>
      </c>
      <c r="N49" s="204"/>
    </row>
    <row r="50" ht="28.5" customHeight="1" spans="1:14">
      <c r="A50" s="24">
        <v>45</v>
      </c>
      <c r="B50" s="137"/>
      <c r="C50" s="183"/>
      <c r="D50" s="183"/>
      <c r="E50" s="183"/>
      <c r="F50" s="183"/>
      <c r="G50" s="184"/>
      <c r="H50" s="185"/>
      <c r="I50" s="205"/>
      <c r="J50" s="205"/>
      <c r="K50" s="146"/>
      <c r="L50" s="146"/>
      <c r="M50" s="188">
        <f t="shared" si="1"/>
        <v>0</v>
      </c>
      <c r="N50" s="204"/>
    </row>
    <row r="51" ht="28.5" customHeight="1" spans="1:14">
      <c r="A51" s="24">
        <v>46</v>
      </c>
      <c r="B51" s="137"/>
      <c r="C51" s="183"/>
      <c r="D51" s="183"/>
      <c r="E51" s="183"/>
      <c r="F51" s="183"/>
      <c r="G51" s="184"/>
      <c r="H51" s="185"/>
      <c r="I51" s="205"/>
      <c r="J51" s="205"/>
      <c r="K51" s="146"/>
      <c r="L51" s="146"/>
      <c r="M51" s="188">
        <f t="shared" si="1"/>
        <v>0</v>
      </c>
      <c r="N51" s="204"/>
    </row>
    <row r="52" ht="28.5" customHeight="1" spans="1:14">
      <c r="A52" s="24">
        <v>47</v>
      </c>
      <c r="B52" s="137"/>
      <c r="C52" s="183"/>
      <c r="D52" s="183"/>
      <c r="E52" s="183"/>
      <c r="F52" s="183"/>
      <c r="G52" s="184"/>
      <c r="H52" s="185"/>
      <c r="I52" s="205"/>
      <c r="J52" s="205"/>
      <c r="K52" s="146"/>
      <c r="L52" s="146"/>
      <c r="M52" s="188">
        <f t="shared" si="1"/>
        <v>0</v>
      </c>
      <c r="N52" s="204"/>
    </row>
    <row r="53" ht="28.5" customHeight="1" spans="1:14">
      <c r="A53" s="24">
        <v>48</v>
      </c>
      <c r="B53" s="137"/>
      <c r="C53" s="183"/>
      <c r="D53" s="183"/>
      <c r="E53" s="183"/>
      <c r="F53" s="183"/>
      <c r="G53" s="184"/>
      <c r="H53" s="185"/>
      <c r="I53" s="205"/>
      <c r="J53" s="205"/>
      <c r="K53" s="146"/>
      <c r="L53" s="146"/>
      <c r="M53" s="188">
        <f t="shared" si="1"/>
        <v>0</v>
      </c>
      <c r="N53" s="204"/>
    </row>
    <row r="54" ht="28.5" customHeight="1" spans="1:14">
      <c r="A54" s="24">
        <v>49</v>
      </c>
      <c r="B54" s="137"/>
      <c r="C54" s="183"/>
      <c r="D54" s="183"/>
      <c r="E54" s="183"/>
      <c r="F54" s="183"/>
      <c r="G54" s="184"/>
      <c r="H54" s="185"/>
      <c r="I54" s="205"/>
      <c r="J54" s="205"/>
      <c r="K54" s="146"/>
      <c r="L54" s="146"/>
      <c r="M54" s="188">
        <f t="shared" si="1"/>
        <v>0</v>
      </c>
      <c r="N54" s="204"/>
    </row>
    <row r="55" ht="28.5" customHeight="1" spans="1:14">
      <c r="A55" s="24">
        <v>50</v>
      </c>
      <c r="B55" s="137"/>
      <c r="C55" s="183"/>
      <c r="D55" s="183"/>
      <c r="E55" s="183"/>
      <c r="F55" s="183"/>
      <c r="G55" s="184"/>
      <c r="H55" s="185"/>
      <c r="I55" s="205"/>
      <c r="J55" s="205"/>
      <c r="K55" s="146"/>
      <c r="L55" s="146"/>
      <c r="M55" s="188">
        <f t="shared" si="1"/>
        <v>0</v>
      </c>
      <c r="N55" s="204"/>
    </row>
    <row r="56" s="167" customFormat="1" ht="15" customHeight="1" spans="1:14">
      <c r="A56" s="186" t="s">
        <v>161</v>
      </c>
      <c r="B56" s="187" t="s">
        <v>139</v>
      </c>
      <c r="C56" s="175" t="s">
        <v>139</v>
      </c>
      <c r="D56" s="175" t="s">
        <v>139</v>
      </c>
      <c r="E56" s="175" t="s">
        <v>139</v>
      </c>
      <c r="F56" s="175" t="s">
        <v>139</v>
      </c>
      <c r="G56" s="188" t="s">
        <v>139</v>
      </c>
      <c r="H56" s="189" t="s">
        <v>139</v>
      </c>
      <c r="I56" s="207" t="s">
        <v>139</v>
      </c>
      <c r="J56" s="207" t="s">
        <v>139</v>
      </c>
      <c r="K56" s="144">
        <f>SUM(K6:K55)</f>
        <v>0</v>
      </c>
      <c r="L56" s="144">
        <f>SUM(L6:L55)</f>
        <v>0</v>
      </c>
      <c r="M56" s="160">
        <f>SUM(M6:M55)</f>
        <v>0</v>
      </c>
      <c r="N56" s="175" t="s">
        <v>139</v>
      </c>
    </row>
    <row r="57" ht="19.5" spans="1:14">
      <c r="A57" s="190" t="s">
        <v>162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</row>
    <row r="58" ht="18.75" customHeight="1" spans="1:14">
      <c r="A58" s="171" t="s">
        <v>1</v>
      </c>
      <c r="B58" s="172" t="s">
        <v>163</v>
      </c>
      <c r="C58" s="173"/>
      <c r="D58" s="174"/>
      <c r="E58" s="175" t="s">
        <v>147</v>
      </c>
      <c r="F58" s="176" t="s">
        <v>148</v>
      </c>
      <c r="G58" s="175" t="s">
        <v>164</v>
      </c>
      <c r="H58" s="176" t="s">
        <v>165</v>
      </c>
      <c r="I58" s="175" t="s">
        <v>166</v>
      </c>
      <c r="J58" s="175"/>
      <c r="K58" s="175"/>
      <c r="L58" s="175"/>
      <c r="M58" s="176" t="s">
        <v>151</v>
      </c>
      <c r="N58" s="176" t="s">
        <v>103</v>
      </c>
    </row>
    <row r="59" ht="18.75" customHeight="1" spans="1:14">
      <c r="A59" s="171"/>
      <c r="B59" s="175" t="s">
        <v>167</v>
      </c>
      <c r="C59" s="175" t="s">
        <v>168</v>
      </c>
      <c r="D59" s="175" t="s">
        <v>169</v>
      </c>
      <c r="E59" s="175"/>
      <c r="F59" s="177"/>
      <c r="G59" s="175"/>
      <c r="H59" s="177"/>
      <c r="I59" s="175" t="s">
        <v>170</v>
      </c>
      <c r="J59" s="175" t="s">
        <v>171</v>
      </c>
      <c r="K59" s="175" t="s">
        <v>172</v>
      </c>
      <c r="L59" s="175" t="s">
        <v>173</v>
      </c>
      <c r="M59" s="177"/>
      <c r="N59" s="177"/>
    </row>
    <row r="60" ht="24" customHeight="1" spans="1:14">
      <c r="A60" s="191" t="s">
        <v>122</v>
      </c>
      <c r="B60" s="179" t="s">
        <v>123</v>
      </c>
      <c r="C60" s="179" t="s">
        <v>123</v>
      </c>
      <c r="D60" s="179" t="s">
        <v>127</v>
      </c>
      <c r="E60" s="192">
        <v>1</v>
      </c>
      <c r="F60" s="180" t="s">
        <v>158</v>
      </c>
      <c r="G60" s="181">
        <v>16.81</v>
      </c>
      <c r="H60" s="182">
        <v>43983</v>
      </c>
      <c r="I60" s="180" t="s">
        <v>174</v>
      </c>
      <c r="J60" s="179" t="s">
        <v>175</v>
      </c>
      <c r="K60" s="180">
        <v>1000</v>
      </c>
      <c r="L60" s="180">
        <v>2</v>
      </c>
      <c r="M60" s="181">
        <f>E60*G60</f>
        <v>16.81</v>
      </c>
      <c r="N60" s="203"/>
    </row>
    <row r="61" ht="28.5" customHeight="1" spans="1:14">
      <c r="A61" s="24">
        <v>1</v>
      </c>
      <c r="B61" s="183"/>
      <c r="C61" s="183"/>
      <c r="D61" s="137"/>
      <c r="E61" s="193"/>
      <c r="F61" s="183"/>
      <c r="G61" s="184"/>
      <c r="H61" s="185"/>
      <c r="I61" s="137"/>
      <c r="J61" s="137"/>
      <c r="K61" s="146"/>
      <c r="L61" s="146"/>
      <c r="M61" s="188">
        <f>E61*G61</f>
        <v>0</v>
      </c>
      <c r="N61" s="204"/>
    </row>
    <row r="62" ht="28.5" customHeight="1" spans="1:14">
      <c r="A62" s="24">
        <v>2</v>
      </c>
      <c r="B62" s="137"/>
      <c r="C62" s="183"/>
      <c r="D62" s="183"/>
      <c r="E62" s="193"/>
      <c r="F62" s="193"/>
      <c r="G62" s="184"/>
      <c r="H62" s="185"/>
      <c r="I62" s="183"/>
      <c r="J62" s="183"/>
      <c r="K62" s="183"/>
      <c r="L62" s="183"/>
      <c r="M62" s="188">
        <f t="shared" ref="M62:M93" si="2">E62*G62</f>
        <v>0</v>
      </c>
      <c r="N62" s="204"/>
    </row>
    <row r="63" ht="28.5" customHeight="1" spans="1:14">
      <c r="A63" s="24">
        <v>3</v>
      </c>
      <c r="B63" s="137"/>
      <c r="C63" s="183"/>
      <c r="D63" s="183"/>
      <c r="E63" s="193"/>
      <c r="F63" s="193"/>
      <c r="G63" s="184"/>
      <c r="H63" s="185"/>
      <c r="I63" s="183"/>
      <c r="J63" s="183"/>
      <c r="K63" s="183"/>
      <c r="L63" s="183"/>
      <c r="M63" s="188">
        <f t="shared" si="2"/>
        <v>0</v>
      </c>
      <c r="N63" s="204"/>
    </row>
    <row r="64" ht="28.5" customHeight="1" spans="1:14">
      <c r="A64" s="24">
        <v>4</v>
      </c>
      <c r="B64" s="137"/>
      <c r="C64" s="183"/>
      <c r="D64" s="183"/>
      <c r="E64" s="193"/>
      <c r="F64" s="193"/>
      <c r="G64" s="184"/>
      <c r="H64" s="185"/>
      <c r="I64" s="183"/>
      <c r="J64" s="183"/>
      <c r="K64" s="183"/>
      <c r="L64" s="183"/>
      <c r="M64" s="188">
        <f t="shared" si="2"/>
        <v>0</v>
      </c>
      <c r="N64" s="204"/>
    </row>
    <row r="65" ht="28.5" customHeight="1" spans="1:14">
      <c r="A65" s="24">
        <v>5</v>
      </c>
      <c r="B65" s="137"/>
      <c r="C65" s="183"/>
      <c r="D65" s="183"/>
      <c r="E65" s="193"/>
      <c r="F65" s="193"/>
      <c r="G65" s="184"/>
      <c r="H65" s="185"/>
      <c r="I65" s="183"/>
      <c r="J65" s="183"/>
      <c r="K65" s="183"/>
      <c r="L65" s="183"/>
      <c r="M65" s="188">
        <f t="shared" si="2"/>
        <v>0</v>
      </c>
      <c r="N65" s="204"/>
    </row>
    <row r="66" ht="28.5" customHeight="1" spans="1:14">
      <c r="A66" s="24">
        <v>6</v>
      </c>
      <c r="B66" s="137"/>
      <c r="C66" s="183"/>
      <c r="D66" s="183"/>
      <c r="E66" s="193"/>
      <c r="F66" s="193"/>
      <c r="G66" s="184"/>
      <c r="H66" s="185"/>
      <c r="I66" s="183"/>
      <c r="J66" s="183"/>
      <c r="K66" s="183"/>
      <c r="L66" s="183"/>
      <c r="M66" s="188">
        <f t="shared" si="2"/>
        <v>0</v>
      </c>
      <c r="N66" s="204"/>
    </row>
    <row r="67" ht="28.5" customHeight="1" spans="1:14">
      <c r="A67" s="24">
        <v>7</v>
      </c>
      <c r="B67" s="137"/>
      <c r="C67" s="183"/>
      <c r="D67" s="183"/>
      <c r="E67" s="193"/>
      <c r="F67" s="193"/>
      <c r="G67" s="184"/>
      <c r="H67" s="185"/>
      <c r="I67" s="183"/>
      <c r="J67" s="183"/>
      <c r="K67" s="183"/>
      <c r="L67" s="183"/>
      <c r="M67" s="188">
        <f t="shared" si="2"/>
        <v>0</v>
      </c>
      <c r="N67" s="204"/>
    </row>
    <row r="68" ht="28.5" customHeight="1" spans="1:14">
      <c r="A68" s="24">
        <v>8</v>
      </c>
      <c r="B68" s="137"/>
      <c r="C68" s="183"/>
      <c r="D68" s="183"/>
      <c r="E68" s="193"/>
      <c r="F68" s="193"/>
      <c r="G68" s="184"/>
      <c r="H68" s="185"/>
      <c r="I68" s="183"/>
      <c r="J68" s="183"/>
      <c r="K68" s="183"/>
      <c r="L68" s="183"/>
      <c r="M68" s="188">
        <f t="shared" si="2"/>
        <v>0</v>
      </c>
      <c r="N68" s="204"/>
    </row>
    <row r="69" ht="28.5" customHeight="1" spans="1:14">
      <c r="A69" s="24">
        <v>9</v>
      </c>
      <c r="B69" s="137"/>
      <c r="C69" s="183"/>
      <c r="D69" s="183"/>
      <c r="E69" s="193"/>
      <c r="F69" s="193"/>
      <c r="G69" s="184"/>
      <c r="H69" s="185"/>
      <c r="I69" s="183"/>
      <c r="J69" s="183"/>
      <c r="K69" s="183"/>
      <c r="L69" s="183"/>
      <c r="M69" s="188">
        <f t="shared" si="2"/>
        <v>0</v>
      </c>
      <c r="N69" s="204"/>
    </row>
    <row r="70" ht="28.5" customHeight="1" spans="1:14">
      <c r="A70" s="24">
        <v>10</v>
      </c>
      <c r="B70" s="137"/>
      <c r="C70" s="183"/>
      <c r="D70" s="183"/>
      <c r="E70" s="193"/>
      <c r="F70" s="193"/>
      <c r="G70" s="184"/>
      <c r="H70" s="185"/>
      <c r="I70" s="183"/>
      <c r="J70" s="183"/>
      <c r="K70" s="183"/>
      <c r="L70" s="183"/>
      <c r="M70" s="188">
        <f t="shared" si="2"/>
        <v>0</v>
      </c>
      <c r="N70" s="204"/>
    </row>
    <row r="71" ht="28.5" customHeight="1" spans="1:14">
      <c r="A71" s="24">
        <v>11</v>
      </c>
      <c r="B71" s="137"/>
      <c r="C71" s="183"/>
      <c r="D71" s="183"/>
      <c r="E71" s="193"/>
      <c r="F71" s="193"/>
      <c r="G71" s="184"/>
      <c r="H71" s="185"/>
      <c r="I71" s="183"/>
      <c r="J71" s="183"/>
      <c r="K71" s="183"/>
      <c r="L71" s="183"/>
      <c r="M71" s="188">
        <f t="shared" si="2"/>
        <v>0</v>
      </c>
      <c r="N71" s="204"/>
    </row>
    <row r="72" ht="28.5" customHeight="1" spans="1:14">
      <c r="A72" s="24">
        <v>12</v>
      </c>
      <c r="B72" s="137"/>
      <c r="C72" s="183"/>
      <c r="D72" s="183"/>
      <c r="E72" s="193"/>
      <c r="F72" s="193"/>
      <c r="G72" s="184"/>
      <c r="H72" s="185"/>
      <c r="I72" s="183"/>
      <c r="J72" s="183"/>
      <c r="K72" s="183"/>
      <c r="L72" s="183"/>
      <c r="M72" s="188">
        <f t="shared" si="2"/>
        <v>0</v>
      </c>
      <c r="N72" s="204"/>
    </row>
    <row r="73" ht="28.5" customHeight="1" spans="1:14">
      <c r="A73" s="24">
        <v>13</v>
      </c>
      <c r="B73" s="137"/>
      <c r="C73" s="183"/>
      <c r="D73" s="183"/>
      <c r="E73" s="193"/>
      <c r="F73" s="193"/>
      <c r="G73" s="184"/>
      <c r="H73" s="185"/>
      <c r="I73" s="183"/>
      <c r="J73" s="183"/>
      <c r="K73" s="183"/>
      <c r="L73" s="183"/>
      <c r="M73" s="188">
        <f t="shared" si="2"/>
        <v>0</v>
      </c>
      <c r="N73" s="204"/>
    </row>
    <row r="74" ht="28.5" customHeight="1" spans="1:14">
      <c r="A74" s="24">
        <v>14</v>
      </c>
      <c r="B74" s="137"/>
      <c r="C74" s="183"/>
      <c r="D74" s="183"/>
      <c r="E74" s="193"/>
      <c r="F74" s="193"/>
      <c r="G74" s="184"/>
      <c r="H74" s="185"/>
      <c r="I74" s="183"/>
      <c r="J74" s="183"/>
      <c r="K74" s="183"/>
      <c r="L74" s="183"/>
      <c r="M74" s="188">
        <f t="shared" si="2"/>
        <v>0</v>
      </c>
      <c r="N74" s="204"/>
    </row>
    <row r="75" ht="28.5" customHeight="1" spans="1:14">
      <c r="A75" s="24">
        <v>15</v>
      </c>
      <c r="B75" s="137"/>
      <c r="C75" s="183"/>
      <c r="D75" s="183"/>
      <c r="E75" s="193"/>
      <c r="F75" s="193"/>
      <c r="G75" s="184"/>
      <c r="H75" s="185"/>
      <c r="I75" s="183"/>
      <c r="J75" s="183"/>
      <c r="K75" s="183"/>
      <c r="L75" s="183"/>
      <c r="M75" s="188">
        <f t="shared" si="2"/>
        <v>0</v>
      </c>
      <c r="N75" s="204"/>
    </row>
    <row r="76" ht="28.5" customHeight="1" spans="1:14">
      <c r="A76" s="24">
        <v>16</v>
      </c>
      <c r="B76" s="137"/>
      <c r="C76" s="183"/>
      <c r="D76" s="183"/>
      <c r="E76" s="193"/>
      <c r="F76" s="193"/>
      <c r="G76" s="184"/>
      <c r="H76" s="185"/>
      <c r="I76" s="183"/>
      <c r="J76" s="183"/>
      <c r="K76" s="183"/>
      <c r="L76" s="183"/>
      <c r="M76" s="188">
        <f t="shared" si="2"/>
        <v>0</v>
      </c>
      <c r="N76" s="204"/>
    </row>
    <row r="77" ht="28.5" customHeight="1" spans="1:14">
      <c r="A77" s="24">
        <v>17</v>
      </c>
      <c r="B77" s="137"/>
      <c r="C77" s="183"/>
      <c r="D77" s="183"/>
      <c r="E77" s="193"/>
      <c r="F77" s="193"/>
      <c r="G77" s="184"/>
      <c r="H77" s="185"/>
      <c r="I77" s="183"/>
      <c r="J77" s="183"/>
      <c r="K77" s="183"/>
      <c r="L77" s="183"/>
      <c r="M77" s="188">
        <f t="shared" si="2"/>
        <v>0</v>
      </c>
      <c r="N77" s="204"/>
    </row>
    <row r="78" ht="28.5" customHeight="1" spans="1:14">
      <c r="A78" s="24">
        <v>18</v>
      </c>
      <c r="B78" s="137"/>
      <c r="C78" s="183"/>
      <c r="D78" s="183"/>
      <c r="E78" s="193"/>
      <c r="F78" s="193"/>
      <c r="G78" s="184"/>
      <c r="H78" s="185"/>
      <c r="I78" s="183"/>
      <c r="J78" s="183"/>
      <c r="K78" s="183"/>
      <c r="L78" s="183"/>
      <c r="M78" s="188">
        <f t="shared" si="2"/>
        <v>0</v>
      </c>
      <c r="N78" s="204"/>
    </row>
    <row r="79" ht="28.5" customHeight="1" spans="1:14">
      <c r="A79" s="24">
        <v>19</v>
      </c>
      <c r="B79" s="137"/>
      <c r="C79" s="183"/>
      <c r="D79" s="183"/>
      <c r="E79" s="193"/>
      <c r="F79" s="193"/>
      <c r="G79" s="184"/>
      <c r="H79" s="185"/>
      <c r="I79" s="183"/>
      <c r="J79" s="183"/>
      <c r="K79" s="183"/>
      <c r="L79" s="183"/>
      <c r="M79" s="188">
        <f t="shared" si="2"/>
        <v>0</v>
      </c>
      <c r="N79" s="204"/>
    </row>
    <row r="80" ht="28.5" customHeight="1" spans="1:14">
      <c r="A80" s="24">
        <v>20</v>
      </c>
      <c r="B80" s="137"/>
      <c r="C80" s="183"/>
      <c r="D80" s="183"/>
      <c r="E80" s="193"/>
      <c r="F80" s="193"/>
      <c r="G80" s="184"/>
      <c r="H80" s="185"/>
      <c r="I80" s="183"/>
      <c r="J80" s="183"/>
      <c r="K80" s="183"/>
      <c r="L80" s="183"/>
      <c r="M80" s="188">
        <f t="shared" si="2"/>
        <v>0</v>
      </c>
      <c r="N80" s="204"/>
    </row>
    <row r="81" ht="28.5" customHeight="1" spans="1:14">
      <c r="A81" s="24">
        <v>21</v>
      </c>
      <c r="B81" s="137"/>
      <c r="C81" s="183"/>
      <c r="D81" s="183"/>
      <c r="E81" s="193"/>
      <c r="F81" s="193"/>
      <c r="G81" s="184"/>
      <c r="H81" s="185"/>
      <c r="I81" s="183"/>
      <c r="J81" s="183"/>
      <c r="K81" s="183"/>
      <c r="L81" s="183"/>
      <c r="M81" s="188">
        <f t="shared" si="2"/>
        <v>0</v>
      </c>
      <c r="N81" s="204"/>
    </row>
    <row r="82" ht="28.5" customHeight="1" spans="1:14">
      <c r="A82" s="24">
        <v>22</v>
      </c>
      <c r="B82" s="137"/>
      <c r="C82" s="183"/>
      <c r="D82" s="183"/>
      <c r="E82" s="193"/>
      <c r="F82" s="193"/>
      <c r="G82" s="184"/>
      <c r="H82" s="185"/>
      <c r="I82" s="183"/>
      <c r="J82" s="183"/>
      <c r="K82" s="183"/>
      <c r="L82" s="183"/>
      <c r="M82" s="188">
        <f t="shared" si="2"/>
        <v>0</v>
      </c>
      <c r="N82" s="204"/>
    </row>
    <row r="83" ht="28.5" customHeight="1" spans="1:14">
      <c r="A83" s="24">
        <v>23</v>
      </c>
      <c r="B83" s="137"/>
      <c r="C83" s="183"/>
      <c r="D83" s="183"/>
      <c r="E83" s="193"/>
      <c r="F83" s="193"/>
      <c r="G83" s="184"/>
      <c r="H83" s="185"/>
      <c r="I83" s="183"/>
      <c r="J83" s="183"/>
      <c r="K83" s="183"/>
      <c r="L83" s="183"/>
      <c r="M83" s="188">
        <f t="shared" si="2"/>
        <v>0</v>
      </c>
      <c r="N83" s="204"/>
    </row>
    <row r="84" ht="28.5" customHeight="1" spans="1:14">
      <c r="A84" s="24">
        <v>24</v>
      </c>
      <c r="B84" s="137"/>
      <c r="C84" s="183"/>
      <c r="D84" s="183"/>
      <c r="E84" s="193"/>
      <c r="F84" s="193"/>
      <c r="G84" s="184"/>
      <c r="H84" s="185"/>
      <c r="I84" s="183"/>
      <c r="J84" s="183"/>
      <c r="K84" s="183"/>
      <c r="L84" s="183"/>
      <c r="M84" s="188">
        <f t="shared" si="2"/>
        <v>0</v>
      </c>
      <c r="N84" s="204"/>
    </row>
    <row r="85" ht="28.5" customHeight="1" spans="1:14">
      <c r="A85" s="24">
        <v>25</v>
      </c>
      <c r="B85" s="137"/>
      <c r="C85" s="183"/>
      <c r="D85" s="183"/>
      <c r="E85" s="193"/>
      <c r="F85" s="193"/>
      <c r="G85" s="184"/>
      <c r="H85" s="185"/>
      <c r="I85" s="183"/>
      <c r="J85" s="183"/>
      <c r="K85" s="183"/>
      <c r="L85" s="183"/>
      <c r="M85" s="188">
        <f t="shared" si="2"/>
        <v>0</v>
      </c>
      <c r="N85" s="204"/>
    </row>
    <row r="86" ht="28.5" customHeight="1" spans="1:14">
      <c r="A86" s="24">
        <v>26</v>
      </c>
      <c r="B86" s="137"/>
      <c r="C86" s="183"/>
      <c r="D86" s="183"/>
      <c r="E86" s="193"/>
      <c r="F86" s="193"/>
      <c r="G86" s="184"/>
      <c r="H86" s="185"/>
      <c r="I86" s="183"/>
      <c r="J86" s="183"/>
      <c r="K86" s="183"/>
      <c r="L86" s="183"/>
      <c r="M86" s="188">
        <f t="shared" si="2"/>
        <v>0</v>
      </c>
      <c r="N86" s="204"/>
    </row>
    <row r="87" ht="28.5" customHeight="1" spans="1:14">
      <c r="A87" s="24">
        <v>27</v>
      </c>
      <c r="B87" s="137"/>
      <c r="C87" s="183"/>
      <c r="D87" s="183"/>
      <c r="E87" s="193"/>
      <c r="F87" s="193"/>
      <c r="G87" s="184"/>
      <c r="H87" s="185"/>
      <c r="I87" s="183"/>
      <c r="J87" s="183"/>
      <c r="K87" s="183"/>
      <c r="L87" s="183"/>
      <c r="M87" s="188">
        <f t="shared" si="2"/>
        <v>0</v>
      </c>
      <c r="N87" s="204"/>
    </row>
    <row r="88" ht="28.5" customHeight="1" spans="1:14">
      <c r="A88" s="24">
        <v>28</v>
      </c>
      <c r="B88" s="137"/>
      <c r="C88" s="183"/>
      <c r="D88" s="183"/>
      <c r="E88" s="193"/>
      <c r="F88" s="193"/>
      <c r="G88" s="184"/>
      <c r="H88" s="185"/>
      <c r="I88" s="183"/>
      <c r="J88" s="183"/>
      <c r="K88" s="183"/>
      <c r="L88" s="183"/>
      <c r="M88" s="188">
        <f t="shared" si="2"/>
        <v>0</v>
      </c>
      <c r="N88" s="204"/>
    </row>
    <row r="89" ht="28.5" customHeight="1" spans="1:14">
      <c r="A89" s="24">
        <v>29</v>
      </c>
      <c r="B89" s="137"/>
      <c r="C89" s="183"/>
      <c r="D89" s="183"/>
      <c r="E89" s="193"/>
      <c r="F89" s="193"/>
      <c r="G89" s="184"/>
      <c r="H89" s="185"/>
      <c r="I89" s="183"/>
      <c r="J89" s="183"/>
      <c r="K89" s="183"/>
      <c r="L89" s="183"/>
      <c r="M89" s="188">
        <f t="shared" si="2"/>
        <v>0</v>
      </c>
      <c r="N89" s="204"/>
    </row>
    <row r="90" ht="28.5" customHeight="1" spans="1:14">
      <c r="A90" s="24">
        <v>30</v>
      </c>
      <c r="B90" s="137"/>
      <c r="C90" s="183"/>
      <c r="D90" s="183"/>
      <c r="E90" s="193"/>
      <c r="F90" s="193"/>
      <c r="G90" s="184"/>
      <c r="H90" s="185"/>
      <c r="I90" s="183"/>
      <c r="J90" s="183"/>
      <c r="K90" s="183"/>
      <c r="L90" s="183"/>
      <c r="M90" s="188">
        <f t="shared" si="2"/>
        <v>0</v>
      </c>
      <c r="N90" s="204"/>
    </row>
    <row r="91" ht="28.5" customHeight="1" spans="1:14">
      <c r="A91" s="24">
        <v>31</v>
      </c>
      <c r="B91" s="137"/>
      <c r="C91" s="183"/>
      <c r="D91" s="183"/>
      <c r="E91" s="193"/>
      <c r="F91" s="193"/>
      <c r="G91" s="184"/>
      <c r="H91" s="185"/>
      <c r="I91" s="183"/>
      <c r="J91" s="183"/>
      <c r="K91" s="183"/>
      <c r="L91" s="183"/>
      <c r="M91" s="188">
        <f t="shared" si="2"/>
        <v>0</v>
      </c>
      <c r="N91" s="204"/>
    </row>
    <row r="92" ht="28.5" customHeight="1" spans="1:14">
      <c r="A92" s="24">
        <v>32</v>
      </c>
      <c r="B92" s="137"/>
      <c r="C92" s="183"/>
      <c r="D92" s="183"/>
      <c r="E92" s="193"/>
      <c r="F92" s="193"/>
      <c r="G92" s="184"/>
      <c r="H92" s="185"/>
      <c r="I92" s="183"/>
      <c r="J92" s="183"/>
      <c r="K92" s="183"/>
      <c r="L92" s="183"/>
      <c r="M92" s="188">
        <f t="shared" si="2"/>
        <v>0</v>
      </c>
      <c r="N92" s="204"/>
    </row>
    <row r="93" ht="28.5" customHeight="1" spans="1:14">
      <c r="A93" s="24">
        <v>33</v>
      </c>
      <c r="B93" s="137"/>
      <c r="C93" s="183"/>
      <c r="D93" s="183"/>
      <c r="E93" s="193"/>
      <c r="F93" s="193"/>
      <c r="G93" s="184"/>
      <c r="H93" s="185"/>
      <c r="I93" s="183"/>
      <c r="J93" s="183"/>
      <c r="K93" s="183"/>
      <c r="L93" s="183"/>
      <c r="M93" s="188">
        <f t="shared" si="2"/>
        <v>0</v>
      </c>
      <c r="N93" s="204"/>
    </row>
    <row r="94" ht="28.5" customHeight="1" spans="1:14">
      <c r="A94" s="24">
        <v>34</v>
      </c>
      <c r="B94" s="137"/>
      <c r="C94" s="183"/>
      <c r="D94" s="183"/>
      <c r="E94" s="193"/>
      <c r="F94" s="193"/>
      <c r="G94" s="184"/>
      <c r="H94" s="185"/>
      <c r="I94" s="183"/>
      <c r="J94" s="183"/>
      <c r="K94" s="183"/>
      <c r="L94" s="183"/>
      <c r="M94" s="188">
        <f t="shared" ref="M94:M110" si="3">E94*G94</f>
        <v>0</v>
      </c>
      <c r="N94" s="204"/>
    </row>
    <row r="95" ht="28.5" customHeight="1" spans="1:14">
      <c r="A95" s="24">
        <v>35</v>
      </c>
      <c r="B95" s="137"/>
      <c r="C95" s="183"/>
      <c r="D95" s="183"/>
      <c r="E95" s="193"/>
      <c r="F95" s="193"/>
      <c r="G95" s="184"/>
      <c r="H95" s="185"/>
      <c r="I95" s="183"/>
      <c r="J95" s="183"/>
      <c r="K95" s="183"/>
      <c r="L95" s="183"/>
      <c r="M95" s="188">
        <f t="shared" si="3"/>
        <v>0</v>
      </c>
      <c r="N95" s="204"/>
    </row>
    <row r="96" ht="28.5" customHeight="1" spans="1:14">
      <c r="A96" s="24">
        <v>36</v>
      </c>
      <c r="B96" s="137"/>
      <c r="C96" s="183"/>
      <c r="D96" s="183"/>
      <c r="E96" s="193"/>
      <c r="F96" s="193"/>
      <c r="G96" s="184"/>
      <c r="H96" s="185"/>
      <c r="I96" s="183"/>
      <c r="J96" s="183"/>
      <c r="K96" s="183"/>
      <c r="L96" s="183"/>
      <c r="M96" s="188">
        <f t="shared" si="3"/>
        <v>0</v>
      </c>
      <c r="N96" s="204"/>
    </row>
    <row r="97" ht="28.5" customHeight="1" spans="1:14">
      <c r="A97" s="24">
        <v>37</v>
      </c>
      <c r="B97" s="137"/>
      <c r="C97" s="183"/>
      <c r="D97" s="183"/>
      <c r="E97" s="193"/>
      <c r="F97" s="193"/>
      <c r="G97" s="184"/>
      <c r="H97" s="185"/>
      <c r="I97" s="183"/>
      <c r="J97" s="183"/>
      <c r="K97" s="183"/>
      <c r="L97" s="183"/>
      <c r="M97" s="188">
        <f t="shared" si="3"/>
        <v>0</v>
      </c>
      <c r="N97" s="204"/>
    </row>
    <row r="98" ht="28.5" customHeight="1" spans="1:14">
      <c r="A98" s="24">
        <v>38</v>
      </c>
      <c r="B98" s="137"/>
      <c r="C98" s="183"/>
      <c r="D98" s="183"/>
      <c r="E98" s="193"/>
      <c r="F98" s="193"/>
      <c r="G98" s="184"/>
      <c r="H98" s="185"/>
      <c r="I98" s="183"/>
      <c r="J98" s="183"/>
      <c r="K98" s="183"/>
      <c r="L98" s="183"/>
      <c r="M98" s="188">
        <f t="shared" si="3"/>
        <v>0</v>
      </c>
      <c r="N98" s="204"/>
    </row>
    <row r="99" ht="28.5" customHeight="1" spans="1:14">
      <c r="A99" s="24">
        <v>39</v>
      </c>
      <c r="B99" s="137"/>
      <c r="C99" s="183"/>
      <c r="D99" s="183"/>
      <c r="E99" s="193"/>
      <c r="F99" s="193"/>
      <c r="G99" s="184"/>
      <c r="H99" s="185"/>
      <c r="I99" s="183"/>
      <c r="J99" s="183"/>
      <c r="K99" s="183"/>
      <c r="L99" s="183"/>
      <c r="M99" s="188">
        <f t="shared" si="3"/>
        <v>0</v>
      </c>
      <c r="N99" s="204"/>
    </row>
    <row r="100" ht="28.5" customHeight="1" spans="1:14">
      <c r="A100" s="24">
        <v>40</v>
      </c>
      <c r="B100" s="137"/>
      <c r="C100" s="183"/>
      <c r="D100" s="183"/>
      <c r="E100" s="193"/>
      <c r="F100" s="193"/>
      <c r="G100" s="184"/>
      <c r="H100" s="185"/>
      <c r="I100" s="183"/>
      <c r="J100" s="183"/>
      <c r="K100" s="183"/>
      <c r="L100" s="183"/>
      <c r="M100" s="188">
        <f t="shared" si="3"/>
        <v>0</v>
      </c>
      <c r="N100" s="204"/>
    </row>
    <row r="101" ht="28.5" customHeight="1" spans="1:14">
      <c r="A101" s="24">
        <v>41</v>
      </c>
      <c r="B101" s="137"/>
      <c r="C101" s="183"/>
      <c r="D101" s="183"/>
      <c r="E101" s="193"/>
      <c r="F101" s="193"/>
      <c r="G101" s="184"/>
      <c r="H101" s="185"/>
      <c r="I101" s="183"/>
      <c r="J101" s="183"/>
      <c r="K101" s="183"/>
      <c r="L101" s="183"/>
      <c r="M101" s="188">
        <f t="shared" si="3"/>
        <v>0</v>
      </c>
      <c r="N101" s="204"/>
    </row>
    <row r="102" ht="28.5" customHeight="1" spans="1:14">
      <c r="A102" s="24">
        <v>42</v>
      </c>
      <c r="B102" s="137"/>
      <c r="C102" s="183"/>
      <c r="D102" s="183"/>
      <c r="E102" s="193"/>
      <c r="F102" s="193"/>
      <c r="G102" s="184"/>
      <c r="H102" s="185"/>
      <c r="I102" s="183"/>
      <c r="J102" s="183"/>
      <c r="K102" s="183"/>
      <c r="L102" s="183"/>
      <c r="M102" s="188">
        <f t="shared" si="3"/>
        <v>0</v>
      </c>
      <c r="N102" s="204"/>
    </row>
    <row r="103" ht="28.5" customHeight="1" spans="1:14">
      <c r="A103" s="24">
        <v>43</v>
      </c>
      <c r="B103" s="137"/>
      <c r="C103" s="183"/>
      <c r="D103" s="183"/>
      <c r="E103" s="193"/>
      <c r="F103" s="193"/>
      <c r="G103" s="184"/>
      <c r="H103" s="185"/>
      <c r="I103" s="183"/>
      <c r="J103" s="183"/>
      <c r="K103" s="183"/>
      <c r="L103" s="183"/>
      <c r="M103" s="188">
        <f t="shared" si="3"/>
        <v>0</v>
      </c>
      <c r="N103" s="204"/>
    </row>
    <row r="104" ht="28.5" customHeight="1" spans="1:14">
      <c r="A104" s="24">
        <v>44</v>
      </c>
      <c r="B104" s="137"/>
      <c r="C104" s="183"/>
      <c r="D104" s="183"/>
      <c r="E104" s="193"/>
      <c r="F104" s="193"/>
      <c r="G104" s="184"/>
      <c r="H104" s="185"/>
      <c r="I104" s="183"/>
      <c r="J104" s="183"/>
      <c r="K104" s="183"/>
      <c r="L104" s="183"/>
      <c r="M104" s="188">
        <f t="shared" si="3"/>
        <v>0</v>
      </c>
      <c r="N104" s="204"/>
    </row>
    <row r="105" ht="28.5" customHeight="1" spans="1:14">
      <c r="A105" s="24">
        <v>45</v>
      </c>
      <c r="B105" s="137"/>
      <c r="C105" s="183"/>
      <c r="D105" s="183"/>
      <c r="E105" s="193"/>
      <c r="F105" s="193"/>
      <c r="G105" s="184"/>
      <c r="H105" s="185"/>
      <c r="I105" s="183"/>
      <c r="J105" s="183"/>
      <c r="K105" s="183"/>
      <c r="L105" s="183"/>
      <c r="M105" s="188">
        <f t="shared" si="3"/>
        <v>0</v>
      </c>
      <c r="N105" s="204"/>
    </row>
    <row r="106" ht="28.5" customHeight="1" spans="1:14">
      <c r="A106" s="24">
        <v>46</v>
      </c>
      <c r="B106" s="137"/>
      <c r="C106" s="183"/>
      <c r="D106" s="183"/>
      <c r="E106" s="193"/>
      <c r="F106" s="193"/>
      <c r="G106" s="184"/>
      <c r="H106" s="185"/>
      <c r="I106" s="183"/>
      <c r="J106" s="183"/>
      <c r="K106" s="183"/>
      <c r="L106" s="183"/>
      <c r="M106" s="188">
        <f t="shared" si="3"/>
        <v>0</v>
      </c>
      <c r="N106" s="204"/>
    </row>
    <row r="107" ht="28.5" customHeight="1" spans="1:14">
      <c r="A107" s="24">
        <v>47</v>
      </c>
      <c r="B107" s="137"/>
      <c r="C107" s="183"/>
      <c r="D107" s="183"/>
      <c r="E107" s="193"/>
      <c r="F107" s="193"/>
      <c r="G107" s="184"/>
      <c r="H107" s="185"/>
      <c r="I107" s="183"/>
      <c r="J107" s="183"/>
      <c r="K107" s="183"/>
      <c r="L107" s="183"/>
      <c r="M107" s="188">
        <f t="shared" si="3"/>
        <v>0</v>
      </c>
      <c r="N107" s="204"/>
    </row>
    <row r="108" ht="28.5" customHeight="1" spans="1:14">
      <c r="A108" s="24">
        <v>48</v>
      </c>
      <c r="B108" s="137"/>
      <c r="C108" s="183"/>
      <c r="D108" s="183"/>
      <c r="E108" s="193"/>
      <c r="F108" s="193"/>
      <c r="G108" s="184"/>
      <c r="H108" s="185"/>
      <c r="I108" s="183"/>
      <c r="J108" s="183"/>
      <c r="K108" s="183"/>
      <c r="L108" s="183"/>
      <c r="M108" s="188">
        <f t="shared" si="3"/>
        <v>0</v>
      </c>
      <c r="N108" s="204"/>
    </row>
    <row r="109" ht="28.5" customHeight="1" spans="1:14">
      <c r="A109" s="24">
        <v>49</v>
      </c>
      <c r="B109" s="137"/>
      <c r="C109" s="183"/>
      <c r="D109" s="183"/>
      <c r="E109" s="193"/>
      <c r="F109" s="193"/>
      <c r="G109" s="184"/>
      <c r="H109" s="185"/>
      <c r="I109" s="183"/>
      <c r="J109" s="183"/>
      <c r="K109" s="183"/>
      <c r="L109" s="183"/>
      <c r="M109" s="188">
        <f t="shared" si="3"/>
        <v>0</v>
      </c>
      <c r="N109" s="204"/>
    </row>
    <row r="110" ht="28.5" customHeight="1" spans="1:14">
      <c r="A110" s="24">
        <v>50</v>
      </c>
      <c r="B110" s="137"/>
      <c r="C110" s="183"/>
      <c r="D110" s="183"/>
      <c r="E110" s="193"/>
      <c r="F110" s="193"/>
      <c r="G110" s="184"/>
      <c r="H110" s="185"/>
      <c r="I110" s="183"/>
      <c r="J110" s="183"/>
      <c r="K110" s="183"/>
      <c r="L110" s="183"/>
      <c r="M110" s="188">
        <f t="shared" si="3"/>
        <v>0</v>
      </c>
      <c r="N110" s="204"/>
    </row>
    <row r="111" s="167" customFormat="1" ht="15" customHeight="1" spans="1:14">
      <c r="A111" s="186" t="s">
        <v>161</v>
      </c>
      <c r="B111" s="187" t="s">
        <v>139</v>
      </c>
      <c r="C111" s="175" t="s">
        <v>139</v>
      </c>
      <c r="D111" s="175" t="s">
        <v>139</v>
      </c>
      <c r="E111" s="208" t="s">
        <v>139</v>
      </c>
      <c r="F111" s="208" t="s">
        <v>139</v>
      </c>
      <c r="G111" s="188" t="s">
        <v>139</v>
      </c>
      <c r="H111" s="189" t="s">
        <v>139</v>
      </c>
      <c r="I111" s="175" t="s">
        <v>139</v>
      </c>
      <c r="J111" s="175" t="s">
        <v>139</v>
      </c>
      <c r="K111" s="160">
        <f>SUM(K61:K110)</f>
        <v>0</v>
      </c>
      <c r="L111" s="160">
        <f>SUM(L61:L110)</f>
        <v>0</v>
      </c>
      <c r="M111" s="160">
        <f>SUM(M61:M110)</f>
        <v>0</v>
      </c>
      <c r="N111" s="175" t="s">
        <v>139</v>
      </c>
    </row>
    <row r="112" ht="20.1" customHeight="1" spans="1:14">
      <c r="A112" s="209" t="s">
        <v>176</v>
      </c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5"/>
      <c r="M112" s="216">
        <f>M56+M111</f>
        <v>0</v>
      </c>
      <c r="N112" s="217"/>
    </row>
    <row r="113" customHeight="1" spans="1:14">
      <c r="A113" s="211" t="s">
        <v>177</v>
      </c>
      <c r="B113" s="211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8"/>
    </row>
    <row r="114" spans="1:14">
      <c r="A114" s="212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9"/>
    </row>
    <row r="115" spans="1:14">
      <c r="A115" s="212"/>
      <c r="B115" s="212"/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9"/>
    </row>
    <row r="116" spans="1:14">
      <c r="A116" s="21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9"/>
    </row>
    <row r="117" spans="1:14">
      <c r="A117" s="212"/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9"/>
    </row>
    <row r="118" spans="1:14">
      <c r="A118" s="212"/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9"/>
    </row>
    <row r="119" spans="1:14">
      <c r="A119" s="212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9"/>
    </row>
    <row r="120" ht="57.95" customHeight="1" spans="1:14">
      <c r="A120" s="212"/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9"/>
    </row>
    <row r="121" ht="392" customHeight="1" spans="1:14">
      <c r="A121" s="213" t="s">
        <v>178</v>
      </c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</row>
  </sheetData>
  <sheetProtection password="CE0A" sheet="1"/>
  <mergeCells count="26">
    <mergeCell ref="A1:N1"/>
    <mergeCell ref="A2:N2"/>
    <mergeCell ref="B3:D3"/>
    <mergeCell ref="I3:L3"/>
    <mergeCell ref="A57:N57"/>
    <mergeCell ref="B58:D58"/>
    <mergeCell ref="I58:L58"/>
    <mergeCell ref="A112:L112"/>
    <mergeCell ref="M112:N112"/>
    <mergeCell ref="A121:N121"/>
    <mergeCell ref="A3:A4"/>
    <mergeCell ref="A58:A59"/>
    <mergeCell ref="E3:E4"/>
    <mergeCell ref="E58:E59"/>
    <mergeCell ref="F3:F4"/>
    <mergeCell ref="F58:F59"/>
    <mergeCell ref="G3:G4"/>
    <mergeCell ref="G58:G59"/>
    <mergeCell ref="H3:H4"/>
    <mergeCell ref="H58:H59"/>
    <mergeCell ref="M3:M4"/>
    <mergeCell ref="M58:M59"/>
    <mergeCell ref="N3:N4"/>
    <mergeCell ref="N58:N59"/>
    <mergeCell ref="O2:O6"/>
    <mergeCell ref="A113:N120"/>
  </mergeCells>
  <hyperlinks>
    <hyperlink ref="O2:O6" location="外购外协件明细!A121" display="外购外协发票黏贴处在本页最下方，为减少因价格标准不一致导致的核减，请务必在填写此表时予以提供。"/>
  </hyperlinks>
  <pageMargins left="0.75" right="0.75" top="1" bottom="1" header="0.5" footer="0.5"/>
  <headerFooter/>
  <ignoredErrors>
    <ignoredError sqref="K56:L56 K111:L111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"/>
  <sheetViews>
    <sheetView showGridLines="0" showZeros="0" workbookViewId="0">
      <selection activeCell="D109" sqref="D109"/>
    </sheetView>
  </sheetViews>
  <sheetFormatPr defaultColWidth="9" defaultRowHeight="13.5"/>
  <cols>
    <col min="1" max="1" width="6.125" customWidth="1"/>
    <col min="2" max="2" width="8.625" customWidth="1"/>
    <col min="3" max="3" width="14.25" customWidth="1"/>
    <col min="4" max="4" width="29.125" customWidth="1"/>
    <col min="5" max="6" width="12.625" customWidth="1"/>
    <col min="7" max="7" width="15.875" customWidth="1"/>
    <col min="8" max="8" width="6.625" customWidth="1"/>
    <col min="9" max="9" width="4.875" customWidth="1"/>
    <col min="10" max="10" width="11.625" customWidth="1"/>
    <col min="11" max="11" width="12" customWidth="1"/>
    <col min="12" max="12" width="8.625" customWidth="1"/>
    <col min="13" max="13" width="7.625" customWidth="1"/>
    <col min="14" max="14" width="9.625" customWidth="1"/>
    <col min="15" max="15" width="12.625" customWidth="1"/>
    <col min="16" max="16" width="9.625" customWidth="1"/>
    <col min="17" max="17" width="8.625" customWidth="1"/>
    <col min="18" max="18" width="10.625" customWidth="1"/>
    <col min="19" max="19" width="12.625" customWidth="1"/>
    <col min="20" max="20" width="10.625" customWidth="1"/>
  </cols>
  <sheetData>
    <row r="1" ht="24.95" customHeight="1" spans="1:20">
      <c r="A1" s="127" t="s">
        <v>179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ht="14.25" spans="1:20">
      <c r="A2" s="129" t="s">
        <v>1</v>
      </c>
      <c r="B2" s="130" t="s">
        <v>180</v>
      </c>
      <c r="C2" s="130" t="s">
        <v>181</v>
      </c>
      <c r="D2" s="130" t="s">
        <v>182</v>
      </c>
      <c r="E2" s="130" t="s">
        <v>183</v>
      </c>
      <c r="F2" s="130" t="s">
        <v>184</v>
      </c>
      <c r="G2" s="131" t="s">
        <v>185</v>
      </c>
      <c r="H2" s="130" t="s">
        <v>186</v>
      </c>
      <c r="I2" s="139" t="s">
        <v>187</v>
      </c>
      <c r="J2" s="139"/>
      <c r="K2" s="139"/>
      <c r="L2" s="139" t="s">
        <v>188</v>
      </c>
      <c r="M2" s="139"/>
      <c r="N2" s="139"/>
      <c r="O2" s="139"/>
      <c r="P2" s="139" t="s">
        <v>189</v>
      </c>
      <c r="Q2" s="139"/>
      <c r="R2" s="139"/>
      <c r="S2" s="147" t="s">
        <v>190</v>
      </c>
      <c r="T2" s="148" t="s">
        <v>103</v>
      </c>
    </row>
    <row r="3" ht="42.75" spans="1:20">
      <c r="A3" s="129"/>
      <c r="B3" s="130"/>
      <c r="C3" s="130"/>
      <c r="D3" s="130"/>
      <c r="E3" s="130"/>
      <c r="F3" s="130"/>
      <c r="G3" s="132"/>
      <c r="H3" s="130"/>
      <c r="I3" s="139" t="s">
        <v>191</v>
      </c>
      <c r="J3" s="139" t="s">
        <v>192</v>
      </c>
      <c r="K3" s="139" t="s">
        <v>193</v>
      </c>
      <c r="L3" s="139" t="s">
        <v>172</v>
      </c>
      <c r="M3" s="139" t="s">
        <v>194</v>
      </c>
      <c r="N3" s="140" t="s">
        <v>195</v>
      </c>
      <c r="O3" s="139" t="s">
        <v>196</v>
      </c>
      <c r="P3" s="139" t="s">
        <v>197</v>
      </c>
      <c r="Q3" s="139" t="s">
        <v>198</v>
      </c>
      <c r="R3" s="139" t="s">
        <v>199</v>
      </c>
      <c r="S3" s="149"/>
      <c r="T3" s="150"/>
    </row>
    <row r="4" ht="24" customHeight="1" spans="1:20">
      <c r="A4" s="133" t="s">
        <v>122</v>
      </c>
      <c r="B4" s="134" t="s">
        <v>200</v>
      </c>
      <c r="C4" s="135" t="s">
        <v>201</v>
      </c>
      <c r="D4" s="136" t="s">
        <v>202</v>
      </c>
      <c r="E4" s="134" t="s">
        <v>203</v>
      </c>
      <c r="F4" s="134" t="s">
        <v>204</v>
      </c>
      <c r="G4" s="134" t="s">
        <v>127</v>
      </c>
      <c r="H4" s="134">
        <v>1.62</v>
      </c>
      <c r="I4" s="134">
        <v>1</v>
      </c>
      <c r="J4" s="134">
        <v>30</v>
      </c>
      <c r="K4" s="141">
        <f t="shared" ref="K4:K67" si="0">H4/60*I4*J4</f>
        <v>0.81</v>
      </c>
      <c r="L4" s="141">
        <v>7.5</v>
      </c>
      <c r="M4" s="142">
        <v>0.65</v>
      </c>
      <c r="N4" s="141">
        <v>0.7</v>
      </c>
      <c r="O4" s="141">
        <f t="shared" ref="O4:O67" si="1">H4/60*L4*M4*N4</f>
        <v>0.0921375</v>
      </c>
      <c r="P4" s="141">
        <v>35</v>
      </c>
      <c r="Q4" s="151">
        <v>10</v>
      </c>
      <c r="R4" s="141">
        <f>P4*10000*0.9/Q4/6000/60*H4</f>
        <v>0.14175</v>
      </c>
      <c r="S4" s="141">
        <f>(K4+O4+R4)/H4*60</f>
        <v>38.6625</v>
      </c>
      <c r="T4" s="134"/>
    </row>
    <row r="5" ht="28.5" customHeight="1" spans="1:20">
      <c r="A5" s="24">
        <v>1</v>
      </c>
      <c r="B5" s="137"/>
      <c r="C5" s="137"/>
      <c r="D5" s="138"/>
      <c r="E5" s="137"/>
      <c r="F5" s="137"/>
      <c r="G5" s="137"/>
      <c r="H5" s="137"/>
      <c r="I5" s="137"/>
      <c r="J5" s="143"/>
      <c r="K5" s="144">
        <f t="shared" si="0"/>
        <v>0</v>
      </c>
      <c r="L5" s="137"/>
      <c r="M5" s="145"/>
      <c r="N5" s="146"/>
      <c r="O5" s="144">
        <f t="shared" si="1"/>
        <v>0</v>
      </c>
      <c r="P5" s="146"/>
      <c r="Q5" s="143"/>
      <c r="R5" s="144" t="str">
        <f t="shared" ref="R5:R68" si="2">IFERROR(P5*10000*0.9/Q5/300/20/60*H5,"")</f>
        <v/>
      </c>
      <c r="S5" s="144" t="str">
        <f t="shared" ref="S5:S68" si="3">IFERROR((K5+O5+R5)/H5*60,"")</f>
        <v/>
      </c>
      <c r="T5" s="152"/>
    </row>
    <row r="6" ht="28.5" customHeight="1" spans="1:20">
      <c r="A6" s="24">
        <v>2</v>
      </c>
      <c r="B6" s="137"/>
      <c r="C6" s="137"/>
      <c r="D6" s="138"/>
      <c r="E6" s="137"/>
      <c r="F6" s="137"/>
      <c r="G6" s="137"/>
      <c r="H6" s="137"/>
      <c r="I6" s="137"/>
      <c r="J6" s="143"/>
      <c r="K6" s="144">
        <f t="shared" si="0"/>
        <v>0</v>
      </c>
      <c r="L6" s="137"/>
      <c r="M6" s="145"/>
      <c r="N6" s="146"/>
      <c r="O6" s="144">
        <f t="shared" si="1"/>
        <v>0</v>
      </c>
      <c r="P6" s="146"/>
      <c r="Q6" s="143"/>
      <c r="R6" s="144" t="str">
        <f t="shared" si="2"/>
        <v/>
      </c>
      <c r="S6" s="144" t="str">
        <f t="shared" si="3"/>
        <v/>
      </c>
      <c r="T6" s="152"/>
    </row>
    <row r="7" ht="28.5" customHeight="1" spans="1:20">
      <c r="A7" s="24">
        <v>3</v>
      </c>
      <c r="B7" s="137"/>
      <c r="C7" s="137"/>
      <c r="D7" s="138"/>
      <c r="E7" s="137"/>
      <c r="F7" s="137"/>
      <c r="G7" s="137"/>
      <c r="H7" s="137"/>
      <c r="I7" s="137"/>
      <c r="J7" s="143"/>
      <c r="K7" s="144">
        <f t="shared" si="0"/>
        <v>0</v>
      </c>
      <c r="L7" s="137"/>
      <c r="M7" s="145"/>
      <c r="N7" s="146"/>
      <c r="O7" s="144">
        <f t="shared" si="1"/>
        <v>0</v>
      </c>
      <c r="P7" s="146"/>
      <c r="Q7" s="143"/>
      <c r="R7" s="144" t="str">
        <f t="shared" si="2"/>
        <v/>
      </c>
      <c r="S7" s="144" t="str">
        <f t="shared" si="3"/>
        <v/>
      </c>
      <c r="T7" s="152"/>
    </row>
    <row r="8" ht="28.5" customHeight="1" spans="1:20">
      <c r="A8" s="24">
        <v>4</v>
      </c>
      <c r="B8" s="137"/>
      <c r="C8" s="137"/>
      <c r="D8" s="138"/>
      <c r="E8" s="137"/>
      <c r="F8" s="137"/>
      <c r="G8" s="137"/>
      <c r="H8" s="137"/>
      <c r="I8" s="137"/>
      <c r="J8" s="143"/>
      <c r="K8" s="144">
        <f t="shared" si="0"/>
        <v>0</v>
      </c>
      <c r="L8" s="137"/>
      <c r="M8" s="145"/>
      <c r="N8" s="146"/>
      <c r="O8" s="144">
        <f t="shared" si="1"/>
        <v>0</v>
      </c>
      <c r="P8" s="146"/>
      <c r="Q8" s="143"/>
      <c r="R8" s="144" t="str">
        <f t="shared" si="2"/>
        <v/>
      </c>
      <c r="S8" s="144" t="str">
        <f t="shared" si="3"/>
        <v/>
      </c>
      <c r="T8" s="152"/>
    </row>
    <row r="9" ht="28.5" customHeight="1" spans="1:20">
      <c r="A9" s="24">
        <v>5</v>
      </c>
      <c r="B9" s="137"/>
      <c r="C9" s="137"/>
      <c r="D9" s="138"/>
      <c r="E9" s="137"/>
      <c r="F9" s="137"/>
      <c r="G9" s="137"/>
      <c r="H9" s="137"/>
      <c r="I9" s="137"/>
      <c r="J9" s="143"/>
      <c r="K9" s="144">
        <f t="shared" si="0"/>
        <v>0</v>
      </c>
      <c r="L9" s="137"/>
      <c r="M9" s="145"/>
      <c r="N9" s="146"/>
      <c r="O9" s="144">
        <f t="shared" si="1"/>
        <v>0</v>
      </c>
      <c r="P9" s="146"/>
      <c r="Q9" s="143"/>
      <c r="R9" s="144" t="str">
        <f t="shared" si="2"/>
        <v/>
      </c>
      <c r="S9" s="144" t="str">
        <f t="shared" si="3"/>
        <v/>
      </c>
      <c r="T9" s="152"/>
    </row>
    <row r="10" ht="28.5" customHeight="1" spans="1:20">
      <c r="A10" s="24">
        <v>6</v>
      </c>
      <c r="B10" s="137"/>
      <c r="C10" s="137"/>
      <c r="D10" s="138"/>
      <c r="E10" s="137"/>
      <c r="F10" s="137"/>
      <c r="G10" s="137"/>
      <c r="H10" s="137"/>
      <c r="I10" s="137"/>
      <c r="J10" s="143"/>
      <c r="K10" s="144">
        <f t="shared" si="0"/>
        <v>0</v>
      </c>
      <c r="L10" s="137"/>
      <c r="M10" s="145"/>
      <c r="N10" s="146"/>
      <c r="O10" s="144">
        <f t="shared" si="1"/>
        <v>0</v>
      </c>
      <c r="P10" s="146"/>
      <c r="Q10" s="143"/>
      <c r="R10" s="144" t="str">
        <f t="shared" si="2"/>
        <v/>
      </c>
      <c r="S10" s="144" t="str">
        <f t="shared" si="3"/>
        <v/>
      </c>
      <c r="T10" s="152"/>
    </row>
    <row r="11" ht="28.5" customHeight="1" spans="1:20">
      <c r="A11" s="24">
        <v>7</v>
      </c>
      <c r="B11" s="137"/>
      <c r="C11" s="137"/>
      <c r="D11" s="138"/>
      <c r="E11" s="137"/>
      <c r="F11" s="137"/>
      <c r="G11" s="137"/>
      <c r="H11" s="137"/>
      <c r="I11" s="137"/>
      <c r="J11" s="143"/>
      <c r="K11" s="144">
        <f t="shared" si="0"/>
        <v>0</v>
      </c>
      <c r="L11" s="137"/>
      <c r="M11" s="145"/>
      <c r="N11" s="146"/>
      <c r="O11" s="144">
        <f t="shared" si="1"/>
        <v>0</v>
      </c>
      <c r="P11" s="146"/>
      <c r="Q11" s="143"/>
      <c r="R11" s="144" t="str">
        <f t="shared" si="2"/>
        <v/>
      </c>
      <c r="S11" s="144" t="str">
        <f t="shared" si="3"/>
        <v/>
      </c>
      <c r="T11" s="152"/>
    </row>
    <row r="12" ht="28.5" customHeight="1" spans="1:20">
      <c r="A12" s="24">
        <v>8</v>
      </c>
      <c r="B12" s="137"/>
      <c r="C12" s="137"/>
      <c r="D12" s="138"/>
      <c r="E12" s="137"/>
      <c r="F12" s="137"/>
      <c r="G12" s="137"/>
      <c r="H12" s="137"/>
      <c r="I12" s="137"/>
      <c r="J12" s="143"/>
      <c r="K12" s="144">
        <f t="shared" si="0"/>
        <v>0</v>
      </c>
      <c r="L12" s="137"/>
      <c r="M12" s="145"/>
      <c r="N12" s="146"/>
      <c r="O12" s="144">
        <f t="shared" si="1"/>
        <v>0</v>
      </c>
      <c r="P12" s="146"/>
      <c r="Q12" s="143"/>
      <c r="R12" s="144" t="str">
        <f t="shared" si="2"/>
        <v/>
      </c>
      <c r="S12" s="144" t="str">
        <f t="shared" si="3"/>
        <v/>
      </c>
      <c r="T12" s="152"/>
    </row>
    <row r="13" ht="28.5" customHeight="1" spans="1:20">
      <c r="A13" s="24">
        <v>9</v>
      </c>
      <c r="B13" s="137"/>
      <c r="C13" s="137"/>
      <c r="D13" s="138"/>
      <c r="E13" s="137"/>
      <c r="F13" s="137"/>
      <c r="G13" s="137"/>
      <c r="H13" s="137"/>
      <c r="I13" s="137"/>
      <c r="J13" s="143"/>
      <c r="K13" s="144">
        <f t="shared" si="0"/>
        <v>0</v>
      </c>
      <c r="L13" s="137"/>
      <c r="M13" s="145"/>
      <c r="N13" s="146"/>
      <c r="O13" s="144">
        <f t="shared" si="1"/>
        <v>0</v>
      </c>
      <c r="P13" s="146"/>
      <c r="Q13" s="143"/>
      <c r="R13" s="144" t="str">
        <f t="shared" si="2"/>
        <v/>
      </c>
      <c r="S13" s="144" t="str">
        <f t="shared" si="3"/>
        <v/>
      </c>
      <c r="T13" s="152"/>
    </row>
    <row r="14" ht="28.5" customHeight="1" spans="1:20">
      <c r="A14" s="24">
        <v>10</v>
      </c>
      <c r="B14" s="137"/>
      <c r="C14" s="137"/>
      <c r="D14" s="138"/>
      <c r="E14" s="137"/>
      <c r="F14" s="137"/>
      <c r="G14" s="137"/>
      <c r="H14" s="137"/>
      <c r="I14" s="137"/>
      <c r="J14" s="143"/>
      <c r="K14" s="144">
        <f t="shared" si="0"/>
        <v>0</v>
      </c>
      <c r="L14" s="137"/>
      <c r="M14" s="145"/>
      <c r="N14" s="146"/>
      <c r="O14" s="144">
        <f t="shared" si="1"/>
        <v>0</v>
      </c>
      <c r="P14" s="146"/>
      <c r="Q14" s="143"/>
      <c r="R14" s="144" t="str">
        <f t="shared" si="2"/>
        <v/>
      </c>
      <c r="S14" s="144" t="str">
        <f t="shared" si="3"/>
        <v/>
      </c>
      <c r="T14" s="152"/>
    </row>
    <row r="15" ht="28.5" customHeight="1" spans="1:20">
      <c r="A15" s="24">
        <v>11</v>
      </c>
      <c r="B15" s="137"/>
      <c r="C15" s="137"/>
      <c r="D15" s="138"/>
      <c r="E15" s="137"/>
      <c r="F15" s="137"/>
      <c r="G15" s="137"/>
      <c r="H15" s="137"/>
      <c r="I15" s="137"/>
      <c r="J15" s="143"/>
      <c r="K15" s="144">
        <f t="shared" si="0"/>
        <v>0</v>
      </c>
      <c r="L15" s="137"/>
      <c r="M15" s="145"/>
      <c r="N15" s="146"/>
      <c r="O15" s="144">
        <f t="shared" si="1"/>
        <v>0</v>
      </c>
      <c r="P15" s="146"/>
      <c r="Q15" s="143"/>
      <c r="R15" s="144" t="str">
        <f t="shared" si="2"/>
        <v/>
      </c>
      <c r="S15" s="144" t="str">
        <f t="shared" si="3"/>
        <v/>
      </c>
      <c r="T15" s="152"/>
    </row>
    <row r="16" ht="28.5" customHeight="1" spans="1:20">
      <c r="A16" s="24">
        <v>12</v>
      </c>
      <c r="B16" s="137"/>
      <c r="C16" s="137"/>
      <c r="D16" s="138"/>
      <c r="E16" s="137"/>
      <c r="F16" s="137"/>
      <c r="G16" s="137"/>
      <c r="H16" s="137"/>
      <c r="I16" s="137"/>
      <c r="J16" s="143"/>
      <c r="K16" s="144">
        <f t="shared" si="0"/>
        <v>0</v>
      </c>
      <c r="L16" s="137"/>
      <c r="M16" s="145"/>
      <c r="N16" s="146"/>
      <c r="O16" s="144">
        <f t="shared" si="1"/>
        <v>0</v>
      </c>
      <c r="P16" s="146"/>
      <c r="Q16" s="143"/>
      <c r="R16" s="144" t="str">
        <f t="shared" si="2"/>
        <v/>
      </c>
      <c r="S16" s="144" t="str">
        <f t="shared" si="3"/>
        <v/>
      </c>
      <c r="T16" s="152"/>
    </row>
    <row r="17" ht="28.5" customHeight="1" spans="1:20">
      <c r="A17" s="24">
        <v>13</v>
      </c>
      <c r="B17" s="137"/>
      <c r="C17" s="137"/>
      <c r="D17" s="138"/>
      <c r="E17" s="137"/>
      <c r="F17" s="137"/>
      <c r="G17" s="137"/>
      <c r="H17" s="137"/>
      <c r="I17" s="137"/>
      <c r="J17" s="143"/>
      <c r="K17" s="144">
        <f t="shared" si="0"/>
        <v>0</v>
      </c>
      <c r="L17" s="137"/>
      <c r="M17" s="145"/>
      <c r="N17" s="146"/>
      <c r="O17" s="144">
        <f t="shared" si="1"/>
        <v>0</v>
      </c>
      <c r="P17" s="146"/>
      <c r="Q17" s="143"/>
      <c r="R17" s="144" t="str">
        <f t="shared" si="2"/>
        <v/>
      </c>
      <c r="S17" s="144" t="str">
        <f t="shared" si="3"/>
        <v/>
      </c>
      <c r="T17" s="152"/>
    </row>
    <row r="18" ht="28.5" customHeight="1" spans="1:20">
      <c r="A18" s="24">
        <v>14</v>
      </c>
      <c r="B18" s="137"/>
      <c r="C18" s="137"/>
      <c r="D18" s="138"/>
      <c r="E18" s="137"/>
      <c r="F18" s="137"/>
      <c r="G18" s="137"/>
      <c r="H18" s="137"/>
      <c r="I18" s="137"/>
      <c r="J18" s="143"/>
      <c r="K18" s="144">
        <f t="shared" si="0"/>
        <v>0</v>
      </c>
      <c r="L18" s="137"/>
      <c r="M18" s="145"/>
      <c r="N18" s="146"/>
      <c r="O18" s="144">
        <f t="shared" si="1"/>
        <v>0</v>
      </c>
      <c r="P18" s="146"/>
      <c r="Q18" s="143"/>
      <c r="R18" s="144" t="str">
        <f t="shared" si="2"/>
        <v/>
      </c>
      <c r="S18" s="144" t="str">
        <f t="shared" si="3"/>
        <v/>
      </c>
      <c r="T18" s="152"/>
    </row>
    <row r="19" ht="28.5" customHeight="1" spans="1:20">
      <c r="A19" s="24">
        <v>15</v>
      </c>
      <c r="B19" s="137"/>
      <c r="C19" s="137"/>
      <c r="D19" s="138"/>
      <c r="E19" s="137"/>
      <c r="F19" s="137"/>
      <c r="G19" s="137"/>
      <c r="H19" s="137"/>
      <c r="I19" s="137"/>
      <c r="J19" s="143"/>
      <c r="K19" s="144">
        <f t="shared" si="0"/>
        <v>0</v>
      </c>
      <c r="L19" s="137"/>
      <c r="M19" s="145"/>
      <c r="N19" s="146"/>
      <c r="O19" s="144">
        <f t="shared" si="1"/>
        <v>0</v>
      </c>
      <c r="P19" s="146"/>
      <c r="Q19" s="143"/>
      <c r="R19" s="144" t="str">
        <f t="shared" si="2"/>
        <v/>
      </c>
      <c r="S19" s="144" t="str">
        <f t="shared" si="3"/>
        <v/>
      </c>
      <c r="T19" s="152"/>
    </row>
    <row r="20" ht="28.5" customHeight="1" spans="1:20">
      <c r="A20" s="24">
        <v>16</v>
      </c>
      <c r="B20" s="137"/>
      <c r="C20" s="137"/>
      <c r="D20" s="138"/>
      <c r="E20" s="137"/>
      <c r="F20" s="137"/>
      <c r="G20" s="137"/>
      <c r="H20" s="137"/>
      <c r="I20" s="137"/>
      <c r="J20" s="143"/>
      <c r="K20" s="144">
        <f t="shared" si="0"/>
        <v>0</v>
      </c>
      <c r="L20" s="137"/>
      <c r="M20" s="145"/>
      <c r="N20" s="146"/>
      <c r="O20" s="144">
        <f t="shared" si="1"/>
        <v>0</v>
      </c>
      <c r="P20" s="146"/>
      <c r="Q20" s="143"/>
      <c r="R20" s="144" t="str">
        <f t="shared" si="2"/>
        <v/>
      </c>
      <c r="S20" s="144" t="str">
        <f t="shared" si="3"/>
        <v/>
      </c>
      <c r="T20" s="152"/>
    </row>
    <row r="21" ht="28.5" customHeight="1" spans="1:20">
      <c r="A21" s="24">
        <v>17</v>
      </c>
      <c r="B21" s="137"/>
      <c r="C21" s="137"/>
      <c r="D21" s="138"/>
      <c r="E21" s="137"/>
      <c r="F21" s="137"/>
      <c r="G21" s="137"/>
      <c r="H21" s="137"/>
      <c r="I21" s="137"/>
      <c r="J21" s="143"/>
      <c r="K21" s="144">
        <f t="shared" si="0"/>
        <v>0</v>
      </c>
      <c r="L21" s="137"/>
      <c r="M21" s="145"/>
      <c r="N21" s="146"/>
      <c r="O21" s="144">
        <f t="shared" si="1"/>
        <v>0</v>
      </c>
      <c r="P21" s="146"/>
      <c r="Q21" s="143"/>
      <c r="R21" s="144" t="str">
        <f t="shared" si="2"/>
        <v/>
      </c>
      <c r="S21" s="144" t="str">
        <f t="shared" si="3"/>
        <v/>
      </c>
      <c r="T21" s="152"/>
    </row>
    <row r="22" ht="28.5" customHeight="1" spans="1:20">
      <c r="A22" s="24">
        <v>18</v>
      </c>
      <c r="B22" s="137"/>
      <c r="C22" s="137"/>
      <c r="D22" s="138"/>
      <c r="E22" s="137"/>
      <c r="F22" s="137"/>
      <c r="G22" s="137"/>
      <c r="H22" s="137"/>
      <c r="I22" s="137"/>
      <c r="J22" s="143"/>
      <c r="K22" s="144">
        <f t="shared" si="0"/>
        <v>0</v>
      </c>
      <c r="L22" s="137"/>
      <c r="M22" s="145"/>
      <c r="N22" s="146"/>
      <c r="O22" s="144">
        <f t="shared" si="1"/>
        <v>0</v>
      </c>
      <c r="P22" s="146"/>
      <c r="Q22" s="143"/>
      <c r="R22" s="144" t="str">
        <f t="shared" si="2"/>
        <v/>
      </c>
      <c r="S22" s="144" t="str">
        <f t="shared" si="3"/>
        <v/>
      </c>
      <c r="T22" s="152"/>
    </row>
    <row r="23" ht="28.5" customHeight="1" spans="1:20">
      <c r="A23" s="24">
        <v>19</v>
      </c>
      <c r="B23" s="137"/>
      <c r="C23" s="137"/>
      <c r="D23" s="138"/>
      <c r="E23" s="137"/>
      <c r="F23" s="137"/>
      <c r="G23" s="137"/>
      <c r="H23" s="137"/>
      <c r="I23" s="137"/>
      <c r="J23" s="143"/>
      <c r="K23" s="144">
        <f t="shared" si="0"/>
        <v>0</v>
      </c>
      <c r="L23" s="137"/>
      <c r="M23" s="145"/>
      <c r="N23" s="146"/>
      <c r="O23" s="144">
        <f t="shared" si="1"/>
        <v>0</v>
      </c>
      <c r="P23" s="146"/>
      <c r="Q23" s="143"/>
      <c r="R23" s="144" t="str">
        <f t="shared" si="2"/>
        <v/>
      </c>
      <c r="S23" s="144" t="str">
        <f t="shared" si="3"/>
        <v/>
      </c>
      <c r="T23" s="152"/>
    </row>
    <row r="24" ht="28.5" customHeight="1" spans="1:20">
      <c r="A24" s="24">
        <v>20</v>
      </c>
      <c r="B24" s="137"/>
      <c r="C24" s="137"/>
      <c r="D24" s="138"/>
      <c r="E24" s="137"/>
      <c r="F24" s="137"/>
      <c r="G24" s="137"/>
      <c r="H24" s="137"/>
      <c r="I24" s="137"/>
      <c r="J24" s="143"/>
      <c r="K24" s="144">
        <f t="shared" si="0"/>
        <v>0</v>
      </c>
      <c r="L24" s="137"/>
      <c r="M24" s="145"/>
      <c r="N24" s="146"/>
      <c r="O24" s="144">
        <f t="shared" si="1"/>
        <v>0</v>
      </c>
      <c r="P24" s="146"/>
      <c r="Q24" s="143"/>
      <c r="R24" s="144" t="str">
        <f t="shared" si="2"/>
        <v/>
      </c>
      <c r="S24" s="144" t="str">
        <f t="shared" si="3"/>
        <v/>
      </c>
      <c r="T24" s="152"/>
    </row>
    <row r="25" ht="28.5" customHeight="1" spans="1:20">
      <c r="A25" s="24">
        <v>21</v>
      </c>
      <c r="B25" s="137"/>
      <c r="C25" s="137"/>
      <c r="D25" s="138"/>
      <c r="E25" s="137"/>
      <c r="F25" s="137"/>
      <c r="G25" s="137"/>
      <c r="H25" s="137"/>
      <c r="I25" s="137"/>
      <c r="J25" s="143"/>
      <c r="K25" s="144">
        <f t="shared" si="0"/>
        <v>0</v>
      </c>
      <c r="L25" s="137"/>
      <c r="M25" s="145"/>
      <c r="N25" s="146"/>
      <c r="O25" s="144">
        <f t="shared" si="1"/>
        <v>0</v>
      </c>
      <c r="P25" s="146"/>
      <c r="Q25" s="143"/>
      <c r="R25" s="144" t="str">
        <f t="shared" si="2"/>
        <v/>
      </c>
      <c r="S25" s="144" t="str">
        <f t="shared" si="3"/>
        <v/>
      </c>
      <c r="T25" s="152"/>
    </row>
    <row r="26" ht="28.5" customHeight="1" spans="1:20">
      <c r="A26" s="24">
        <v>22</v>
      </c>
      <c r="B26" s="137"/>
      <c r="C26" s="137"/>
      <c r="D26" s="138"/>
      <c r="E26" s="137"/>
      <c r="F26" s="137"/>
      <c r="G26" s="137"/>
      <c r="H26" s="137"/>
      <c r="I26" s="137"/>
      <c r="J26" s="143"/>
      <c r="K26" s="144">
        <f t="shared" si="0"/>
        <v>0</v>
      </c>
      <c r="L26" s="137"/>
      <c r="M26" s="145"/>
      <c r="N26" s="146"/>
      <c r="O26" s="144">
        <f t="shared" si="1"/>
        <v>0</v>
      </c>
      <c r="P26" s="146"/>
      <c r="Q26" s="143"/>
      <c r="R26" s="144" t="str">
        <f t="shared" si="2"/>
        <v/>
      </c>
      <c r="S26" s="144" t="str">
        <f t="shared" si="3"/>
        <v/>
      </c>
      <c r="T26" s="152"/>
    </row>
    <row r="27" ht="28.5" customHeight="1" spans="1:20">
      <c r="A27" s="24">
        <v>23</v>
      </c>
      <c r="B27" s="137"/>
      <c r="C27" s="137"/>
      <c r="D27" s="138"/>
      <c r="E27" s="137"/>
      <c r="F27" s="137"/>
      <c r="G27" s="137"/>
      <c r="H27" s="137"/>
      <c r="I27" s="137"/>
      <c r="J27" s="143"/>
      <c r="K27" s="144">
        <f t="shared" si="0"/>
        <v>0</v>
      </c>
      <c r="L27" s="137"/>
      <c r="M27" s="145"/>
      <c r="N27" s="146"/>
      <c r="O27" s="144">
        <f t="shared" si="1"/>
        <v>0</v>
      </c>
      <c r="P27" s="146"/>
      <c r="Q27" s="143"/>
      <c r="R27" s="144" t="str">
        <f t="shared" si="2"/>
        <v/>
      </c>
      <c r="S27" s="144" t="str">
        <f t="shared" si="3"/>
        <v/>
      </c>
      <c r="T27" s="152"/>
    </row>
    <row r="28" ht="28.5" customHeight="1" spans="1:20">
      <c r="A28" s="24">
        <v>24</v>
      </c>
      <c r="B28" s="137"/>
      <c r="C28" s="137"/>
      <c r="D28" s="138"/>
      <c r="E28" s="137"/>
      <c r="F28" s="137"/>
      <c r="G28" s="137"/>
      <c r="H28" s="137"/>
      <c r="I28" s="137"/>
      <c r="J28" s="143"/>
      <c r="K28" s="144">
        <f t="shared" si="0"/>
        <v>0</v>
      </c>
      <c r="L28" s="137"/>
      <c r="M28" s="145"/>
      <c r="N28" s="146"/>
      <c r="O28" s="144">
        <f t="shared" si="1"/>
        <v>0</v>
      </c>
      <c r="P28" s="146"/>
      <c r="Q28" s="143"/>
      <c r="R28" s="144" t="str">
        <f t="shared" si="2"/>
        <v/>
      </c>
      <c r="S28" s="144" t="str">
        <f t="shared" si="3"/>
        <v/>
      </c>
      <c r="T28" s="152"/>
    </row>
    <row r="29" ht="28.5" customHeight="1" spans="1:20">
      <c r="A29" s="24">
        <v>25</v>
      </c>
      <c r="B29" s="137"/>
      <c r="C29" s="137"/>
      <c r="D29" s="138"/>
      <c r="E29" s="137"/>
      <c r="F29" s="137"/>
      <c r="G29" s="137"/>
      <c r="H29" s="137"/>
      <c r="I29" s="137"/>
      <c r="J29" s="143"/>
      <c r="K29" s="144">
        <f t="shared" si="0"/>
        <v>0</v>
      </c>
      <c r="L29" s="137"/>
      <c r="M29" s="145"/>
      <c r="N29" s="146"/>
      <c r="O29" s="144">
        <f t="shared" si="1"/>
        <v>0</v>
      </c>
      <c r="P29" s="146"/>
      <c r="Q29" s="143"/>
      <c r="R29" s="144" t="str">
        <f t="shared" si="2"/>
        <v/>
      </c>
      <c r="S29" s="144" t="str">
        <f t="shared" si="3"/>
        <v/>
      </c>
      <c r="T29" s="152"/>
    </row>
    <row r="30" ht="28.5" customHeight="1" spans="1:20">
      <c r="A30" s="24">
        <v>26</v>
      </c>
      <c r="B30" s="137"/>
      <c r="C30" s="137"/>
      <c r="D30" s="138"/>
      <c r="E30" s="137"/>
      <c r="F30" s="137"/>
      <c r="G30" s="137"/>
      <c r="H30" s="137"/>
      <c r="I30" s="137"/>
      <c r="J30" s="143"/>
      <c r="K30" s="144">
        <f t="shared" si="0"/>
        <v>0</v>
      </c>
      <c r="L30" s="137"/>
      <c r="M30" s="145"/>
      <c r="N30" s="146"/>
      <c r="O30" s="144">
        <f t="shared" si="1"/>
        <v>0</v>
      </c>
      <c r="P30" s="146"/>
      <c r="Q30" s="143"/>
      <c r="R30" s="144" t="str">
        <f t="shared" si="2"/>
        <v/>
      </c>
      <c r="S30" s="144" t="str">
        <f t="shared" si="3"/>
        <v/>
      </c>
      <c r="T30" s="152"/>
    </row>
    <row r="31" ht="28.5" customHeight="1" spans="1:20">
      <c r="A31" s="24">
        <v>27</v>
      </c>
      <c r="B31" s="137"/>
      <c r="C31" s="137"/>
      <c r="D31" s="138"/>
      <c r="E31" s="137"/>
      <c r="F31" s="137"/>
      <c r="G31" s="137"/>
      <c r="H31" s="137"/>
      <c r="I31" s="137"/>
      <c r="J31" s="143"/>
      <c r="K31" s="144">
        <f t="shared" si="0"/>
        <v>0</v>
      </c>
      <c r="L31" s="137"/>
      <c r="M31" s="145"/>
      <c r="N31" s="146"/>
      <c r="O31" s="144">
        <f t="shared" si="1"/>
        <v>0</v>
      </c>
      <c r="P31" s="146"/>
      <c r="Q31" s="143"/>
      <c r="R31" s="144" t="str">
        <f t="shared" si="2"/>
        <v/>
      </c>
      <c r="S31" s="144" t="str">
        <f t="shared" si="3"/>
        <v/>
      </c>
      <c r="T31" s="152"/>
    </row>
    <row r="32" ht="28.5" customHeight="1" spans="1:20">
      <c r="A32" s="24">
        <v>28</v>
      </c>
      <c r="B32" s="137"/>
      <c r="C32" s="137"/>
      <c r="D32" s="138"/>
      <c r="E32" s="137"/>
      <c r="F32" s="137"/>
      <c r="G32" s="137"/>
      <c r="H32" s="137"/>
      <c r="I32" s="137"/>
      <c r="J32" s="143"/>
      <c r="K32" s="144">
        <f t="shared" si="0"/>
        <v>0</v>
      </c>
      <c r="L32" s="137"/>
      <c r="M32" s="145"/>
      <c r="N32" s="146"/>
      <c r="O32" s="144">
        <f t="shared" si="1"/>
        <v>0</v>
      </c>
      <c r="P32" s="146"/>
      <c r="Q32" s="143"/>
      <c r="R32" s="144" t="str">
        <f t="shared" si="2"/>
        <v/>
      </c>
      <c r="S32" s="144" t="str">
        <f t="shared" si="3"/>
        <v/>
      </c>
      <c r="T32" s="152"/>
    </row>
    <row r="33" ht="28.5" customHeight="1" spans="1:20">
      <c r="A33" s="24">
        <v>29</v>
      </c>
      <c r="B33" s="137"/>
      <c r="C33" s="137"/>
      <c r="D33" s="138"/>
      <c r="E33" s="137"/>
      <c r="F33" s="137"/>
      <c r="G33" s="137"/>
      <c r="H33" s="137"/>
      <c r="I33" s="137"/>
      <c r="J33" s="143"/>
      <c r="K33" s="144">
        <f t="shared" si="0"/>
        <v>0</v>
      </c>
      <c r="L33" s="137"/>
      <c r="M33" s="145"/>
      <c r="N33" s="146"/>
      <c r="O33" s="144">
        <f t="shared" si="1"/>
        <v>0</v>
      </c>
      <c r="P33" s="146"/>
      <c r="Q33" s="143"/>
      <c r="R33" s="144" t="str">
        <f t="shared" si="2"/>
        <v/>
      </c>
      <c r="S33" s="144" t="str">
        <f t="shared" si="3"/>
        <v/>
      </c>
      <c r="T33" s="152"/>
    </row>
    <row r="34" ht="28.5" customHeight="1" spans="1:20">
      <c r="A34" s="24">
        <v>30</v>
      </c>
      <c r="B34" s="137"/>
      <c r="C34" s="137"/>
      <c r="D34" s="138"/>
      <c r="E34" s="137"/>
      <c r="F34" s="137"/>
      <c r="G34" s="137"/>
      <c r="H34" s="137"/>
      <c r="I34" s="137"/>
      <c r="J34" s="143"/>
      <c r="K34" s="144">
        <f t="shared" si="0"/>
        <v>0</v>
      </c>
      <c r="L34" s="137"/>
      <c r="M34" s="145"/>
      <c r="N34" s="146"/>
      <c r="O34" s="144">
        <f t="shared" si="1"/>
        <v>0</v>
      </c>
      <c r="P34" s="146"/>
      <c r="Q34" s="143"/>
      <c r="R34" s="144" t="str">
        <f t="shared" si="2"/>
        <v/>
      </c>
      <c r="S34" s="144" t="str">
        <f t="shared" si="3"/>
        <v/>
      </c>
      <c r="T34" s="152"/>
    </row>
    <row r="35" ht="28.5" customHeight="1" spans="1:20">
      <c r="A35" s="24">
        <v>31</v>
      </c>
      <c r="B35" s="137"/>
      <c r="C35" s="137"/>
      <c r="D35" s="138"/>
      <c r="E35" s="137"/>
      <c r="F35" s="137"/>
      <c r="G35" s="137"/>
      <c r="H35" s="137"/>
      <c r="I35" s="137"/>
      <c r="J35" s="143"/>
      <c r="K35" s="144">
        <f t="shared" si="0"/>
        <v>0</v>
      </c>
      <c r="L35" s="137"/>
      <c r="M35" s="145"/>
      <c r="N35" s="146"/>
      <c r="O35" s="144">
        <f t="shared" si="1"/>
        <v>0</v>
      </c>
      <c r="P35" s="146"/>
      <c r="Q35" s="143"/>
      <c r="R35" s="144" t="str">
        <f t="shared" si="2"/>
        <v/>
      </c>
      <c r="S35" s="144" t="str">
        <f t="shared" si="3"/>
        <v/>
      </c>
      <c r="T35" s="152"/>
    </row>
    <row r="36" ht="28.5" customHeight="1" spans="1:20">
      <c r="A36" s="24">
        <v>32</v>
      </c>
      <c r="B36" s="137"/>
      <c r="C36" s="137"/>
      <c r="D36" s="138"/>
      <c r="E36" s="137"/>
      <c r="F36" s="137"/>
      <c r="G36" s="137"/>
      <c r="H36" s="137"/>
      <c r="I36" s="137"/>
      <c r="J36" s="143"/>
      <c r="K36" s="144">
        <f t="shared" si="0"/>
        <v>0</v>
      </c>
      <c r="L36" s="137"/>
      <c r="M36" s="145"/>
      <c r="N36" s="146"/>
      <c r="O36" s="144">
        <f t="shared" si="1"/>
        <v>0</v>
      </c>
      <c r="P36" s="146"/>
      <c r="Q36" s="143"/>
      <c r="R36" s="144" t="str">
        <f t="shared" si="2"/>
        <v/>
      </c>
      <c r="S36" s="144" t="str">
        <f t="shared" si="3"/>
        <v/>
      </c>
      <c r="T36" s="152"/>
    </row>
    <row r="37" ht="28.5" customHeight="1" spans="1:20">
      <c r="A37" s="24">
        <v>33</v>
      </c>
      <c r="B37" s="137"/>
      <c r="C37" s="137"/>
      <c r="D37" s="138"/>
      <c r="E37" s="137"/>
      <c r="F37" s="137"/>
      <c r="G37" s="137"/>
      <c r="H37" s="137"/>
      <c r="I37" s="137"/>
      <c r="J37" s="143"/>
      <c r="K37" s="144">
        <f t="shared" si="0"/>
        <v>0</v>
      </c>
      <c r="L37" s="137"/>
      <c r="M37" s="145"/>
      <c r="N37" s="146"/>
      <c r="O37" s="144">
        <f t="shared" si="1"/>
        <v>0</v>
      </c>
      <c r="P37" s="146"/>
      <c r="Q37" s="143"/>
      <c r="R37" s="144" t="str">
        <f t="shared" si="2"/>
        <v/>
      </c>
      <c r="S37" s="144" t="str">
        <f t="shared" si="3"/>
        <v/>
      </c>
      <c r="T37" s="152"/>
    </row>
    <row r="38" ht="28.5" customHeight="1" spans="1:20">
      <c r="A38" s="24">
        <v>34</v>
      </c>
      <c r="B38" s="137"/>
      <c r="C38" s="137"/>
      <c r="D38" s="138"/>
      <c r="E38" s="137"/>
      <c r="F38" s="137"/>
      <c r="G38" s="137"/>
      <c r="H38" s="137"/>
      <c r="I38" s="137"/>
      <c r="J38" s="143"/>
      <c r="K38" s="144">
        <f t="shared" si="0"/>
        <v>0</v>
      </c>
      <c r="L38" s="137"/>
      <c r="M38" s="145"/>
      <c r="N38" s="146"/>
      <c r="O38" s="144">
        <f t="shared" si="1"/>
        <v>0</v>
      </c>
      <c r="P38" s="146"/>
      <c r="Q38" s="143"/>
      <c r="R38" s="144" t="str">
        <f t="shared" si="2"/>
        <v/>
      </c>
      <c r="S38" s="144" t="str">
        <f t="shared" si="3"/>
        <v/>
      </c>
      <c r="T38" s="152"/>
    </row>
    <row r="39" ht="28.5" customHeight="1" spans="1:20">
      <c r="A39" s="24">
        <v>35</v>
      </c>
      <c r="B39" s="137"/>
      <c r="C39" s="137"/>
      <c r="D39" s="138"/>
      <c r="E39" s="137"/>
      <c r="F39" s="137"/>
      <c r="G39" s="137"/>
      <c r="H39" s="137"/>
      <c r="I39" s="137"/>
      <c r="J39" s="143"/>
      <c r="K39" s="144">
        <f t="shared" si="0"/>
        <v>0</v>
      </c>
      <c r="L39" s="137"/>
      <c r="M39" s="145"/>
      <c r="N39" s="146"/>
      <c r="O39" s="144">
        <f t="shared" si="1"/>
        <v>0</v>
      </c>
      <c r="P39" s="146"/>
      <c r="Q39" s="143"/>
      <c r="R39" s="144" t="str">
        <f t="shared" si="2"/>
        <v/>
      </c>
      <c r="S39" s="144" t="str">
        <f t="shared" si="3"/>
        <v/>
      </c>
      <c r="T39" s="152"/>
    </row>
    <row r="40" ht="28.5" customHeight="1" spans="1:20">
      <c r="A40" s="24">
        <v>36</v>
      </c>
      <c r="B40" s="137"/>
      <c r="C40" s="137"/>
      <c r="D40" s="138"/>
      <c r="E40" s="137"/>
      <c r="F40" s="137"/>
      <c r="G40" s="137"/>
      <c r="H40" s="137"/>
      <c r="I40" s="137"/>
      <c r="J40" s="143"/>
      <c r="K40" s="144">
        <f t="shared" si="0"/>
        <v>0</v>
      </c>
      <c r="L40" s="137"/>
      <c r="M40" s="145"/>
      <c r="N40" s="146"/>
      <c r="O40" s="144">
        <f t="shared" si="1"/>
        <v>0</v>
      </c>
      <c r="P40" s="146"/>
      <c r="Q40" s="143"/>
      <c r="R40" s="144" t="str">
        <f t="shared" si="2"/>
        <v/>
      </c>
      <c r="S40" s="144" t="str">
        <f t="shared" si="3"/>
        <v/>
      </c>
      <c r="T40" s="152"/>
    </row>
    <row r="41" ht="28.5" customHeight="1" spans="1:20">
      <c r="A41" s="24">
        <v>37</v>
      </c>
      <c r="B41" s="137"/>
      <c r="C41" s="137"/>
      <c r="D41" s="138"/>
      <c r="E41" s="137"/>
      <c r="F41" s="137"/>
      <c r="G41" s="137"/>
      <c r="H41" s="137"/>
      <c r="I41" s="137"/>
      <c r="J41" s="143"/>
      <c r="K41" s="144">
        <f t="shared" si="0"/>
        <v>0</v>
      </c>
      <c r="L41" s="137"/>
      <c r="M41" s="145"/>
      <c r="N41" s="146"/>
      <c r="O41" s="144">
        <f t="shared" si="1"/>
        <v>0</v>
      </c>
      <c r="P41" s="146"/>
      <c r="Q41" s="143"/>
      <c r="R41" s="144" t="str">
        <f t="shared" si="2"/>
        <v/>
      </c>
      <c r="S41" s="144" t="str">
        <f t="shared" si="3"/>
        <v/>
      </c>
      <c r="T41" s="152"/>
    </row>
    <row r="42" ht="28.5" customHeight="1" spans="1:20">
      <c r="A42" s="24">
        <v>38</v>
      </c>
      <c r="B42" s="137"/>
      <c r="C42" s="137"/>
      <c r="D42" s="138"/>
      <c r="E42" s="137"/>
      <c r="F42" s="137"/>
      <c r="G42" s="137"/>
      <c r="H42" s="137"/>
      <c r="I42" s="137"/>
      <c r="J42" s="143"/>
      <c r="K42" s="144">
        <f t="shared" si="0"/>
        <v>0</v>
      </c>
      <c r="L42" s="137"/>
      <c r="M42" s="145"/>
      <c r="N42" s="146"/>
      <c r="O42" s="144">
        <f t="shared" si="1"/>
        <v>0</v>
      </c>
      <c r="P42" s="146"/>
      <c r="Q42" s="143"/>
      <c r="R42" s="144" t="str">
        <f t="shared" si="2"/>
        <v/>
      </c>
      <c r="S42" s="144" t="str">
        <f t="shared" si="3"/>
        <v/>
      </c>
      <c r="T42" s="152"/>
    </row>
    <row r="43" ht="28.5" customHeight="1" spans="1:20">
      <c r="A43" s="24">
        <v>39</v>
      </c>
      <c r="B43" s="137"/>
      <c r="C43" s="137"/>
      <c r="D43" s="138"/>
      <c r="E43" s="137"/>
      <c r="F43" s="137"/>
      <c r="G43" s="137"/>
      <c r="H43" s="137"/>
      <c r="I43" s="137"/>
      <c r="J43" s="143"/>
      <c r="K43" s="144">
        <f t="shared" si="0"/>
        <v>0</v>
      </c>
      <c r="L43" s="137"/>
      <c r="M43" s="145"/>
      <c r="N43" s="146"/>
      <c r="O43" s="144">
        <f t="shared" si="1"/>
        <v>0</v>
      </c>
      <c r="P43" s="146"/>
      <c r="Q43" s="143"/>
      <c r="R43" s="144" t="str">
        <f t="shared" si="2"/>
        <v/>
      </c>
      <c r="S43" s="144" t="str">
        <f t="shared" si="3"/>
        <v/>
      </c>
      <c r="T43" s="152"/>
    </row>
    <row r="44" ht="28.5" customHeight="1" spans="1:20">
      <c r="A44" s="24">
        <v>40</v>
      </c>
      <c r="B44" s="137"/>
      <c r="C44" s="137"/>
      <c r="D44" s="138"/>
      <c r="E44" s="137"/>
      <c r="F44" s="137"/>
      <c r="G44" s="137"/>
      <c r="H44" s="137"/>
      <c r="I44" s="137"/>
      <c r="J44" s="143"/>
      <c r="K44" s="144">
        <f t="shared" si="0"/>
        <v>0</v>
      </c>
      <c r="L44" s="137"/>
      <c r="M44" s="145"/>
      <c r="N44" s="146"/>
      <c r="O44" s="144">
        <f t="shared" si="1"/>
        <v>0</v>
      </c>
      <c r="P44" s="146"/>
      <c r="Q44" s="143"/>
      <c r="R44" s="144" t="str">
        <f t="shared" si="2"/>
        <v/>
      </c>
      <c r="S44" s="144" t="str">
        <f t="shared" si="3"/>
        <v/>
      </c>
      <c r="T44" s="152"/>
    </row>
    <row r="45" ht="28.5" customHeight="1" spans="1:20">
      <c r="A45" s="24">
        <v>41</v>
      </c>
      <c r="B45" s="137"/>
      <c r="C45" s="137"/>
      <c r="D45" s="138"/>
      <c r="E45" s="137"/>
      <c r="F45" s="137"/>
      <c r="G45" s="137"/>
      <c r="H45" s="137"/>
      <c r="I45" s="137"/>
      <c r="J45" s="143"/>
      <c r="K45" s="144">
        <f t="shared" si="0"/>
        <v>0</v>
      </c>
      <c r="L45" s="137"/>
      <c r="M45" s="145"/>
      <c r="N45" s="146"/>
      <c r="O45" s="144">
        <f t="shared" si="1"/>
        <v>0</v>
      </c>
      <c r="P45" s="146"/>
      <c r="Q45" s="143"/>
      <c r="R45" s="144" t="str">
        <f t="shared" si="2"/>
        <v/>
      </c>
      <c r="S45" s="144" t="str">
        <f t="shared" si="3"/>
        <v/>
      </c>
      <c r="T45" s="152"/>
    </row>
    <row r="46" ht="28.5" customHeight="1" spans="1:20">
      <c r="A46" s="24">
        <v>42</v>
      </c>
      <c r="B46" s="137"/>
      <c r="C46" s="137"/>
      <c r="D46" s="138"/>
      <c r="E46" s="137"/>
      <c r="F46" s="137"/>
      <c r="G46" s="137"/>
      <c r="H46" s="137"/>
      <c r="I46" s="137"/>
      <c r="J46" s="143"/>
      <c r="K46" s="144">
        <f t="shared" si="0"/>
        <v>0</v>
      </c>
      <c r="L46" s="137"/>
      <c r="M46" s="145"/>
      <c r="N46" s="146"/>
      <c r="O46" s="144">
        <f t="shared" si="1"/>
        <v>0</v>
      </c>
      <c r="P46" s="146"/>
      <c r="Q46" s="143"/>
      <c r="R46" s="144" t="str">
        <f t="shared" si="2"/>
        <v/>
      </c>
      <c r="S46" s="144" t="str">
        <f t="shared" si="3"/>
        <v/>
      </c>
      <c r="T46" s="152"/>
    </row>
    <row r="47" ht="28.5" customHeight="1" spans="1:20">
      <c r="A47" s="24">
        <v>43</v>
      </c>
      <c r="B47" s="137"/>
      <c r="C47" s="137"/>
      <c r="D47" s="138"/>
      <c r="E47" s="137"/>
      <c r="F47" s="137"/>
      <c r="G47" s="137"/>
      <c r="H47" s="137"/>
      <c r="I47" s="137"/>
      <c r="J47" s="143"/>
      <c r="K47" s="144">
        <f t="shared" si="0"/>
        <v>0</v>
      </c>
      <c r="L47" s="137"/>
      <c r="M47" s="145"/>
      <c r="N47" s="146"/>
      <c r="O47" s="144">
        <f t="shared" si="1"/>
        <v>0</v>
      </c>
      <c r="P47" s="146"/>
      <c r="Q47" s="143"/>
      <c r="R47" s="144" t="str">
        <f t="shared" si="2"/>
        <v/>
      </c>
      <c r="S47" s="144" t="str">
        <f t="shared" si="3"/>
        <v/>
      </c>
      <c r="T47" s="152"/>
    </row>
    <row r="48" ht="28.5" customHeight="1" spans="1:20">
      <c r="A48" s="24">
        <v>44</v>
      </c>
      <c r="B48" s="137"/>
      <c r="C48" s="137"/>
      <c r="D48" s="138"/>
      <c r="E48" s="137"/>
      <c r="F48" s="137"/>
      <c r="G48" s="137"/>
      <c r="H48" s="137"/>
      <c r="I48" s="137"/>
      <c r="J48" s="143"/>
      <c r="K48" s="144">
        <f t="shared" si="0"/>
        <v>0</v>
      </c>
      <c r="L48" s="137"/>
      <c r="M48" s="145"/>
      <c r="N48" s="146"/>
      <c r="O48" s="144">
        <f t="shared" si="1"/>
        <v>0</v>
      </c>
      <c r="P48" s="146"/>
      <c r="Q48" s="143"/>
      <c r="R48" s="144" t="str">
        <f t="shared" si="2"/>
        <v/>
      </c>
      <c r="S48" s="144" t="str">
        <f t="shared" si="3"/>
        <v/>
      </c>
      <c r="T48" s="152"/>
    </row>
    <row r="49" ht="28.5" customHeight="1" spans="1:20">
      <c r="A49" s="24">
        <v>45</v>
      </c>
      <c r="B49" s="137"/>
      <c r="C49" s="137"/>
      <c r="D49" s="138"/>
      <c r="E49" s="137"/>
      <c r="F49" s="137"/>
      <c r="G49" s="137"/>
      <c r="H49" s="137"/>
      <c r="I49" s="137"/>
      <c r="J49" s="143"/>
      <c r="K49" s="144">
        <f t="shared" si="0"/>
        <v>0</v>
      </c>
      <c r="L49" s="137"/>
      <c r="M49" s="145"/>
      <c r="N49" s="146"/>
      <c r="O49" s="144">
        <f t="shared" si="1"/>
        <v>0</v>
      </c>
      <c r="P49" s="146"/>
      <c r="Q49" s="143"/>
      <c r="R49" s="144" t="str">
        <f t="shared" si="2"/>
        <v/>
      </c>
      <c r="S49" s="144" t="str">
        <f t="shared" si="3"/>
        <v/>
      </c>
      <c r="T49" s="152"/>
    </row>
    <row r="50" ht="28.5" customHeight="1" spans="1:20">
      <c r="A50" s="24">
        <v>46</v>
      </c>
      <c r="B50" s="137"/>
      <c r="C50" s="137"/>
      <c r="D50" s="138"/>
      <c r="E50" s="137"/>
      <c r="F50" s="137"/>
      <c r="G50" s="137"/>
      <c r="H50" s="137"/>
      <c r="I50" s="137"/>
      <c r="J50" s="143"/>
      <c r="K50" s="144">
        <f t="shared" si="0"/>
        <v>0</v>
      </c>
      <c r="L50" s="137"/>
      <c r="M50" s="145"/>
      <c r="N50" s="146"/>
      <c r="O50" s="144">
        <f t="shared" si="1"/>
        <v>0</v>
      </c>
      <c r="P50" s="146"/>
      <c r="Q50" s="143"/>
      <c r="R50" s="144" t="str">
        <f t="shared" si="2"/>
        <v/>
      </c>
      <c r="S50" s="144" t="str">
        <f t="shared" si="3"/>
        <v/>
      </c>
      <c r="T50" s="152"/>
    </row>
    <row r="51" ht="28.5" customHeight="1" spans="1:20">
      <c r="A51" s="24">
        <v>47</v>
      </c>
      <c r="B51" s="137"/>
      <c r="C51" s="137"/>
      <c r="D51" s="138"/>
      <c r="E51" s="137"/>
      <c r="F51" s="137"/>
      <c r="G51" s="137"/>
      <c r="H51" s="137"/>
      <c r="I51" s="137"/>
      <c r="J51" s="143"/>
      <c r="K51" s="144">
        <f t="shared" si="0"/>
        <v>0</v>
      </c>
      <c r="L51" s="137"/>
      <c r="M51" s="145"/>
      <c r="N51" s="146"/>
      <c r="O51" s="144">
        <f t="shared" si="1"/>
        <v>0</v>
      </c>
      <c r="P51" s="146"/>
      <c r="Q51" s="143"/>
      <c r="R51" s="144" t="str">
        <f t="shared" si="2"/>
        <v/>
      </c>
      <c r="S51" s="144" t="str">
        <f t="shared" si="3"/>
        <v/>
      </c>
      <c r="T51" s="152"/>
    </row>
    <row r="52" ht="28.5" customHeight="1" spans="1:20">
      <c r="A52" s="24">
        <v>48</v>
      </c>
      <c r="B52" s="137"/>
      <c r="C52" s="137"/>
      <c r="D52" s="138"/>
      <c r="E52" s="137"/>
      <c r="F52" s="137"/>
      <c r="G52" s="137"/>
      <c r="H52" s="137"/>
      <c r="I52" s="137"/>
      <c r="J52" s="143"/>
      <c r="K52" s="144">
        <f t="shared" si="0"/>
        <v>0</v>
      </c>
      <c r="L52" s="137"/>
      <c r="M52" s="145"/>
      <c r="N52" s="146"/>
      <c r="O52" s="144">
        <f t="shared" si="1"/>
        <v>0</v>
      </c>
      <c r="P52" s="146"/>
      <c r="Q52" s="143"/>
      <c r="R52" s="144" t="str">
        <f t="shared" si="2"/>
        <v/>
      </c>
      <c r="S52" s="144" t="str">
        <f t="shared" si="3"/>
        <v/>
      </c>
      <c r="T52" s="152"/>
    </row>
    <row r="53" ht="28.5" customHeight="1" spans="1:20">
      <c r="A53" s="24">
        <v>49</v>
      </c>
      <c r="B53" s="137"/>
      <c r="C53" s="137"/>
      <c r="D53" s="138"/>
      <c r="E53" s="137"/>
      <c r="F53" s="137"/>
      <c r="G53" s="137"/>
      <c r="H53" s="137"/>
      <c r="I53" s="137"/>
      <c r="J53" s="143"/>
      <c r="K53" s="144">
        <f t="shared" si="0"/>
        <v>0</v>
      </c>
      <c r="L53" s="137"/>
      <c r="M53" s="145"/>
      <c r="N53" s="146"/>
      <c r="O53" s="144">
        <f t="shared" si="1"/>
        <v>0</v>
      </c>
      <c r="P53" s="146"/>
      <c r="Q53" s="143"/>
      <c r="R53" s="144" t="str">
        <f t="shared" si="2"/>
        <v/>
      </c>
      <c r="S53" s="144" t="str">
        <f t="shared" si="3"/>
        <v/>
      </c>
      <c r="T53" s="152"/>
    </row>
    <row r="54" ht="28.5" customHeight="1" spans="1:20">
      <c r="A54" s="24">
        <v>50</v>
      </c>
      <c r="B54" s="137"/>
      <c r="C54" s="137"/>
      <c r="D54" s="138"/>
      <c r="E54" s="137"/>
      <c r="F54" s="137"/>
      <c r="G54" s="137"/>
      <c r="H54" s="137"/>
      <c r="I54" s="137"/>
      <c r="J54" s="143"/>
      <c r="K54" s="144">
        <f t="shared" si="0"/>
        <v>0</v>
      </c>
      <c r="L54" s="137"/>
      <c r="M54" s="145"/>
      <c r="N54" s="146"/>
      <c r="O54" s="144">
        <f t="shared" si="1"/>
        <v>0</v>
      </c>
      <c r="P54" s="146"/>
      <c r="Q54" s="143"/>
      <c r="R54" s="144" t="str">
        <f t="shared" si="2"/>
        <v/>
      </c>
      <c r="S54" s="144" t="str">
        <f t="shared" si="3"/>
        <v/>
      </c>
      <c r="T54" s="152"/>
    </row>
    <row r="55" ht="28.5" customHeight="1" spans="1:20">
      <c r="A55" s="24">
        <v>51</v>
      </c>
      <c r="B55" s="137"/>
      <c r="C55" s="137"/>
      <c r="D55" s="138"/>
      <c r="E55" s="137"/>
      <c r="F55" s="137"/>
      <c r="G55" s="137"/>
      <c r="H55" s="137"/>
      <c r="I55" s="137"/>
      <c r="J55" s="143"/>
      <c r="K55" s="144">
        <f t="shared" si="0"/>
        <v>0</v>
      </c>
      <c r="L55" s="137"/>
      <c r="M55" s="145"/>
      <c r="N55" s="146"/>
      <c r="O55" s="144">
        <f t="shared" si="1"/>
        <v>0</v>
      </c>
      <c r="P55" s="146"/>
      <c r="Q55" s="143"/>
      <c r="R55" s="144" t="str">
        <f t="shared" si="2"/>
        <v/>
      </c>
      <c r="S55" s="144" t="str">
        <f t="shared" si="3"/>
        <v/>
      </c>
      <c r="T55" s="152"/>
    </row>
    <row r="56" ht="28.5" customHeight="1" spans="1:20">
      <c r="A56" s="24">
        <v>52</v>
      </c>
      <c r="B56" s="137"/>
      <c r="C56" s="137"/>
      <c r="D56" s="138"/>
      <c r="E56" s="137"/>
      <c r="F56" s="137"/>
      <c r="G56" s="137"/>
      <c r="H56" s="137"/>
      <c r="I56" s="137"/>
      <c r="J56" s="143"/>
      <c r="K56" s="144">
        <f t="shared" si="0"/>
        <v>0</v>
      </c>
      <c r="L56" s="137"/>
      <c r="M56" s="145"/>
      <c r="N56" s="146"/>
      <c r="O56" s="144">
        <f t="shared" si="1"/>
        <v>0</v>
      </c>
      <c r="P56" s="146"/>
      <c r="Q56" s="143"/>
      <c r="R56" s="144" t="str">
        <f t="shared" si="2"/>
        <v/>
      </c>
      <c r="S56" s="144" t="str">
        <f t="shared" si="3"/>
        <v/>
      </c>
      <c r="T56" s="152"/>
    </row>
    <row r="57" ht="28.5" customHeight="1" spans="1:20">
      <c r="A57" s="24">
        <v>53</v>
      </c>
      <c r="B57" s="137"/>
      <c r="C57" s="137"/>
      <c r="D57" s="138"/>
      <c r="E57" s="137"/>
      <c r="F57" s="137"/>
      <c r="G57" s="137"/>
      <c r="H57" s="137"/>
      <c r="I57" s="137"/>
      <c r="J57" s="143"/>
      <c r="K57" s="144">
        <f t="shared" si="0"/>
        <v>0</v>
      </c>
      <c r="L57" s="137"/>
      <c r="M57" s="145"/>
      <c r="N57" s="146"/>
      <c r="O57" s="144">
        <f t="shared" si="1"/>
        <v>0</v>
      </c>
      <c r="P57" s="146"/>
      <c r="Q57" s="143"/>
      <c r="R57" s="144" t="str">
        <f t="shared" si="2"/>
        <v/>
      </c>
      <c r="S57" s="144" t="str">
        <f t="shared" si="3"/>
        <v/>
      </c>
      <c r="T57" s="152"/>
    </row>
    <row r="58" ht="28.5" customHeight="1" spans="1:20">
      <c r="A58" s="24">
        <v>54</v>
      </c>
      <c r="B58" s="137"/>
      <c r="C58" s="137"/>
      <c r="D58" s="138"/>
      <c r="E58" s="137"/>
      <c r="F58" s="137"/>
      <c r="G58" s="137"/>
      <c r="H58" s="137"/>
      <c r="I58" s="137"/>
      <c r="J58" s="143"/>
      <c r="K58" s="144">
        <f t="shared" si="0"/>
        <v>0</v>
      </c>
      <c r="L58" s="137"/>
      <c r="M58" s="145"/>
      <c r="N58" s="146"/>
      <c r="O58" s="144">
        <f t="shared" si="1"/>
        <v>0</v>
      </c>
      <c r="P58" s="146"/>
      <c r="Q58" s="143"/>
      <c r="R58" s="144" t="str">
        <f t="shared" si="2"/>
        <v/>
      </c>
      <c r="S58" s="144" t="str">
        <f t="shared" si="3"/>
        <v/>
      </c>
      <c r="T58" s="152"/>
    </row>
    <row r="59" ht="28.5" customHeight="1" spans="1:20">
      <c r="A59" s="24">
        <v>55</v>
      </c>
      <c r="B59" s="137"/>
      <c r="C59" s="137"/>
      <c r="D59" s="138"/>
      <c r="E59" s="137"/>
      <c r="F59" s="137"/>
      <c r="G59" s="137"/>
      <c r="H59" s="137"/>
      <c r="I59" s="137"/>
      <c r="J59" s="143"/>
      <c r="K59" s="144">
        <f t="shared" si="0"/>
        <v>0</v>
      </c>
      <c r="L59" s="137"/>
      <c r="M59" s="145"/>
      <c r="N59" s="146"/>
      <c r="O59" s="144">
        <f t="shared" si="1"/>
        <v>0</v>
      </c>
      <c r="P59" s="146"/>
      <c r="Q59" s="143"/>
      <c r="R59" s="144" t="str">
        <f t="shared" si="2"/>
        <v/>
      </c>
      <c r="S59" s="144" t="str">
        <f t="shared" si="3"/>
        <v/>
      </c>
      <c r="T59" s="152"/>
    </row>
    <row r="60" ht="28.5" customHeight="1" spans="1:20">
      <c r="A60" s="24">
        <v>56</v>
      </c>
      <c r="B60" s="137"/>
      <c r="C60" s="137"/>
      <c r="D60" s="138"/>
      <c r="E60" s="137"/>
      <c r="F60" s="137"/>
      <c r="G60" s="137"/>
      <c r="H60" s="137"/>
      <c r="I60" s="137"/>
      <c r="J60" s="143"/>
      <c r="K60" s="144">
        <f t="shared" si="0"/>
        <v>0</v>
      </c>
      <c r="L60" s="137"/>
      <c r="M60" s="145"/>
      <c r="N60" s="146"/>
      <c r="O60" s="144">
        <f t="shared" si="1"/>
        <v>0</v>
      </c>
      <c r="P60" s="146"/>
      <c r="Q60" s="143"/>
      <c r="R60" s="144" t="str">
        <f t="shared" si="2"/>
        <v/>
      </c>
      <c r="S60" s="144" t="str">
        <f t="shared" si="3"/>
        <v/>
      </c>
      <c r="T60" s="152"/>
    </row>
    <row r="61" ht="28.5" customHeight="1" spans="1:20">
      <c r="A61" s="24">
        <v>57</v>
      </c>
      <c r="B61" s="137"/>
      <c r="C61" s="137"/>
      <c r="D61" s="138"/>
      <c r="E61" s="137"/>
      <c r="F61" s="137"/>
      <c r="G61" s="137"/>
      <c r="H61" s="137"/>
      <c r="I61" s="137"/>
      <c r="J61" s="143"/>
      <c r="K61" s="144">
        <f t="shared" si="0"/>
        <v>0</v>
      </c>
      <c r="L61" s="137"/>
      <c r="M61" s="145"/>
      <c r="N61" s="146"/>
      <c r="O61" s="144">
        <f t="shared" si="1"/>
        <v>0</v>
      </c>
      <c r="P61" s="146"/>
      <c r="Q61" s="143"/>
      <c r="R61" s="144" t="str">
        <f t="shared" si="2"/>
        <v/>
      </c>
      <c r="S61" s="144" t="str">
        <f t="shared" si="3"/>
        <v/>
      </c>
      <c r="T61" s="152"/>
    </row>
    <row r="62" ht="28.5" customHeight="1" spans="1:20">
      <c r="A62" s="24">
        <v>58</v>
      </c>
      <c r="B62" s="137"/>
      <c r="C62" s="137"/>
      <c r="D62" s="138"/>
      <c r="E62" s="137"/>
      <c r="F62" s="137"/>
      <c r="G62" s="137"/>
      <c r="H62" s="137"/>
      <c r="I62" s="137"/>
      <c r="J62" s="143"/>
      <c r="K62" s="144">
        <f t="shared" si="0"/>
        <v>0</v>
      </c>
      <c r="L62" s="137"/>
      <c r="M62" s="145"/>
      <c r="N62" s="146"/>
      <c r="O62" s="144">
        <f t="shared" si="1"/>
        <v>0</v>
      </c>
      <c r="P62" s="146"/>
      <c r="Q62" s="143"/>
      <c r="R62" s="144" t="str">
        <f t="shared" si="2"/>
        <v/>
      </c>
      <c r="S62" s="144" t="str">
        <f t="shared" si="3"/>
        <v/>
      </c>
      <c r="T62" s="152"/>
    </row>
    <row r="63" ht="28.5" customHeight="1" spans="1:20">
      <c r="A63" s="24">
        <v>59</v>
      </c>
      <c r="B63" s="137"/>
      <c r="C63" s="137"/>
      <c r="D63" s="138"/>
      <c r="E63" s="137"/>
      <c r="F63" s="137"/>
      <c r="G63" s="137"/>
      <c r="H63" s="137"/>
      <c r="I63" s="137"/>
      <c r="J63" s="143"/>
      <c r="K63" s="144">
        <f t="shared" si="0"/>
        <v>0</v>
      </c>
      <c r="L63" s="137"/>
      <c r="M63" s="145"/>
      <c r="N63" s="146"/>
      <c r="O63" s="144">
        <f t="shared" si="1"/>
        <v>0</v>
      </c>
      <c r="P63" s="146"/>
      <c r="Q63" s="143"/>
      <c r="R63" s="144" t="str">
        <f t="shared" si="2"/>
        <v/>
      </c>
      <c r="S63" s="144" t="str">
        <f t="shared" si="3"/>
        <v/>
      </c>
      <c r="T63" s="152"/>
    </row>
    <row r="64" ht="28.5" customHeight="1" spans="1:20">
      <c r="A64" s="24">
        <v>60</v>
      </c>
      <c r="B64" s="137"/>
      <c r="C64" s="137"/>
      <c r="D64" s="138"/>
      <c r="E64" s="137"/>
      <c r="F64" s="137"/>
      <c r="G64" s="137"/>
      <c r="H64" s="137"/>
      <c r="I64" s="137"/>
      <c r="J64" s="143"/>
      <c r="K64" s="144">
        <f t="shared" si="0"/>
        <v>0</v>
      </c>
      <c r="L64" s="137"/>
      <c r="M64" s="145"/>
      <c r="N64" s="146"/>
      <c r="O64" s="144">
        <f t="shared" si="1"/>
        <v>0</v>
      </c>
      <c r="P64" s="146"/>
      <c r="Q64" s="143"/>
      <c r="R64" s="144" t="str">
        <f t="shared" si="2"/>
        <v/>
      </c>
      <c r="S64" s="144" t="str">
        <f t="shared" si="3"/>
        <v/>
      </c>
      <c r="T64" s="152"/>
    </row>
    <row r="65" ht="28.5" customHeight="1" spans="1:20">
      <c r="A65" s="24">
        <v>61</v>
      </c>
      <c r="B65" s="137"/>
      <c r="C65" s="137"/>
      <c r="D65" s="138"/>
      <c r="E65" s="137"/>
      <c r="F65" s="137"/>
      <c r="G65" s="137"/>
      <c r="H65" s="137"/>
      <c r="I65" s="137"/>
      <c r="J65" s="143"/>
      <c r="K65" s="144">
        <f t="shared" si="0"/>
        <v>0</v>
      </c>
      <c r="L65" s="137"/>
      <c r="M65" s="145"/>
      <c r="N65" s="146"/>
      <c r="O65" s="144">
        <f t="shared" si="1"/>
        <v>0</v>
      </c>
      <c r="P65" s="146"/>
      <c r="Q65" s="143"/>
      <c r="R65" s="144" t="str">
        <f t="shared" si="2"/>
        <v/>
      </c>
      <c r="S65" s="144" t="str">
        <f t="shared" si="3"/>
        <v/>
      </c>
      <c r="T65" s="152"/>
    </row>
    <row r="66" ht="28.5" customHeight="1" spans="1:20">
      <c r="A66" s="24">
        <v>62</v>
      </c>
      <c r="B66" s="137"/>
      <c r="C66" s="137"/>
      <c r="D66" s="138"/>
      <c r="E66" s="137"/>
      <c r="F66" s="137"/>
      <c r="G66" s="137"/>
      <c r="H66" s="137"/>
      <c r="I66" s="137"/>
      <c r="J66" s="143"/>
      <c r="K66" s="144">
        <f t="shared" si="0"/>
        <v>0</v>
      </c>
      <c r="L66" s="137"/>
      <c r="M66" s="145"/>
      <c r="N66" s="146"/>
      <c r="O66" s="144">
        <f t="shared" si="1"/>
        <v>0</v>
      </c>
      <c r="P66" s="146"/>
      <c r="Q66" s="143"/>
      <c r="R66" s="144" t="str">
        <f t="shared" si="2"/>
        <v/>
      </c>
      <c r="S66" s="144" t="str">
        <f t="shared" si="3"/>
        <v/>
      </c>
      <c r="T66" s="152"/>
    </row>
    <row r="67" ht="28.5" customHeight="1" spans="1:20">
      <c r="A67" s="24">
        <v>63</v>
      </c>
      <c r="B67" s="137"/>
      <c r="C67" s="137"/>
      <c r="D67" s="138"/>
      <c r="E67" s="137"/>
      <c r="F67" s="137"/>
      <c r="G67" s="137"/>
      <c r="H67" s="137"/>
      <c r="I67" s="137"/>
      <c r="J67" s="143"/>
      <c r="K67" s="144">
        <f t="shared" si="0"/>
        <v>0</v>
      </c>
      <c r="L67" s="137"/>
      <c r="M67" s="145"/>
      <c r="N67" s="146"/>
      <c r="O67" s="144">
        <f t="shared" si="1"/>
        <v>0</v>
      </c>
      <c r="P67" s="146"/>
      <c r="Q67" s="143"/>
      <c r="R67" s="144" t="str">
        <f t="shared" si="2"/>
        <v/>
      </c>
      <c r="S67" s="144" t="str">
        <f t="shared" si="3"/>
        <v/>
      </c>
      <c r="T67" s="152"/>
    </row>
    <row r="68" ht="28.5" customHeight="1" spans="1:20">
      <c r="A68" s="24">
        <v>64</v>
      </c>
      <c r="B68" s="137"/>
      <c r="C68" s="137"/>
      <c r="D68" s="138"/>
      <c r="E68" s="137"/>
      <c r="F68" s="137"/>
      <c r="G68" s="137"/>
      <c r="H68" s="137"/>
      <c r="I68" s="137"/>
      <c r="J68" s="143"/>
      <c r="K68" s="144">
        <f t="shared" ref="K68:K104" si="4">H68/60*I68*J68</f>
        <v>0</v>
      </c>
      <c r="L68" s="137"/>
      <c r="M68" s="145"/>
      <c r="N68" s="146"/>
      <c r="O68" s="144">
        <f t="shared" ref="O68:O104" si="5">H68/60*L68*M68*N68</f>
        <v>0</v>
      </c>
      <c r="P68" s="146"/>
      <c r="Q68" s="143"/>
      <c r="R68" s="144" t="str">
        <f t="shared" si="2"/>
        <v/>
      </c>
      <c r="S68" s="144" t="str">
        <f t="shared" si="3"/>
        <v/>
      </c>
      <c r="T68" s="152"/>
    </row>
    <row r="69" ht="28.5" customHeight="1" spans="1:20">
      <c r="A69" s="24">
        <v>65</v>
      </c>
      <c r="B69" s="137"/>
      <c r="C69" s="137"/>
      <c r="D69" s="138"/>
      <c r="E69" s="137"/>
      <c r="F69" s="137"/>
      <c r="G69" s="137"/>
      <c r="H69" s="137"/>
      <c r="I69" s="137"/>
      <c r="J69" s="143"/>
      <c r="K69" s="144">
        <f t="shared" si="4"/>
        <v>0</v>
      </c>
      <c r="L69" s="137"/>
      <c r="M69" s="145"/>
      <c r="N69" s="146"/>
      <c r="O69" s="144">
        <f t="shared" si="5"/>
        <v>0</v>
      </c>
      <c r="P69" s="146"/>
      <c r="Q69" s="143"/>
      <c r="R69" s="144" t="str">
        <f t="shared" ref="R69:R104" si="6">IFERROR(P69*10000*0.9/Q69/300/20/60*H69,"")</f>
        <v/>
      </c>
      <c r="S69" s="144" t="str">
        <f t="shared" ref="S69:S104" si="7">IFERROR((K69+O69+R69)/H69*60,"")</f>
        <v/>
      </c>
      <c r="T69" s="152"/>
    </row>
    <row r="70" ht="28.5" customHeight="1" spans="1:20">
      <c r="A70" s="24">
        <v>66</v>
      </c>
      <c r="B70" s="137"/>
      <c r="C70" s="137"/>
      <c r="D70" s="138"/>
      <c r="E70" s="137"/>
      <c r="F70" s="137"/>
      <c r="G70" s="137"/>
      <c r="H70" s="137"/>
      <c r="I70" s="137"/>
      <c r="J70" s="143"/>
      <c r="K70" s="144">
        <f t="shared" si="4"/>
        <v>0</v>
      </c>
      <c r="L70" s="137"/>
      <c r="M70" s="145"/>
      <c r="N70" s="146"/>
      <c r="O70" s="144">
        <f t="shared" si="5"/>
        <v>0</v>
      </c>
      <c r="P70" s="146"/>
      <c r="Q70" s="143"/>
      <c r="R70" s="144" t="str">
        <f t="shared" si="6"/>
        <v/>
      </c>
      <c r="S70" s="144" t="str">
        <f t="shared" si="7"/>
        <v/>
      </c>
      <c r="T70" s="152"/>
    </row>
    <row r="71" ht="28.5" customHeight="1" spans="1:20">
      <c r="A71" s="24">
        <v>67</v>
      </c>
      <c r="B71" s="137"/>
      <c r="C71" s="137"/>
      <c r="D71" s="138"/>
      <c r="E71" s="137"/>
      <c r="F71" s="137"/>
      <c r="G71" s="137"/>
      <c r="H71" s="137"/>
      <c r="I71" s="137"/>
      <c r="J71" s="143"/>
      <c r="K71" s="144">
        <f t="shared" si="4"/>
        <v>0</v>
      </c>
      <c r="L71" s="137"/>
      <c r="M71" s="145"/>
      <c r="N71" s="146"/>
      <c r="O71" s="144">
        <f t="shared" si="5"/>
        <v>0</v>
      </c>
      <c r="P71" s="146"/>
      <c r="Q71" s="143"/>
      <c r="R71" s="144" t="str">
        <f t="shared" si="6"/>
        <v/>
      </c>
      <c r="S71" s="144" t="str">
        <f t="shared" si="7"/>
        <v/>
      </c>
      <c r="T71" s="152"/>
    </row>
    <row r="72" ht="28.5" customHeight="1" spans="1:20">
      <c r="A72" s="24">
        <v>68</v>
      </c>
      <c r="B72" s="137"/>
      <c r="C72" s="137"/>
      <c r="D72" s="138"/>
      <c r="E72" s="137"/>
      <c r="F72" s="137"/>
      <c r="G72" s="137"/>
      <c r="H72" s="137"/>
      <c r="I72" s="137"/>
      <c r="J72" s="143"/>
      <c r="K72" s="144">
        <f t="shared" si="4"/>
        <v>0</v>
      </c>
      <c r="L72" s="137"/>
      <c r="M72" s="145"/>
      <c r="N72" s="146"/>
      <c r="O72" s="144">
        <f t="shared" si="5"/>
        <v>0</v>
      </c>
      <c r="P72" s="146"/>
      <c r="Q72" s="143"/>
      <c r="R72" s="144" t="str">
        <f t="shared" si="6"/>
        <v/>
      </c>
      <c r="S72" s="144" t="str">
        <f t="shared" si="7"/>
        <v/>
      </c>
      <c r="T72" s="152"/>
    </row>
    <row r="73" ht="28.5" customHeight="1" spans="1:20">
      <c r="A73" s="24">
        <v>69</v>
      </c>
      <c r="B73" s="137"/>
      <c r="C73" s="137"/>
      <c r="D73" s="138"/>
      <c r="E73" s="137"/>
      <c r="F73" s="137"/>
      <c r="G73" s="137"/>
      <c r="H73" s="137"/>
      <c r="I73" s="137"/>
      <c r="J73" s="143"/>
      <c r="K73" s="144">
        <f t="shared" si="4"/>
        <v>0</v>
      </c>
      <c r="L73" s="137"/>
      <c r="M73" s="145"/>
      <c r="N73" s="146"/>
      <c r="O73" s="144">
        <f t="shared" si="5"/>
        <v>0</v>
      </c>
      <c r="P73" s="146"/>
      <c r="Q73" s="143"/>
      <c r="R73" s="144" t="str">
        <f t="shared" si="6"/>
        <v/>
      </c>
      <c r="S73" s="144" t="str">
        <f t="shared" si="7"/>
        <v/>
      </c>
      <c r="T73" s="152"/>
    </row>
    <row r="74" ht="28.5" customHeight="1" spans="1:20">
      <c r="A74" s="24">
        <v>70</v>
      </c>
      <c r="B74" s="137"/>
      <c r="C74" s="137"/>
      <c r="D74" s="138"/>
      <c r="E74" s="137"/>
      <c r="F74" s="137"/>
      <c r="G74" s="137"/>
      <c r="H74" s="137"/>
      <c r="I74" s="137"/>
      <c r="J74" s="143"/>
      <c r="K74" s="144">
        <f t="shared" si="4"/>
        <v>0</v>
      </c>
      <c r="L74" s="137"/>
      <c r="M74" s="145"/>
      <c r="N74" s="146"/>
      <c r="O74" s="144">
        <f t="shared" si="5"/>
        <v>0</v>
      </c>
      <c r="P74" s="146"/>
      <c r="Q74" s="143"/>
      <c r="R74" s="144" t="str">
        <f t="shared" si="6"/>
        <v/>
      </c>
      <c r="S74" s="144" t="str">
        <f t="shared" si="7"/>
        <v/>
      </c>
      <c r="T74" s="152"/>
    </row>
    <row r="75" ht="28.5" customHeight="1" spans="1:20">
      <c r="A75" s="24">
        <v>71</v>
      </c>
      <c r="B75" s="137"/>
      <c r="C75" s="137"/>
      <c r="D75" s="138"/>
      <c r="E75" s="137"/>
      <c r="F75" s="137"/>
      <c r="G75" s="137"/>
      <c r="H75" s="137"/>
      <c r="I75" s="137"/>
      <c r="J75" s="143"/>
      <c r="K75" s="144">
        <f t="shared" si="4"/>
        <v>0</v>
      </c>
      <c r="L75" s="137"/>
      <c r="M75" s="145"/>
      <c r="N75" s="146"/>
      <c r="O75" s="144">
        <f t="shared" si="5"/>
        <v>0</v>
      </c>
      <c r="P75" s="146"/>
      <c r="Q75" s="143"/>
      <c r="R75" s="144" t="str">
        <f t="shared" si="6"/>
        <v/>
      </c>
      <c r="S75" s="144" t="str">
        <f t="shared" si="7"/>
        <v/>
      </c>
      <c r="T75" s="152"/>
    </row>
    <row r="76" ht="28.5" customHeight="1" spans="1:20">
      <c r="A76" s="24">
        <v>72</v>
      </c>
      <c r="B76" s="137"/>
      <c r="C76" s="137"/>
      <c r="D76" s="138"/>
      <c r="E76" s="137"/>
      <c r="F76" s="137"/>
      <c r="G76" s="137"/>
      <c r="H76" s="137"/>
      <c r="I76" s="137"/>
      <c r="J76" s="143"/>
      <c r="K76" s="144">
        <f t="shared" si="4"/>
        <v>0</v>
      </c>
      <c r="L76" s="137"/>
      <c r="M76" s="145"/>
      <c r="N76" s="146"/>
      <c r="O76" s="144">
        <f t="shared" si="5"/>
        <v>0</v>
      </c>
      <c r="P76" s="146"/>
      <c r="Q76" s="143"/>
      <c r="R76" s="144" t="str">
        <f t="shared" si="6"/>
        <v/>
      </c>
      <c r="S76" s="144" t="str">
        <f t="shared" si="7"/>
        <v/>
      </c>
      <c r="T76" s="152"/>
    </row>
    <row r="77" ht="28.5" customHeight="1" spans="1:20">
      <c r="A77" s="24">
        <v>73</v>
      </c>
      <c r="B77" s="137"/>
      <c r="C77" s="137"/>
      <c r="D77" s="138"/>
      <c r="E77" s="137"/>
      <c r="F77" s="137"/>
      <c r="G77" s="137"/>
      <c r="H77" s="137"/>
      <c r="I77" s="137"/>
      <c r="J77" s="143"/>
      <c r="K77" s="144">
        <f t="shared" si="4"/>
        <v>0</v>
      </c>
      <c r="L77" s="137"/>
      <c r="M77" s="145"/>
      <c r="N77" s="146"/>
      <c r="O77" s="144">
        <f t="shared" si="5"/>
        <v>0</v>
      </c>
      <c r="P77" s="146"/>
      <c r="Q77" s="143"/>
      <c r="R77" s="144" t="str">
        <f t="shared" si="6"/>
        <v/>
      </c>
      <c r="S77" s="144" t="str">
        <f t="shared" si="7"/>
        <v/>
      </c>
      <c r="T77" s="152"/>
    </row>
    <row r="78" ht="28.5" customHeight="1" spans="1:20">
      <c r="A78" s="24">
        <v>74</v>
      </c>
      <c r="B78" s="137"/>
      <c r="C78" s="137"/>
      <c r="D78" s="138"/>
      <c r="E78" s="137"/>
      <c r="F78" s="137"/>
      <c r="G78" s="137"/>
      <c r="H78" s="137"/>
      <c r="I78" s="137"/>
      <c r="J78" s="143"/>
      <c r="K78" s="144">
        <f t="shared" si="4"/>
        <v>0</v>
      </c>
      <c r="L78" s="137"/>
      <c r="M78" s="145"/>
      <c r="N78" s="146"/>
      <c r="O78" s="144">
        <f t="shared" si="5"/>
        <v>0</v>
      </c>
      <c r="P78" s="146"/>
      <c r="Q78" s="143"/>
      <c r="R78" s="144" t="str">
        <f t="shared" si="6"/>
        <v/>
      </c>
      <c r="S78" s="144" t="str">
        <f t="shared" si="7"/>
        <v/>
      </c>
      <c r="T78" s="152"/>
    </row>
    <row r="79" ht="28.5" customHeight="1" spans="1:20">
      <c r="A79" s="24">
        <v>75</v>
      </c>
      <c r="B79" s="137"/>
      <c r="C79" s="137"/>
      <c r="D79" s="138"/>
      <c r="E79" s="137"/>
      <c r="F79" s="137"/>
      <c r="G79" s="137"/>
      <c r="H79" s="137"/>
      <c r="I79" s="137"/>
      <c r="J79" s="143"/>
      <c r="K79" s="144">
        <f t="shared" si="4"/>
        <v>0</v>
      </c>
      <c r="L79" s="137"/>
      <c r="M79" s="145"/>
      <c r="N79" s="146"/>
      <c r="O79" s="144">
        <f t="shared" si="5"/>
        <v>0</v>
      </c>
      <c r="P79" s="146"/>
      <c r="Q79" s="143"/>
      <c r="R79" s="144" t="str">
        <f t="shared" si="6"/>
        <v/>
      </c>
      <c r="S79" s="144" t="str">
        <f t="shared" si="7"/>
        <v/>
      </c>
      <c r="T79" s="152"/>
    </row>
    <row r="80" ht="28.5" customHeight="1" spans="1:20">
      <c r="A80" s="24">
        <v>76</v>
      </c>
      <c r="B80" s="137"/>
      <c r="C80" s="137"/>
      <c r="D80" s="138"/>
      <c r="E80" s="137"/>
      <c r="F80" s="137"/>
      <c r="G80" s="137"/>
      <c r="H80" s="137"/>
      <c r="I80" s="137"/>
      <c r="J80" s="143"/>
      <c r="K80" s="144">
        <f t="shared" si="4"/>
        <v>0</v>
      </c>
      <c r="L80" s="137"/>
      <c r="M80" s="145"/>
      <c r="N80" s="146"/>
      <c r="O80" s="144">
        <f t="shared" si="5"/>
        <v>0</v>
      </c>
      <c r="P80" s="146"/>
      <c r="Q80" s="143"/>
      <c r="R80" s="144" t="str">
        <f t="shared" si="6"/>
        <v/>
      </c>
      <c r="S80" s="144" t="str">
        <f t="shared" si="7"/>
        <v/>
      </c>
      <c r="T80" s="152"/>
    </row>
    <row r="81" ht="28.5" customHeight="1" spans="1:20">
      <c r="A81" s="24">
        <v>77</v>
      </c>
      <c r="B81" s="137"/>
      <c r="C81" s="137"/>
      <c r="D81" s="138"/>
      <c r="E81" s="137"/>
      <c r="F81" s="137"/>
      <c r="G81" s="137"/>
      <c r="H81" s="137"/>
      <c r="I81" s="137"/>
      <c r="J81" s="143"/>
      <c r="K81" s="144">
        <f t="shared" si="4"/>
        <v>0</v>
      </c>
      <c r="L81" s="137"/>
      <c r="M81" s="145"/>
      <c r="N81" s="146"/>
      <c r="O81" s="144">
        <f t="shared" si="5"/>
        <v>0</v>
      </c>
      <c r="P81" s="146"/>
      <c r="Q81" s="143"/>
      <c r="R81" s="144" t="str">
        <f t="shared" si="6"/>
        <v/>
      </c>
      <c r="S81" s="144" t="str">
        <f t="shared" si="7"/>
        <v/>
      </c>
      <c r="T81" s="152"/>
    </row>
    <row r="82" ht="28.5" customHeight="1" spans="1:20">
      <c r="A82" s="24">
        <v>78</v>
      </c>
      <c r="B82" s="137"/>
      <c r="C82" s="137"/>
      <c r="D82" s="138"/>
      <c r="E82" s="137"/>
      <c r="F82" s="137"/>
      <c r="G82" s="137"/>
      <c r="H82" s="137"/>
      <c r="I82" s="137"/>
      <c r="J82" s="143"/>
      <c r="K82" s="144">
        <f t="shared" si="4"/>
        <v>0</v>
      </c>
      <c r="L82" s="137"/>
      <c r="M82" s="145"/>
      <c r="N82" s="146"/>
      <c r="O82" s="144">
        <f t="shared" si="5"/>
        <v>0</v>
      </c>
      <c r="P82" s="146"/>
      <c r="Q82" s="143"/>
      <c r="R82" s="144" t="str">
        <f t="shared" si="6"/>
        <v/>
      </c>
      <c r="S82" s="144" t="str">
        <f t="shared" si="7"/>
        <v/>
      </c>
      <c r="T82" s="152"/>
    </row>
    <row r="83" ht="28.5" customHeight="1" spans="1:20">
      <c r="A83" s="24">
        <v>79</v>
      </c>
      <c r="B83" s="137"/>
      <c r="C83" s="137"/>
      <c r="D83" s="138"/>
      <c r="E83" s="137"/>
      <c r="F83" s="137"/>
      <c r="G83" s="137"/>
      <c r="H83" s="137"/>
      <c r="I83" s="137"/>
      <c r="J83" s="143"/>
      <c r="K83" s="144">
        <f t="shared" si="4"/>
        <v>0</v>
      </c>
      <c r="L83" s="137"/>
      <c r="M83" s="145"/>
      <c r="N83" s="146"/>
      <c r="O83" s="144">
        <f t="shared" si="5"/>
        <v>0</v>
      </c>
      <c r="P83" s="146"/>
      <c r="Q83" s="143"/>
      <c r="R83" s="144" t="str">
        <f t="shared" si="6"/>
        <v/>
      </c>
      <c r="S83" s="144" t="str">
        <f t="shared" si="7"/>
        <v/>
      </c>
      <c r="T83" s="152"/>
    </row>
    <row r="84" ht="28.5" customHeight="1" spans="1:20">
      <c r="A84" s="24">
        <v>80</v>
      </c>
      <c r="B84" s="137"/>
      <c r="C84" s="137"/>
      <c r="D84" s="138"/>
      <c r="E84" s="137"/>
      <c r="F84" s="137"/>
      <c r="G84" s="137"/>
      <c r="H84" s="137"/>
      <c r="I84" s="137"/>
      <c r="J84" s="143"/>
      <c r="K84" s="144">
        <f t="shared" si="4"/>
        <v>0</v>
      </c>
      <c r="L84" s="137"/>
      <c r="M84" s="145"/>
      <c r="N84" s="146"/>
      <c r="O84" s="144">
        <f t="shared" si="5"/>
        <v>0</v>
      </c>
      <c r="P84" s="146"/>
      <c r="Q84" s="143"/>
      <c r="R84" s="144" t="str">
        <f t="shared" si="6"/>
        <v/>
      </c>
      <c r="S84" s="144" t="str">
        <f t="shared" si="7"/>
        <v/>
      </c>
      <c r="T84" s="152"/>
    </row>
    <row r="85" ht="28.5" customHeight="1" spans="1:20">
      <c r="A85" s="24">
        <v>81</v>
      </c>
      <c r="B85" s="137"/>
      <c r="C85" s="137"/>
      <c r="D85" s="138"/>
      <c r="E85" s="137"/>
      <c r="F85" s="137"/>
      <c r="G85" s="137"/>
      <c r="H85" s="137"/>
      <c r="I85" s="137"/>
      <c r="J85" s="143"/>
      <c r="K85" s="144">
        <f t="shared" si="4"/>
        <v>0</v>
      </c>
      <c r="L85" s="137"/>
      <c r="M85" s="145"/>
      <c r="N85" s="146"/>
      <c r="O85" s="144">
        <f t="shared" si="5"/>
        <v>0</v>
      </c>
      <c r="P85" s="146"/>
      <c r="Q85" s="143"/>
      <c r="R85" s="144" t="str">
        <f t="shared" si="6"/>
        <v/>
      </c>
      <c r="S85" s="144" t="str">
        <f t="shared" si="7"/>
        <v/>
      </c>
      <c r="T85" s="152"/>
    </row>
    <row r="86" ht="28.5" customHeight="1" spans="1:20">
      <c r="A86" s="24">
        <v>82</v>
      </c>
      <c r="B86" s="137"/>
      <c r="C86" s="137"/>
      <c r="D86" s="138"/>
      <c r="E86" s="137"/>
      <c r="F86" s="137"/>
      <c r="G86" s="137"/>
      <c r="H86" s="137"/>
      <c r="I86" s="137"/>
      <c r="J86" s="143"/>
      <c r="K86" s="144">
        <f t="shared" si="4"/>
        <v>0</v>
      </c>
      <c r="L86" s="137"/>
      <c r="M86" s="145"/>
      <c r="N86" s="146"/>
      <c r="O86" s="144">
        <f t="shared" si="5"/>
        <v>0</v>
      </c>
      <c r="P86" s="146"/>
      <c r="Q86" s="143"/>
      <c r="R86" s="144" t="str">
        <f t="shared" si="6"/>
        <v/>
      </c>
      <c r="S86" s="144" t="str">
        <f t="shared" si="7"/>
        <v/>
      </c>
      <c r="T86" s="152"/>
    </row>
    <row r="87" ht="28.5" customHeight="1" spans="1:20">
      <c r="A87" s="24">
        <v>83</v>
      </c>
      <c r="B87" s="137"/>
      <c r="C87" s="137"/>
      <c r="D87" s="138"/>
      <c r="E87" s="137"/>
      <c r="F87" s="137"/>
      <c r="G87" s="137"/>
      <c r="H87" s="137"/>
      <c r="I87" s="137"/>
      <c r="J87" s="143"/>
      <c r="K87" s="144">
        <f t="shared" si="4"/>
        <v>0</v>
      </c>
      <c r="L87" s="137"/>
      <c r="M87" s="145"/>
      <c r="N87" s="146"/>
      <c r="O87" s="144">
        <f t="shared" si="5"/>
        <v>0</v>
      </c>
      <c r="P87" s="146"/>
      <c r="Q87" s="143"/>
      <c r="R87" s="144" t="str">
        <f t="shared" si="6"/>
        <v/>
      </c>
      <c r="S87" s="144" t="str">
        <f t="shared" si="7"/>
        <v/>
      </c>
      <c r="T87" s="152"/>
    </row>
    <row r="88" ht="28.5" customHeight="1" spans="1:20">
      <c r="A88" s="24">
        <v>84</v>
      </c>
      <c r="B88" s="137"/>
      <c r="C88" s="137"/>
      <c r="D88" s="138"/>
      <c r="E88" s="137"/>
      <c r="F88" s="137"/>
      <c r="G88" s="137"/>
      <c r="H88" s="137"/>
      <c r="I88" s="137"/>
      <c r="J88" s="143"/>
      <c r="K88" s="144">
        <f t="shared" si="4"/>
        <v>0</v>
      </c>
      <c r="L88" s="137"/>
      <c r="M88" s="145"/>
      <c r="N88" s="146"/>
      <c r="O88" s="144">
        <f t="shared" si="5"/>
        <v>0</v>
      </c>
      <c r="P88" s="146"/>
      <c r="Q88" s="143"/>
      <c r="R88" s="144" t="str">
        <f t="shared" si="6"/>
        <v/>
      </c>
      <c r="S88" s="144" t="str">
        <f t="shared" si="7"/>
        <v/>
      </c>
      <c r="T88" s="152"/>
    </row>
    <row r="89" ht="28.5" customHeight="1" spans="1:20">
      <c r="A89" s="24">
        <v>85</v>
      </c>
      <c r="B89" s="137"/>
      <c r="C89" s="137"/>
      <c r="D89" s="138"/>
      <c r="E89" s="137"/>
      <c r="F89" s="137"/>
      <c r="G89" s="137"/>
      <c r="H89" s="137"/>
      <c r="I89" s="137"/>
      <c r="J89" s="143"/>
      <c r="K89" s="144">
        <f t="shared" si="4"/>
        <v>0</v>
      </c>
      <c r="L89" s="137"/>
      <c r="M89" s="145"/>
      <c r="N89" s="146"/>
      <c r="O89" s="144">
        <f t="shared" si="5"/>
        <v>0</v>
      </c>
      <c r="P89" s="146"/>
      <c r="Q89" s="143"/>
      <c r="R89" s="144" t="str">
        <f t="shared" si="6"/>
        <v/>
      </c>
      <c r="S89" s="144" t="str">
        <f t="shared" si="7"/>
        <v/>
      </c>
      <c r="T89" s="152"/>
    </row>
    <row r="90" ht="28.5" customHeight="1" spans="1:20">
      <c r="A90" s="24">
        <v>86</v>
      </c>
      <c r="B90" s="137"/>
      <c r="C90" s="137"/>
      <c r="D90" s="138"/>
      <c r="E90" s="137"/>
      <c r="F90" s="137"/>
      <c r="G90" s="137"/>
      <c r="H90" s="137"/>
      <c r="I90" s="137"/>
      <c r="J90" s="143"/>
      <c r="K90" s="144">
        <f t="shared" si="4"/>
        <v>0</v>
      </c>
      <c r="L90" s="137"/>
      <c r="M90" s="145"/>
      <c r="N90" s="146"/>
      <c r="O90" s="144">
        <f t="shared" si="5"/>
        <v>0</v>
      </c>
      <c r="P90" s="146"/>
      <c r="Q90" s="143"/>
      <c r="R90" s="144" t="str">
        <f t="shared" si="6"/>
        <v/>
      </c>
      <c r="S90" s="144" t="str">
        <f t="shared" si="7"/>
        <v/>
      </c>
      <c r="T90" s="152"/>
    </row>
    <row r="91" ht="28.5" customHeight="1" spans="1:20">
      <c r="A91" s="24">
        <v>87</v>
      </c>
      <c r="B91" s="137"/>
      <c r="C91" s="137"/>
      <c r="D91" s="138"/>
      <c r="E91" s="137"/>
      <c r="F91" s="137"/>
      <c r="G91" s="137"/>
      <c r="H91" s="137"/>
      <c r="I91" s="137"/>
      <c r="J91" s="143"/>
      <c r="K91" s="144">
        <f t="shared" si="4"/>
        <v>0</v>
      </c>
      <c r="L91" s="137"/>
      <c r="M91" s="145"/>
      <c r="N91" s="146"/>
      <c r="O91" s="144">
        <f t="shared" si="5"/>
        <v>0</v>
      </c>
      <c r="P91" s="146"/>
      <c r="Q91" s="143"/>
      <c r="R91" s="144" t="str">
        <f t="shared" si="6"/>
        <v/>
      </c>
      <c r="S91" s="144" t="str">
        <f t="shared" si="7"/>
        <v/>
      </c>
      <c r="T91" s="152"/>
    </row>
    <row r="92" ht="28.5" customHeight="1" spans="1:20">
      <c r="A92" s="24">
        <v>88</v>
      </c>
      <c r="B92" s="137"/>
      <c r="C92" s="137"/>
      <c r="D92" s="138"/>
      <c r="E92" s="137"/>
      <c r="F92" s="137"/>
      <c r="G92" s="137"/>
      <c r="H92" s="137"/>
      <c r="I92" s="137"/>
      <c r="J92" s="143"/>
      <c r="K92" s="144">
        <f t="shared" si="4"/>
        <v>0</v>
      </c>
      <c r="L92" s="137"/>
      <c r="M92" s="145"/>
      <c r="N92" s="146"/>
      <c r="O92" s="144">
        <f t="shared" si="5"/>
        <v>0</v>
      </c>
      <c r="P92" s="146"/>
      <c r="Q92" s="143"/>
      <c r="R92" s="144" t="str">
        <f t="shared" si="6"/>
        <v/>
      </c>
      <c r="S92" s="144" t="str">
        <f t="shared" si="7"/>
        <v/>
      </c>
      <c r="T92" s="152"/>
    </row>
    <row r="93" ht="28.5" customHeight="1" spans="1:20">
      <c r="A93" s="24">
        <v>89</v>
      </c>
      <c r="B93" s="137"/>
      <c r="C93" s="137"/>
      <c r="D93" s="138"/>
      <c r="E93" s="137"/>
      <c r="F93" s="137"/>
      <c r="G93" s="137"/>
      <c r="H93" s="137"/>
      <c r="I93" s="137"/>
      <c r="J93" s="143"/>
      <c r="K93" s="144">
        <f t="shared" si="4"/>
        <v>0</v>
      </c>
      <c r="L93" s="137"/>
      <c r="M93" s="145"/>
      <c r="N93" s="146"/>
      <c r="O93" s="144">
        <f t="shared" si="5"/>
        <v>0</v>
      </c>
      <c r="P93" s="146"/>
      <c r="Q93" s="143"/>
      <c r="R93" s="144" t="str">
        <f t="shared" si="6"/>
        <v/>
      </c>
      <c r="S93" s="144" t="str">
        <f t="shared" si="7"/>
        <v/>
      </c>
      <c r="T93" s="152"/>
    </row>
    <row r="94" ht="28.5" customHeight="1" spans="1:20">
      <c r="A94" s="24">
        <v>90</v>
      </c>
      <c r="B94" s="137"/>
      <c r="C94" s="137"/>
      <c r="D94" s="138"/>
      <c r="E94" s="137"/>
      <c r="F94" s="137"/>
      <c r="G94" s="137"/>
      <c r="H94" s="137"/>
      <c r="I94" s="137"/>
      <c r="J94" s="143"/>
      <c r="K94" s="144">
        <f t="shared" si="4"/>
        <v>0</v>
      </c>
      <c r="L94" s="137"/>
      <c r="M94" s="145"/>
      <c r="N94" s="146"/>
      <c r="O94" s="144">
        <f t="shared" si="5"/>
        <v>0</v>
      </c>
      <c r="P94" s="146"/>
      <c r="Q94" s="143"/>
      <c r="R94" s="144" t="str">
        <f t="shared" si="6"/>
        <v/>
      </c>
      <c r="S94" s="144" t="str">
        <f t="shared" si="7"/>
        <v/>
      </c>
      <c r="T94" s="152"/>
    </row>
    <row r="95" ht="28.5" customHeight="1" spans="1:20">
      <c r="A95" s="24">
        <v>91</v>
      </c>
      <c r="B95" s="137"/>
      <c r="C95" s="137"/>
      <c r="D95" s="138"/>
      <c r="E95" s="137"/>
      <c r="F95" s="137"/>
      <c r="G95" s="137"/>
      <c r="H95" s="137"/>
      <c r="I95" s="137"/>
      <c r="J95" s="143"/>
      <c r="K95" s="144">
        <f t="shared" si="4"/>
        <v>0</v>
      </c>
      <c r="L95" s="137"/>
      <c r="M95" s="145"/>
      <c r="N95" s="146"/>
      <c r="O95" s="144">
        <f t="shared" si="5"/>
        <v>0</v>
      </c>
      <c r="P95" s="146"/>
      <c r="Q95" s="143"/>
      <c r="R95" s="144" t="str">
        <f t="shared" si="6"/>
        <v/>
      </c>
      <c r="S95" s="144" t="str">
        <f t="shared" si="7"/>
        <v/>
      </c>
      <c r="T95" s="152"/>
    </row>
    <row r="96" ht="28.5" customHeight="1" spans="1:20">
      <c r="A96" s="24">
        <v>92</v>
      </c>
      <c r="B96" s="137"/>
      <c r="C96" s="137"/>
      <c r="D96" s="138"/>
      <c r="E96" s="137"/>
      <c r="F96" s="137"/>
      <c r="G96" s="137"/>
      <c r="H96" s="137"/>
      <c r="I96" s="137"/>
      <c r="J96" s="143"/>
      <c r="K96" s="144">
        <f t="shared" si="4"/>
        <v>0</v>
      </c>
      <c r="L96" s="137"/>
      <c r="M96" s="145"/>
      <c r="N96" s="146"/>
      <c r="O96" s="144">
        <f t="shared" si="5"/>
        <v>0</v>
      </c>
      <c r="P96" s="146"/>
      <c r="Q96" s="143"/>
      <c r="R96" s="144" t="str">
        <f t="shared" si="6"/>
        <v/>
      </c>
      <c r="S96" s="144" t="str">
        <f t="shared" si="7"/>
        <v/>
      </c>
      <c r="T96" s="152"/>
    </row>
    <row r="97" ht="28.5" customHeight="1" spans="1:20">
      <c r="A97" s="24">
        <v>93</v>
      </c>
      <c r="B97" s="137"/>
      <c r="C97" s="137"/>
      <c r="D97" s="138"/>
      <c r="E97" s="137"/>
      <c r="F97" s="137"/>
      <c r="G97" s="137"/>
      <c r="H97" s="137"/>
      <c r="I97" s="137"/>
      <c r="J97" s="143"/>
      <c r="K97" s="144">
        <f t="shared" si="4"/>
        <v>0</v>
      </c>
      <c r="L97" s="137"/>
      <c r="M97" s="145"/>
      <c r="N97" s="146"/>
      <c r="O97" s="144">
        <f t="shared" si="5"/>
        <v>0</v>
      </c>
      <c r="P97" s="146"/>
      <c r="Q97" s="143"/>
      <c r="R97" s="144" t="str">
        <f t="shared" si="6"/>
        <v/>
      </c>
      <c r="S97" s="144" t="str">
        <f t="shared" si="7"/>
        <v/>
      </c>
      <c r="T97" s="152"/>
    </row>
    <row r="98" ht="28.5" customHeight="1" spans="1:20">
      <c r="A98" s="24">
        <v>94</v>
      </c>
      <c r="B98" s="137"/>
      <c r="C98" s="137"/>
      <c r="D98" s="138"/>
      <c r="E98" s="137"/>
      <c r="F98" s="137"/>
      <c r="G98" s="137"/>
      <c r="H98" s="137"/>
      <c r="I98" s="137"/>
      <c r="J98" s="143"/>
      <c r="K98" s="144">
        <f t="shared" si="4"/>
        <v>0</v>
      </c>
      <c r="L98" s="137"/>
      <c r="M98" s="145"/>
      <c r="N98" s="146"/>
      <c r="O98" s="144">
        <f t="shared" si="5"/>
        <v>0</v>
      </c>
      <c r="P98" s="146"/>
      <c r="Q98" s="143"/>
      <c r="R98" s="144" t="str">
        <f t="shared" si="6"/>
        <v/>
      </c>
      <c r="S98" s="144" t="str">
        <f t="shared" si="7"/>
        <v/>
      </c>
      <c r="T98" s="152"/>
    </row>
    <row r="99" ht="28.5" customHeight="1" spans="1:20">
      <c r="A99" s="24">
        <v>95</v>
      </c>
      <c r="B99" s="137"/>
      <c r="C99" s="137"/>
      <c r="D99" s="138"/>
      <c r="E99" s="137"/>
      <c r="F99" s="137"/>
      <c r="G99" s="137"/>
      <c r="H99" s="137"/>
      <c r="I99" s="137"/>
      <c r="J99" s="143"/>
      <c r="K99" s="144">
        <f t="shared" si="4"/>
        <v>0</v>
      </c>
      <c r="L99" s="137"/>
      <c r="M99" s="145"/>
      <c r="N99" s="146"/>
      <c r="O99" s="144">
        <f t="shared" si="5"/>
        <v>0</v>
      </c>
      <c r="P99" s="146"/>
      <c r="Q99" s="143"/>
      <c r="R99" s="144" t="str">
        <f t="shared" si="6"/>
        <v/>
      </c>
      <c r="S99" s="144" t="str">
        <f t="shared" si="7"/>
        <v/>
      </c>
      <c r="T99" s="152"/>
    </row>
    <row r="100" ht="28.5" customHeight="1" spans="1:20">
      <c r="A100" s="24">
        <v>96</v>
      </c>
      <c r="B100" s="137"/>
      <c r="C100" s="137"/>
      <c r="D100" s="138"/>
      <c r="E100" s="137"/>
      <c r="F100" s="137"/>
      <c r="G100" s="137"/>
      <c r="H100" s="137"/>
      <c r="I100" s="137"/>
      <c r="J100" s="143"/>
      <c r="K100" s="144">
        <f t="shared" si="4"/>
        <v>0</v>
      </c>
      <c r="L100" s="137"/>
      <c r="M100" s="145"/>
      <c r="N100" s="146"/>
      <c r="O100" s="144">
        <f t="shared" si="5"/>
        <v>0</v>
      </c>
      <c r="P100" s="146"/>
      <c r="Q100" s="143"/>
      <c r="R100" s="144" t="str">
        <f t="shared" si="6"/>
        <v/>
      </c>
      <c r="S100" s="144" t="str">
        <f t="shared" si="7"/>
        <v/>
      </c>
      <c r="T100" s="152"/>
    </row>
    <row r="101" ht="28.5" customHeight="1" spans="1:20">
      <c r="A101" s="24">
        <v>97</v>
      </c>
      <c r="B101" s="137"/>
      <c r="C101" s="137"/>
      <c r="D101" s="138"/>
      <c r="E101" s="137"/>
      <c r="F101" s="137"/>
      <c r="G101" s="137"/>
      <c r="H101" s="137"/>
      <c r="I101" s="137"/>
      <c r="J101" s="143"/>
      <c r="K101" s="144">
        <f t="shared" si="4"/>
        <v>0</v>
      </c>
      <c r="L101" s="137"/>
      <c r="M101" s="145"/>
      <c r="N101" s="146"/>
      <c r="O101" s="144">
        <f t="shared" si="5"/>
        <v>0</v>
      </c>
      <c r="P101" s="146"/>
      <c r="Q101" s="143"/>
      <c r="R101" s="144" t="str">
        <f t="shared" si="6"/>
        <v/>
      </c>
      <c r="S101" s="144" t="str">
        <f t="shared" si="7"/>
        <v/>
      </c>
      <c r="T101" s="152"/>
    </row>
    <row r="102" ht="28.5" customHeight="1" spans="1:20">
      <c r="A102" s="24">
        <v>98</v>
      </c>
      <c r="B102" s="137"/>
      <c r="C102" s="137"/>
      <c r="D102" s="138"/>
      <c r="E102" s="137"/>
      <c r="F102" s="137"/>
      <c r="G102" s="137"/>
      <c r="H102" s="137"/>
      <c r="I102" s="137"/>
      <c r="J102" s="143"/>
      <c r="K102" s="144">
        <f t="shared" si="4"/>
        <v>0</v>
      </c>
      <c r="L102" s="137"/>
      <c r="M102" s="145"/>
      <c r="N102" s="146"/>
      <c r="O102" s="144">
        <f t="shared" si="5"/>
        <v>0</v>
      </c>
      <c r="P102" s="146"/>
      <c r="Q102" s="143"/>
      <c r="R102" s="144" t="str">
        <f t="shared" si="6"/>
        <v/>
      </c>
      <c r="S102" s="144" t="str">
        <f t="shared" si="7"/>
        <v/>
      </c>
      <c r="T102" s="152"/>
    </row>
    <row r="103" ht="28.5" customHeight="1" spans="1:20">
      <c r="A103" s="24">
        <v>99</v>
      </c>
      <c r="B103" s="137"/>
      <c r="C103" s="137"/>
      <c r="D103" s="138"/>
      <c r="E103" s="137"/>
      <c r="F103" s="137"/>
      <c r="G103" s="137"/>
      <c r="H103" s="137"/>
      <c r="I103" s="137"/>
      <c r="J103" s="143"/>
      <c r="K103" s="144">
        <f t="shared" si="4"/>
        <v>0</v>
      </c>
      <c r="L103" s="137"/>
      <c r="M103" s="145"/>
      <c r="N103" s="146"/>
      <c r="O103" s="144">
        <f t="shared" si="5"/>
        <v>0</v>
      </c>
      <c r="P103" s="146"/>
      <c r="Q103" s="143"/>
      <c r="R103" s="144" t="str">
        <f t="shared" si="6"/>
        <v/>
      </c>
      <c r="S103" s="144" t="str">
        <f t="shared" si="7"/>
        <v/>
      </c>
      <c r="T103" s="152"/>
    </row>
    <row r="104" ht="28.5" customHeight="1" spans="1:20">
      <c r="A104" s="24">
        <v>100</v>
      </c>
      <c r="B104" s="137"/>
      <c r="C104" s="137"/>
      <c r="D104" s="138"/>
      <c r="E104" s="137"/>
      <c r="F104" s="137"/>
      <c r="G104" s="137"/>
      <c r="H104" s="137"/>
      <c r="I104" s="137"/>
      <c r="J104" s="143"/>
      <c r="K104" s="144">
        <f t="shared" si="4"/>
        <v>0</v>
      </c>
      <c r="L104" s="146"/>
      <c r="M104" s="145"/>
      <c r="N104" s="146"/>
      <c r="O104" s="144">
        <f t="shared" si="5"/>
        <v>0</v>
      </c>
      <c r="P104" s="146"/>
      <c r="Q104" s="143"/>
      <c r="R104" s="144" t="str">
        <f t="shared" si="6"/>
        <v/>
      </c>
      <c r="S104" s="144" t="str">
        <f t="shared" si="7"/>
        <v/>
      </c>
      <c r="T104" s="152"/>
    </row>
    <row r="105" ht="20.1" customHeight="1" spans="1:20">
      <c r="A105" s="153" t="s">
        <v>138</v>
      </c>
      <c r="B105" s="154" t="s">
        <v>139</v>
      </c>
      <c r="C105" s="154" t="s">
        <v>139</v>
      </c>
      <c r="D105" s="154" t="s">
        <v>139</v>
      </c>
      <c r="E105" s="154" t="s">
        <v>139</v>
      </c>
      <c r="F105" s="154" t="s">
        <v>139</v>
      </c>
      <c r="G105" s="154" t="s">
        <v>139</v>
      </c>
      <c r="H105" s="154" t="s">
        <v>139</v>
      </c>
      <c r="I105" s="159" t="s">
        <v>139</v>
      </c>
      <c r="J105" s="159" t="s">
        <v>139</v>
      </c>
      <c r="K105" s="160">
        <f>SUM(K5:K104)</f>
        <v>0</v>
      </c>
      <c r="L105" s="144" t="s">
        <v>139</v>
      </c>
      <c r="M105" s="161" t="s">
        <v>139</v>
      </c>
      <c r="N105" s="154" t="s">
        <v>139</v>
      </c>
      <c r="O105" s="160">
        <f>SUM(O5:O104)</f>
        <v>0</v>
      </c>
      <c r="P105" s="144" t="s">
        <v>139</v>
      </c>
      <c r="Q105" s="163" t="s">
        <v>139</v>
      </c>
      <c r="R105" s="160">
        <f>SUM(R5:R104)</f>
        <v>0</v>
      </c>
      <c r="S105" s="160">
        <f>SUM(S5:S104)</f>
        <v>0</v>
      </c>
      <c r="T105" s="154" t="s">
        <v>139</v>
      </c>
    </row>
    <row r="106" ht="126" customHeight="1" spans="1:20">
      <c r="A106" s="155" t="s">
        <v>205</v>
      </c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</row>
    <row r="107" ht="21.95" customHeight="1" spans="1:20">
      <c r="A107" s="156"/>
      <c r="B107" s="156"/>
      <c r="C107" s="157" t="s">
        <v>206</v>
      </c>
      <c r="D107" s="158"/>
      <c r="E107" s="158"/>
      <c r="F107" s="158"/>
      <c r="G107" s="158"/>
      <c r="H107" s="158"/>
      <c r="I107" s="158"/>
      <c r="J107" s="158"/>
      <c r="K107" s="162"/>
      <c r="L107" s="162"/>
      <c r="M107" s="162"/>
      <c r="N107" s="162"/>
      <c r="O107" s="162"/>
      <c r="P107" s="162"/>
      <c r="Q107" s="162"/>
      <c r="R107" s="162"/>
      <c r="S107" s="164"/>
      <c r="T107" s="165"/>
    </row>
  </sheetData>
  <sheetProtection password="CE0A" sheet="1" objects="1"/>
  <mergeCells count="15">
    <mergeCell ref="A1:T1"/>
    <mergeCell ref="I2:K2"/>
    <mergeCell ref="L2:O2"/>
    <mergeCell ref="P2:R2"/>
    <mergeCell ref="A106:T106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showGridLines="0" showZeros="0" workbookViewId="0">
      <selection activeCell="L42" sqref="L42"/>
    </sheetView>
  </sheetViews>
  <sheetFormatPr defaultColWidth="9" defaultRowHeight="13.5"/>
  <cols>
    <col min="1" max="1" width="6" style="14" customWidth="1"/>
    <col min="2" max="2" width="5.125" style="14" customWidth="1"/>
    <col min="3" max="3" width="12.625" style="14" customWidth="1"/>
    <col min="4" max="4" width="8.75" style="15" customWidth="1"/>
    <col min="5" max="5" width="9.25" style="15" customWidth="1"/>
    <col min="6" max="6" width="8.625" style="15" customWidth="1"/>
    <col min="7" max="7" width="9.5" style="15" customWidth="1"/>
    <col min="8" max="8" width="9.625" style="15" customWidth="1"/>
    <col min="9" max="9" width="8.625" style="15" customWidth="1"/>
    <col min="10" max="10" width="10.375" style="92" customWidth="1"/>
    <col min="11" max="11" width="8.375" style="93" customWidth="1"/>
    <col min="12" max="12" width="9.375" style="15" customWidth="1"/>
    <col min="13" max="13" width="6.625" style="93" customWidth="1"/>
    <col min="14" max="14" width="12.625" style="93" customWidth="1"/>
    <col min="15" max="16" width="10.625" style="15" customWidth="1"/>
    <col min="17" max="17" width="6.25" style="15" customWidth="1"/>
    <col min="18" max="18" width="11.25" style="15" customWidth="1"/>
    <col min="19" max="19" width="6.5" style="15" customWidth="1"/>
    <col min="20" max="20" width="8.625" style="15" customWidth="1"/>
    <col min="21" max="21" width="7.625" style="15" customWidth="1"/>
    <col min="22" max="22" width="8.625" style="15" customWidth="1"/>
    <col min="23" max="23" width="11.625" style="15" customWidth="1"/>
    <col min="24" max="24" width="10.625" style="15" customWidth="1"/>
    <col min="25" max="16384" width="9" style="15"/>
  </cols>
  <sheetData>
    <row r="1" ht="24.95" customHeight="1" spans="1:23">
      <c r="A1" s="94" t="s">
        <v>207</v>
      </c>
      <c r="B1" s="94"/>
      <c r="C1" s="94"/>
      <c r="D1" s="94"/>
      <c r="E1" s="94"/>
      <c r="F1" s="94"/>
      <c r="G1" s="94"/>
      <c r="H1" s="94"/>
      <c r="I1" s="94"/>
      <c r="J1" s="105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="91" customFormat="1" ht="18.75" customHeight="1" spans="1:24">
      <c r="A2" s="95" t="s">
        <v>1</v>
      </c>
      <c r="B2" s="96" t="s">
        <v>180</v>
      </c>
      <c r="C2" s="95" t="s">
        <v>181</v>
      </c>
      <c r="D2" s="96" t="s">
        <v>208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5" t="s">
        <v>209</v>
      </c>
      <c r="R2" s="95"/>
      <c r="S2" s="95"/>
      <c r="T2" s="95"/>
      <c r="U2" s="95"/>
      <c r="V2" s="95"/>
      <c r="W2" s="95"/>
      <c r="X2" s="121" t="s">
        <v>103</v>
      </c>
    </row>
    <row r="3" ht="42.75" spans="1:24">
      <c r="A3" s="95"/>
      <c r="B3" s="96"/>
      <c r="C3" s="95"/>
      <c r="D3" s="97" t="s">
        <v>210</v>
      </c>
      <c r="E3" s="97" t="s">
        <v>107</v>
      </c>
      <c r="F3" s="97" t="s">
        <v>211</v>
      </c>
      <c r="G3" s="97" t="s">
        <v>212</v>
      </c>
      <c r="H3" s="97" t="s">
        <v>213</v>
      </c>
      <c r="I3" s="97" t="s">
        <v>214</v>
      </c>
      <c r="J3" s="106" t="s">
        <v>215</v>
      </c>
      <c r="K3" s="107" t="s">
        <v>216</v>
      </c>
      <c r="L3" s="97" t="s">
        <v>217</v>
      </c>
      <c r="M3" s="107" t="s">
        <v>218</v>
      </c>
      <c r="N3" s="107" t="s">
        <v>219</v>
      </c>
      <c r="O3" s="97" t="s">
        <v>220</v>
      </c>
      <c r="P3" s="97" t="s">
        <v>221</v>
      </c>
      <c r="Q3" s="97" t="s">
        <v>222</v>
      </c>
      <c r="R3" s="97" t="s">
        <v>223</v>
      </c>
      <c r="S3" s="97" t="s">
        <v>224</v>
      </c>
      <c r="T3" s="97" t="s">
        <v>225</v>
      </c>
      <c r="U3" s="97" t="s">
        <v>226</v>
      </c>
      <c r="V3" s="97" t="s">
        <v>227</v>
      </c>
      <c r="W3" s="97" t="s">
        <v>228</v>
      </c>
      <c r="X3" s="121"/>
    </row>
    <row r="4" ht="24" customHeight="1" spans="1:24">
      <c r="A4" s="98" t="s">
        <v>122</v>
      </c>
      <c r="B4" s="98" t="s">
        <v>200</v>
      </c>
      <c r="C4" s="98" t="s">
        <v>229</v>
      </c>
      <c r="D4" s="99" t="s">
        <v>230</v>
      </c>
      <c r="E4" s="99" t="s">
        <v>231</v>
      </c>
      <c r="F4" s="99">
        <v>500</v>
      </c>
      <c r="G4" s="99">
        <v>400</v>
      </c>
      <c r="H4" s="99">
        <v>15.5</v>
      </c>
      <c r="I4" s="99">
        <v>5000</v>
      </c>
      <c r="J4" s="108">
        <f>F4*H4+I4</f>
        <v>12750</v>
      </c>
      <c r="K4" s="109">
        <v>2000</v>
      </c>
      <c r="L4" s="110">
        <v>3000</v>
      </c>
      <c r="M4" s="109">
        <v>10</v>
      </c>
      <c r="N4" s="109">
        <v>2200</v>
      </c>
      <c r="O4" s="110">
        <v>2500</v>
      </c>
      <c r="P4" s="110">
        <f>IFERROR(((J4+L4*M4)-O4)/(K4+N4*M4),"")</f>
        <v>1.67708333333333</v>
      </c>
      <c r="Q4" s="98" t="s">
        <v>139</v>
      </c>
      <c r="R4" s="98" t="s">
        <v>139</v>
      </c>
      <c r="S4" s="98" t="s">
        <v>139</v>
      </c>
      <c r="T4" s="98" t="s">
        <v>139</v>
      </c>
      <c r="U4" s="98" t="s">
        <v>139</v>
      </c>
      <c r="V4" s="98" t="s">
        <v>139</v>
      </c>
      <c r="W4" s="98" t="s">
        <v>139</v>
      </c>
      <c r="X4" s="122"/>
    </row>
    <row r="5" ht="24" customHeight="1" spans="1:24">
      <c r="A5" s="98" t="s">
        <v>122</v>
      </c>
      <c r="B5" s="98" t="s">
        <v>232</v>
      </c>
      <c r="C5" s="98" t="s">
        <v>233</v>
      </c>
      <c r="D5" s="100" t="s">
        <v>234</v>
      </c>
      <c r="E5" s="100" t="s">
        <v>235</v>
      </c>
      <c r="F5" s="100">
        <v>100</v>
      </c>
      <c r="G5" s="100">
        <v>80</v>
      </c>
      <c r="H5" s="100">
        <v>5.5</v>
      </c>
      <c r="I5" s="100">
        <v>2000</v>
      </c>
      <c r="J5" s="108">
        <f>F5*H5+I5</f>
        <v>2550</v>
      </c>
      <c r="K5" s="109">
        <v>100000</v>
      </c>
      <c r="L5" s="110">
        <v>1500</v>
      </c>
      <c r="M5" s="109">
        <v>8</v>
      </c>
      <c r="N5" s="109">
        <v>80000</v>
      </c>
      <c r="O5" s="110">
        <v>800</v>
      </c>
      <c r="P5" s="110">
        <f>IFERROR(((J5+L5*M5)-O5)/(K5+N5*M5),"")</f>
        <v>0.0185810810810811</v>
      </c>
      <c r="Q5" s="123" t="s">
        <v>236</v>
      </c>
      <c r="R5" s="98" t="s">
        <v>237</v>
      </c>
      <c r="S5" s="98" t="s">
        <v>238</v>
      </c>
      <c r="T5" s="124">
        <v>26</v>
      </c>
      <c r="U5" s="98">
        <v>2000</v>
      </c>
      <c r="V5" s="98">
        <v>6</v>
      </c>
      <c r="W5" s="98">
        <f>IFERROR((T5*V5/U5),"")</f>
        <v>0.078</v>
      </c>
      <c r="X5" s="122"/>
    </row>
    <row r="6" ht="28.5" customHeight="1" spans="1:24">
      <c r="A6" s="24">
        <v>1</v>
      </c>
      <c r="B6" s="101"/>
      <c r="C6" s="101"/>
      <c r="D6" s="102"/>
      <c r="E6" s="102"/>
      <c r="F6" s="102"/>
      <c r="G6" s="102"/>
      <c r="H6" s="102"/>
      <c r="I6" s="102"/>
      <c r="J6" s="108">
        <f>F6*H6+I6</f>
        <v>0</v>
      </c>
      <c r="K6" s="111"/>
      <c r="L6" s="112"/>
      <c r="M6" s="111"/>
      <c r="N6" s="111"/>
      <c r="O6" s="112"/>
      <c r="P6" s="113" t="str">
        <f>IFERROR(((J6+L6*M6)-O6)/(K6+N6*M6),"")</f>
        <v/>
      </c>
      <c r="Q6" s="101"/>
      <c r="R6" s="101"/>
      <c r="S6" s="101"/>
      <c r="T6" s="125"/>
      <c r="U6" s="101"/>
      <c r="V6" s="101"/>
      <c r="W6" s="96" t="str">
        <f>IFERROR((T6*V6/U6),"")</f>
        <v/>
      </c>
      <c r="X6" s="126"/>
    </row>
    <row r="7" ht="28.5" customHeight="1" spans="1:24">
      <c r="A7" s="24">
        <v>2</v>
      </c>
      <c r="B7" s="101"/>
      <c r="C7" s="101"/>
      <c r="D7" s="102"/>
      <c r="E7" s="102"/>
      <c r="F7" s="102"/>
      <c r="G7" s="102"/>
      <c r="H7" s="102"/>
      <c r="I7" s="102"/>
      <c r="J7" s="108">
        <f t="shared" ref="J7:J35" si="0">F7*H7+I7</f>
        <v>0</v>
      </c>
      <c r="K7" s="111"/>
      <c r="L7" s="112"/>
      <c r="M7" s="111"/>
      <c r="N7" s="111"/>
      <c r="O7" s="112"/>
      <c r="P7" s="113" t="str">
        <f t="shared" ref="P7:P35" si="1">IFERROR(((J7+L7*M7)-O7)/(K7+N7*M7),"")</f>
        <v/>
      </c>
      <c r="Q7" s="101"/>
      <c r="R7" s="101"/>
      <c r="S7" s="101"/>
      <c r="T7" s="125"/>
      <c r="U7" s="101"/>
      <c r="V7" s="101"/>
      <c r="W7" s="96" t="str">
        <f t="shared" ref="W7:W35" si="2">IFERROR((T7*V7/U7),"")</f>
        <v/>
      </c>
      <c r="X7" s="126"/>
    </row>
    <row r="8" ht="28.5" customHeight="1" spans="1:24">
      <c r="A8" s="24">
        <v>3</v>
      </c>
      <c r="B8" s="101"/>
      <c r="C8" s="101"/>
      <c r="D8" s="102"/>
      <c r="E8" s="102"/>
      <c r="F8" s="102"/>
      <c r="G8" s="102"/>
      <c r="H8" s="102"/>
      <c r="I8" s="102"/>
      <c r="J8" s="108">
        <f t="shared" si="0"/>
        <v>0</v>
      </c>
      <c r="K8" s="111"/>
      <c r="L8" s="112"/>
      <c r="M8" s="111"/>
      <c r="N8" s="111"/>
      <c r="O8" s="112"/>
      <c r="P8" s="113" t="str">
        <f t="shared" si="1"/>
        <v/>
      </c>
      <c r="Q8" s="101"/>
      <c r="R8" s="101"/>
      <c r="S8" s="101"/>
      <c r="T8" s="125"/>
      <c r="U8" s="101"/>
      <c r="V8" s="101"/>
      <c r="W8" s="96" t="str">
        <f t="shared" si="2"/>
        <v/>
      </c>
      <c r="X8" s="126"/>
    </row>
    <row r="9" ht="28.5" customHeight="1" spans="1:24">
      <c r="A9" s="24">
        <v>4</v>
      </c>
      <c r="B9" s="101"/>
      <c r="C9" s="101"/>
      <c r="D9" s="102"/>
      <c r="E9" s="102"/>
      <c r="F9" s="102"/>
      <c r="G9" s="102"/>
      <c r="H9" s="102"/>
      <c r="I9" s="102"/>
      <c r="J9" s="108">
        <f t="shared" si="0"/>
        <v>0</v>
      </c>
      <c r="K9" s="111"/>
      <c r="L9" s="112"/>
      <c r="M9" s="111"/>
      <c r="N9" s="111"/>
      <c r="O9" s="112"/>
      <c r="P9" s="113" t="str">
        <f t="shared" si="1"/>
        <v/>
      </c>
      <c r="Q9" s="101"/>
      <c r="R9" s="101"/>
      <c r="S9" s="101"/>
      <c r="T9" s="125"/>
      <c r="U9" s="101"/>
      <c r="V9" s="101"/>
      <c r="W9" s="96" t="str">
        <f t="shared" si="2"/>
        <v/>
      </c>
      <c r="X9" s="126"/>
    </row>
    <row r="10" ht="28.5" customHeight="1" spans="1:24">
      <c r="A10" s="24">
        <v>5</v>
      </c>
      <c r="B10" s="101"/>
      <c r="C10" s="101"/>
      <c r="D10" s="102"/>
      <c r="E10" s="102"/>
      <c r="F10" s="102"/>
      <c r="G10" s="102"/>
      <c r="H10" s="102"/>
      <c r="I10" s="102"/>
      <c r="J10" s="108">
        <f t="shared" si="0"/>
        <v>0</v>
      </c>
      <c r="K10" s="111"/>
      <c r="L10" s="112"/>
      <c r="M10" s="111"/>
      <c r="N10" s="111"/>
      <c r="O10" s="112"/>
      <c r="P10" s="113" t="str">
        <f t="shared" si="1"/>
        <v/>
      </c>
      <c r="Q10" s="101"/>
      <c r="R10" s="101"/>
      <c r="S10" s="101"/>
      <c r="T10" s="125"/>
      <c r="U10" s="101"/>
      <c r="V10" s="101"/>
      <c r="W10" s="96" t="str">
        <f t="shared" si="2"/>
        <v/>
      </c>
      <c r="X10" s="126"/>
    </row>
    <row r="11" ht="28.5" customHeight="1" spans="1:24">
      <c r="A11" s="24">
        <v>6</v>
      </c>
      <c r="B11" s="101"/>
      <c r="C11" s="101"/>
      <c r="D11" s="102"/>
      <c r="E11" s="102"/>
      <c r="F11" s="102"/>
      <c r="G11" s="102"/>
      <c r="H11" s="102"/>
      <c r="I11" s="102"/>
      <c r="J11" s="108">
        <f t="shared" si="0"/>
        <v>0</v>
      </c>
      <c r="K11" s="111"/>
      <c r="L11" s="112"/>
      <c r="M11" s="111"/>
      <c r="N11" s="111"/>
      <c r="O11" s="112"/>
      <c r="P11" s="113" t="str">
        <f t="shared" si="1"/>
        <v/>
      </c>
      <c r="Q11" s="101"/>
      <c r="R11" s="101"/>
      <c r="S11" s="101"/>
      <c r="T11" s="125"/>
      <c r="U11" s="101"/>
      <c r="V11" s="101"/>
      <c r="W11" s="96" t="str">
        <f t="shared" si="2"/>
        <v/>
      </c>
      <c r="X11" s="126"/>
    </row>
    <row r="12" ht="28.5" customHeight="1" spans="1:24">
      <c r="A12" s="24">
        <v>7</v>
      </c>
      <c r="B12" s="101"/>
      <c r="C12" s="101"/>
      <c r="D12" s="102"/>
      <c r="E12" s="102"/>
      <c r="F12" s="102"/>
      <c r="G12" s="102"/>
      <c r="H12" s="102"/>
      <c r="I12" s="102"/>
      <c r="J12" s="108">
        <f t="shared" si="0"/>
        <v>0</v>
      </c>
      <c r="K12" s="111"/>
      <c r="L12" s="112"/>
      <c r="M12" s="111"/>
      <c r="N12" s="111"/>
      <c r="O12" s="112"/>
      <c r="P12" s="113" t="str">
        <f t="shared" si="1"/>
        <v/>
      </c>
      <c r="Q12" s="101"/>
      <c r="R12" s="101"/>
      <c r="S12" s="101"/>
      <c r="T12" s="125"/>
      <c r="U12" s="101"/>
      <c r="V12" s="101"/>
      <c r="W12" s="96" t="str">
        <f t="shared" si="2"/>
        <v/>
      </c>
      <c r="X12" s="126"/>
    </row>
    <row r="13" ht="28.5" customHeight="1" spans="1:24">
      <c r="A13" s="24">
        <v>8</v>
      </c>
      <c r="B13" s="101"/>
      <c r="C13" s="101"/>
      <c r="D13" s="102"/>
      <c r="E13" s="102"/>
      <c r="F13" s="102"/>
      <c r="G13" s="102"/>
      <c r="H13" s="102"/>
      <c r="I13" s="102"/>
      <c r="J13" s="108">
        <f t="shared" si="0"/>
        <v>0</v>
      </c>
      <c r="K13" s="111"/>
      <c r="L13" s="112"/>
      <c r="M13" s="111"/>
      <c r="N13" s="111"/>
      <c r="O13" s="112"/>
      <c r="P13" s="113" t="str">
        <f t="shared" si="1"/>
        <v/>
      </c>
      <c r="Q13" s="101"/>
      <c r="R13" s="101"/>
      <c r="S13" s="101"/>
      <c r="T13" s="125"/>
      <c r="U13" s="101"/>
      <c r="V13" s="101"/>
      <c r="W13" s="96" t="str">
        <f t="shared" si="2"/>
        <v/>
      </c>
      <c r="X13" s="126"/>
    </row>
    <row r="14" ht="28.5" customHeight="1" spans="1:24">
      <c r="A14" s="24">
        <v>9</v>
      </c>
      <c r="B14" s="101"/>
      <c r="C14" s="101"/>
      <c r="D14" s="102"/>
      <c r="E14" s="102"/>
      <c r="F14" s="102"/>
      <c r="G14" s="102"/>
      <c r="H14" s="102"/>
      <c r="I14" s="102"/>
      <c r="J14" s="108">
        <f t="shared" si="0"/>
        <v>0</v>
      </c>
      <c r="K14" s="111"/>
      <c r="L14" s="112"/>
      <c r="M14" s="111"/>
      <c r="N14" s="111"/>
      <c r="O14" s="112"/>
      <c r="P14" s="113" t="str">
        <f t="shared" si="1"/>
        <v/>
      </c>
      <c r="Q14" s="101"/>
      <c r="R14" s="101"/>
      <c r="S14" s="101"/>
      <c r="T14" s="125"/>
      <c r="U14" s="101"/>
      <c r="V14" s="101"/>
      <c r="W14" s="96" t="str">
        <f t="shared" si="2"/>
        <v/>
      </c>
      <c r="X14" s="126"/>
    </row>
    <row r="15" ht="28.5" customHeight="1" spans="1:24">
      <c r="A15" s="24">
        <v>10</v>
      </c>
      <c r="B15" s="101"/>
      <c r="C15" s="101"/>
      <c r="D15" s="102"/>
      <c r="E15" s="102"/>
      <c r="F15" s="102"/>
      <c r="G15" s="102"/>
      <c r="H15" s="102"/>
      <c r="I15" s="102"/>
      <c r="J15" s="108">
        <f t="shared" si="0"/>
        <v>0</v>
      </c>
      <c r="K15" s="111"/>
      <c r="L15" s="112"/>
      <c r="M15" s="111"/>
      <c r="N15" s="111"/>
      <c r="O15" s="112"/>
      <c r="P15" s="113" t="str">
        <f t="shared" si="1"/>
        <v/>
      </c>
      <c r="Q15" s="101"/>
      <c r="R15" s="101"/>
      <c r="S15" s="101"/>
      <c r="T15" s="125"/>
      <c r="U15" s="101"/>
      <c r="V15" s="101"/>
      <c r="W15" s="96" t="str">
        <f t="shared" si="2"/>
        <v/>
      </c>
      <c r="X15" s="126"/>
    </row>
    <row r="16" ht="28.5" customHeight="1" spans="1:24">
      <c r="A16" s="24">
        <v>11</v>
      </c>
      <c r="B16" s="101"/>
      <c r="C16" s="101"/>
      <c r="D16" s="102"/>
      <c r="E16" s="102"/>
      <c r="F16" s="102"/>
      <c r="G16" s="102"/>
      <c r="H16" s="102"/>
      <c r="I16" s="102"/>
      <c r="J16" s="108">
        <f t="shared" si="0"/>
        <v>0</v>
      </c>
      <c r="K16" s="111"/>
      <c r="L16" s="112"/>
      <c r="M16" s="111"/>
      <c r="N16" s="111"/>
      <c r="O16" s="112"/>
      <c r="P16" s="113" t="str">
        <f t="shared" si="1"/>
        <v/>
      </c>
      <c r="Q16" s="101"/>
      <c r="R16" s="101"/>
      <c r="S16" s="101"/>
      <c r="T16" s="125"/>
      <c r="U16" s="101"/>
      <c r="V16" s="101"/>
      <c r="W16" s="96" t="str">
        <f t="shared" si="2"/>
        <v/>
      </c>
      <c r="X16" s="126"/>
    </row>
    <row r="17" ht="28.5" customHeight="1" spans="1:24">
      <c r="A17" s="24">
        <v>12</v>
      </c>
      <c r="B17" s="101"/>
      <c r="C17" s="101"/>
      <c r="D17" s="102"/>
      <c r="E17" s="102"/>
      <c r="F17" s="102"/>
      <c r="G17" s="102"/>
      <c r="H17" s="102"/>
      <c r="I17" s="102"/>
      <c r="J17" s="108">
        <f t="shared" si="0"/>
        <v>0</v>
      </c>
      <c r="K17" s="111"/>
      <c r="L17" s="112"/>
      <c r="M17" s="111"/>
      <c r="N17" s="111"/>
      <c r="O17" s="112"/>
      <c r="P17" s="113" t="str">
        <f t="shared" si="1"/>
        <v/>
      </c>
      <c r="Q17" s="101"/>
      <c r="R17" s="101"/>
      <c r="S17" s="101"/>
      <c r="T17" s="125"/>
      <c r="U17" s="101"/>
      <c r="V17" s="101"/>
      <c r="W17" s="96" t="str">
        <f t="shared" si="2"/>
        <v/>
      </c>
      <c r="X17" s="126"/>
    </row>
    <row r="18" ht="28.5" customHeight="1" spans="1:24">
      <c r="A18" s="24">
        <v>13</v>
      </c>
      <c r="B18" s="101"/>
      <c r="C18" s="101"/>
      <c r="D18" s="102"/>
      <c r="E18" s="102"/>
      <c r="F18" s="102"/>
      <c r="G18" s="102"/>
      <c r="H18" s="102"/>
      <c r="I18" s="102"/>
      <c r="J18" s="108">
        <f t="shared" si="0"/>
        <v>0</v>
      </c>
      <c r="K18" s="111"/>
      <c r="L18" s="112"/>
      <c r="M18" s="111"/>
      <c r="N18" s="111"/>
      <c r="O18" s="112"/>
      <c r="P18" s="113" t="str">
        <f t="shared" si="1"/>
        <v/>
      </c>
      <c r="Q18" s="101"/>
      <c r="R18" s="101"/>
      <c r="S18" s="101"/>
      <c r="T18" s="125"/>
      <c r="U18" s="101"/>
      <c r="V18" s="101"/>
      <c r="W18" s="96" t="str">
        <f t="shared" si="2"/>
        <v/>
      </c>
      <c r="X18" s="126"/>
    </row>
    <row r="19" ht="28.5" customHeight="1" spans="1:24">
      <c r="A19" s="24">
        <v>14</v>
      </c>
      <c r="B19" s="101"/>
      <c r="C19" s="101"/>
      <c r="D19" s="102"/>
      <c r="E19" s="102"/>
      <c r="F19" s="102"/>
      <c r="G19" s="102"/>
      <c r="H19" s="102"/>
      <c r="I19" s="102"/>
      <c r="J19" s="108">
        <f t="shared" si="0"/>
        <v>0</v>
      </c>
      <c r="K19" s="111"/>
      <c r="L19" s="112"/>
      <c r="M19" s="111"/>
      <c r="N19" s="111"/>
      <c r="O19" s="112"/>
      <c r="P19" s="113" t="str">
        <f t="shared" si="1"/>
        <v/>
      </c>
      <c r="Q19" s="101"/>
      <c r="R19" s="101"/>
      <c r="S19" s="101"/>
      <c r="T19" s="125"/>
      <c r="U19" s="101"/>
      <c r="V19" s="101"/>
      <c r="W19" s="96" t="str">
        <f t="shared" si="2"/>
        <v/>
      </c>
      <c r="X19" s="126"/>
    </row>
    <row r="20" ht="28.5" customHeight="1" spans="1:24">
      <c r="A20" s="24">
        <v>15</v>
      </c>
      <c r="B20" s="101"/>
      <c r="C20" s="101"/>
      <c r="D20" s="102"/>
      <c r="E20" s="102"/>
      <c r="F20" s="102"/>
      <c r="G20" s="102"/>
      <c r="H20" s="102"/>
      <c r="I20" s="102"/>
      <c r="J20" s="108">
        <f t="shared" si="0"/>
        <v>0</v>
      </c>
      <c r="K20" s="111"/>
      <c r="L20" s="112"/>
      <c r="M20" s="111"/>
      <c r="N20" s="111"/>
      <c r="O20" s="112"/>
      <c r="P20" s="113" t="str">
        <f t="shared" si="1"/>
        <v/>
      </c>
      <c r="Q20" s="101"/>
      <c r="R20" s="101"/>
      <c r="S20" s="101"/>
      <c r="T20" s="125"/>
      <c r="U20" s="101"/>
      <c r="V20" s="101"/>
      <c r="W20" s="96" t="str">
        <f t="shared" si="2"/>
        <v/>
      </c>
      <c r="X20" s="126"/>
    </row>
    <row r="21" ht="28.5" customHeight="1" spans="1:24">
      <c r="A21" s="24">
        <v>16</v>
      </c>
      <c r="B21" s="101"/>
      <c r="C21" s="101"/>
      <c r="D21" s="102"/>
      <c r="E21" s="102"/>
      <c r="F21" s="102"/>
      <c r="G21" s="102"/>
      <c r="H21" s="102"/>
      <c r="I21" s="102"/>
      <c r="J21" s="108">
        <f t="shared" si="0"/>
        <v>0</v>
      </c>
      <c r="K21" s="111"/>
      <c r="L21" s="112"/>
      <c r="M21" s="111"/>
      <c r="N21" s="111"/>
      <c r="O21" s="112"/>
      <c r="P21" s="113" t="str">
        <f t="shared" si="1"/>
        <v/>
      </c>
      <c r="Q21" s="101"/>
      <c r="R21" s="101"/>
      <c r="S21" s="101"/>
      <c r="T21" s="125"/>
      <c r="U21" s="101"/>
      <c r="V21" s="101"/>
      <c r="W21" s="96" t="str">
        <f t="shared" si="2"/>
        <v/>
      </c>
      <c r="X21" s="126"/>
    </row>
    <row r="22" ht="28.5" customHeight="1" spans="1:24">
      <c r="A22" s="24">
        <v>17</v>
      </c>
      <c r="B22" s="101"/>
      <c r="C22" s="101"/>
      <c r="D22" s="102"/>
      <c r="E22" s="102"/>
      <c r="F22" s="102"/>
      <c r="G22" s="102"/>
      <c r="H22" s="102"/>
      <c r="I22" s="102"/>
      <c r="J22" s="108">
        <f t="shared" si="0"/>
        <v>0</v>
      </c>
      <c r="K22" s="111"/>
      <c r="L22" s="112"/>
      <c r="M22" s="111"/>
      <c r="N22" s="111"/>
      <c r="O22" s="112"/>
      <c r="P22" s="113" t="str">
        <f t="shared" si="1"/>
        <v/>
      </c>
      <c r="Q22" s="101"/>
      <c r="R22" s="101"/>
      <c r="S22" s="101"/>
      <c r="T22" s="125"/>
      <c r="U22" s="101"/>
      <c r="V22" s="101"/>
      <c r="W22" s="96" t="str">
        <f t="shared" si="2"/>
        <v/>
      </c>
      <c r="X22" s="126"/>
    </row>
    <row r="23" ht="28.5" customHeight="1" spans="1:24">
      <c r="A23" s="24">
        <v>18</v>
      </c>
      <c r="B23" s="101"/>
      <c r="C23" s="101"/>
      <c r="D23" s="102"/>
      <c r="E23" s="102"/>
      <c r="F23" s="102"/>
      <c r="G23" s="102"/>
      <c r="H23" s="102"/>
      <c r="I23" s="102"/>
      <c r="J23" s="108">
        <f t="shared" si="0"/>
        <v>0</v>
      </c>
      <c r="K23" s="111"/>
      <c r="L23" s="112"/>
      <c r="M23" s="111"/>
      <c r="N23" s="111"/>
      <c r="O23" s="112"/>
      <c r="P23" s="113" t="str">
        <f t="shared" si="1"/>
        <v/>
      </c>
      <c r="Q23" s="101"/>
      <c r="R23" s="101"/>
      <c r="S23" s="101"/>
      <c r="T23" s="125"/>
      <c r="U23" s="101"/>
      <c r="V23" s="101"/>
      <c r="W23" s="96" t="str">
        <f t="shared" si="2"/>
        <v/>
      </c>
      <c r="X23" s="126"/>
    </row>
    <row r="24" ht="28.5" customHeight="1" spans="1:24">
      <c r="A24" s="24">
        <v>19</v>
      </c>
      <c r="B24" s="101"/>
      <c r="C24" s="101"/>
      <c r="D24" s="102"/>
      <c r="E24" s="102"/>
      <c r="F24" s="102"/>
      <c r="G24" s="102"/>
      <c r="H24" s="102"/>
      <c r="I24" s="102"/>
      <c r="J24" s="108">
        <f t="shared" si="0"/>
        <v>0</v>
      </c>
      <c r="K24" s="111"/>
      <c r="L24" s="112"/>
      <c r="M24" s="111"/>
      <c r="N24" s="111"/>
      <c r="O24" s="112"/>
      <c r="P24" s="113" t="str">
        <f t="shared" si="1"/>
        <v/>
      </c>
      <c r="Q24" s="101"/>
      <c r="R24" s="101"/>
      <c r="S24" s="101"/>
      <c r="T24" s="125"/>
      <c r="U24" s="101"/>
      <c r="V24" s="101"/>
      <c r="W24" s="96" t="str">
        <f t="shared" si="2"/>
        <v/>
      </c>
      <c r="X24" s="126"/>
    </row>
    <row r="25" ht="28.5" customHeight="1" spans="1:24">
      <c r="A25" s="24">
        <v>20</v>
      </c>
      <c r="B25" s="101"/>
      <c r="C25" s="101"/>
      <c r="D25" s="102"/>
      <c r="E25" s="102"/>
      <c r="F25" s="102"/>
      <c r="G25" s="102"/>
      <c r="H25" s="102"/>
      <c r="I25" s="102"/>
      <c r="J25" s="108">
        <f t="shared" si="0"/>
        <v>0</v>
      </c>
      <c r="K25" s="111"/>
      <c r="L25" s="112"/>
      <c r="M25" s="111"/>
      <c r="N25" s="111"/>
      <c r="O25" s="112"/>
      <c r="P25" s="113" t="str">
        <f t="shared" si="1"/>
        <v/>
      </c>
      <c r="Q25" s="101"/>
      <c r="R25" s="101"/>
      <c r="S25" s="101"/>
      <c r="T25" s="125"/>
      <c r="U25" s="101"/>
      <c r="V25" s="101"/>
      <c r="W25" s="96" t="str">
        <f t="shared" si="2"/>
        <v/>
      </c>
      <c r="X25" s="126"/>
    </row>
    <row r="26" ht="28.5" customHeight="1" spans="1:24">
      <c r="A26" s="24">
        <v>21</v>
      </c>
      <c r="B26" s="101"/>
      <c r="C26" s="101"/>
      <c r="D26" s="102"/>
      <c r="E26" s="102"/>
      <c r="F26" s="102"/>
      <c r="G26" s="102"/>
      <c r="H26" s="102"/>
      <c r="I26" s="102"/>
      <c r="J26" s="108">
        <f t="shared" si="0"/>
        <v>0</v>
      </c>
      <c r="K26" s="111"/>
      <c r="L26" s="112"/>
      <c r="M26" s="111"/>
      <c r="N26" s="111"/>
      <c r="O26" s="112"/>
      <c r="P26" s="113" t="str">
        <f t="shared" si="1"/>
        <v/>
      </c>
      <c r="Q26" s="101"/>
      <c r="R26" s="101"/>
      <c r="S26" s="101"/>
      <c r="T26" s="125"/>
      <c r="U26" s="101"/>
      <c r="V26" s="101"/>
      <c r="W26" s="96" t="str">
        <f t="shared" si="2"/>
        <v/>
      </c>
      <c r="X26" s="126"/>
    </row>
    <row r="27" ht="28.5" customHeight="1" spans="1:24">
      <c r="A27" s="24">
        <v>22</v>
      </c>
      <c r="B27" s="101"/>
      <c r="C27" s="101"/>
      <c r="D27" s="102"/>
      <c r="E27" s="102"/>
      <c r="F27" s="102"/>
      <c r="G27" s="102"/>
      <c r="H27" s="102"/>
      <c r="I27" s="102"/>
      <c r="J27" s="108">
        <f t="shared" si="0"/>
        <v>0</v>
      </c>
      <c r="K27" s="111"/>
      <c r="L27" s="112"/>
      <c r="M27" s="111"/>
      <c r="N27" s="111"/>
      <c r="O27" s="112"/>
      <c r="P27" s="113" t="str">
        <f t="shared" si="1"/>
        <v/>
      </c>
      <c r="Q27" s="101"/>
      <c r="R27" s="101"/>
      <c r="S27" s="101"/>
      <c r="T27" s="125"/>
      <c r="U27" s="101"/>
      <c r="V27" s="101"/>
      <c r="W27" s="96" t="str">
        <f t="shared" si="2"/>
        <v/>
      </c>
      <c r="X27" s="126"/>
    </row>
    <row r="28" ht="28.5" customHeight="1" spans="1:24">
      <c r="A28" s="24">
        <v>23</v>
      </c>
      <c r="B28" s="101"/>
      <c r="C28" s="101"/>
      <c r="D28" s="102"/>
      <c r="E28" s="102"/>
      <c r="F28" s="102"/>
      <c r="G28" s="102"/>
      <c r="H28" s="102"/>
      <c r="I28" s="102"/>
      <c r="J28" s="108">
        <f t="shared" si="0"/>
        <v>0</v>
      </c>
      <c r="K28" s="111"/>
      <c r="L28" s="112"/>
      <c r="M28" s="111"/>
      <c r="N28" s="111"/>
      <c r="O28" s="112"/>
      <c r="P28" s="113" t="str">
        <f t="shared" si="1"/>
        <v/>
      </c>
      <c r="Q28" s="101"/>
      <c r="R28" s="101"/>
      <c r="S28" s="101"/>
      <c r="T28" s="125"/>
      <c r="U28" s="101"/>
      <c r="V28" s="101"/>
      <c r="W28" s="96" t="str">
        <f t="shared" si="2"/>
        <v/>
      </c>
      <c r="X28" s="126"/>
    </row>
    <row r="29" ht="28.5" customHeight="1" spans="1:24">
      <c r="A29" s="24">
        <v>24</v>
      </c>
      <c r="B29" s="101"/>
      <c r="C29" s="101"/>
      <c r="D29" s="102"/>
      <c r="E29" s="102"/>
      <c r="F29" s="102"/>
      <c r="G29" s="102"/>
      <c r="H29" s="102"/>
      <c r="I29" s="102"/>
      <c r="J29" s="108">
        <f t="shared" si="0"/>
        <v>0</v>
      </c>
      <c r="K29" s="111"/>
      <c r="L29" s="112"/>
      <c r="M29" s="111"/>
      <c r="N29" s="111"/>
      <c r="O29" s="112"/>
      <c r="P29" s="113" t="str">
        <f t="shared" si="1"/>
        <v/>
      </c>
      <c r="Q29" s="101"/>
      <c r="R29" s="101"/>
      <c r="S29" s="101"/>
      <c r="T29" s="125"/>
      <c r="U29" s="101"/>
      <c r="V29" s="101"/>
      <c r="W29" s="96" t="str">
        <f t="shared" si="2"/>
        <v/>
      </c>
      <c r="X29" s="126"/>
    </row>
    <row r="30" ht="28.5" customHeight="1" spans="1:24">
      <c r="A30" s="24">
        <v>25</v>
      </c>
      <c r="B30" s="101"/>
      <c r="C30" s="101"/>
      <c r="D30" s="102"/>
      <c r="E30" s="102"/>
      <c r="F30" s="102"/>
      <c r="G30" s="102"/>
      <c r="H30" s="102"/>
      <c r="I30" s="102"/>
      <c r="J30" s="108">
        <f t="shared" si="0"/>
        <v>0</v>
      </c>
      <c r="K30" s="111"/>
      <c r="L30" s="112"/>
      <c r="M30" s="111"/>
      <c r="N30" s="111"/>
      <c r="O30" s="112"/>
      <c r="P30" s="113" t="str">
        <f t="shared" si="1"/>
        <v/>
      </c>
      <c r="Q30" s="101"/>
      <c r="R30" s="101"/>
      <c r="S30" s="101"/>
      <c r="T30" s="125"/>
      <c r="U30" s="101"/>
      <c r="V30" s="101"/>
      <c r="W30" s="96" t="str">
        <f t="shared" si="2"/>
        <v/>
      </c>
      <c r="X30" s="126"/>
    </row>
    <row r="31" ht="28.5" customHeight="1" spans="1:24">
      <c r="A31" s="24">
        <v>26</v>
      </c>
      <c r="B31" s="101"/>
      <c r="C31" s="101"/>
      <c r="D31" s="102"/>
      <c r="E31" s="102"/>
      <c r="F31" s="102"/>
      <c r="G31" s="102"/>
      <c r="H31" s="102"/>
      <c r="I31" s="102"/>
      <c r="J31" s="108">
        <f t="shared" si="0"/>
        <v>0</v>
      </c>
      <c r="K31" s="111"/>
      <c r="L31" s="112"/>
      <c r="M31" s="111"/>
      <c r="N31" s="111"/>
      <c r="O31" s="112"/>
      <c r="P31" s="113" t="str">
        <f t="shared" si="1"/>
        <v/>
      </c>
      <c r="Q31" s="101"/>
      <c r="R31" s="101"/>
      <c r="S31" s="101"/>
      <c r="T31" s="125"/>
      <c r="U31" s="101"/>
      <c r="V31" s="101"/>
      <c r="W31" s="96" t="str">
        <f t="shared" si="2"/>
        <v/>
      </c>
      <c r="X31" s="126"/>
    </row>
    <row r="32" ht="28.5" customHeight="1" spans="1:24">
      <c r="A32" s="24">
        <v>27</v>
      </c>
      <c r="B32" s="101"/>
      <c r="C32" s="101"/>
      <c r="D32" s="102"/>
      <c r="E32" s="102"/>
      <c r="F32" s="102"/>
      <c r="G32" s="102"/>
      <c r="H32" s="102"/>
      <c r="I32" s="102"/>
      <c r="J32" s="108">
        <f t="shared" si="0"/>
        <v>0</v>
      </c>
      <c r="K32" s="111"/>
      <c r="L32" s="112"/>
      <c r="M32" s="111"/>
      <c r="N32" s="111"/>
      <c r="O32" s="112"/>
      <c r="P32" s="113" t="str">
        <f t="shared" si="1"/>
        <v/>
      </c>
      <c r="Q32" s="101"/>
      <c r="R32" s="101"/>
      <c r="S32" s="101"/>
      <c r="T32" s="125"/>
      <c r="U32" s="101"/>
      <c r="V32" s="101"/>
      <c r="W32" s="96" t="str">
        <f t="shared" si="2"/>
        <v/>
      </c>
      <c r="X32" s="126"/>
    </row>
    <row r="33" ht="28.5" customHeight="1" spans="1:24">
      <c r="A33" s="24">
        <v>28</v>
      </c>
      <c r="B33" s="101"/>
      <c r="C33" s="101"/>
      <c r="D33" s="102"/>
      <c r="E33" s="102"/>
      <c r="F33" s="102"/>
      <c r="G33" s="102"/>
      <c r="H33" s="102"/>
      <c r="I33" s="102"/>
      <c r="J33" s="108">
        <f t="shared" si="0"/>
        <v>0</v>
      </c>
      <c r="K33" s="111"/>
      <c r="L33" s="112"/>
      <c r="M33" s="111"/>
      <c r="N33" s="111"/>
      <c r="O33" s="112"/>
      <c r="P33" s="113" t="str">
        <f t="shared" si="1"/>
        <v/>
      </c>
      <c r="Q33" s="101"/>
      <c r="R33" s="101"/>
      <c r="S33" s="101"/>
      <c r="T33" s="125"/>
      <c r="U33" s="101"/>
      <c r="V33" s="101"/>
      <c r="W33" s="96" t="str">
        <f t="shared" si="2"/>
        <v/>
      </c>
      <c r="X33" s="126"/>
    </row>
    <row r="34" ht="28.5" customHeight="1" spans="1:24">
      <c r="A34" s="24">
        <v>29</v>
      </c>
      <c r="B34" s="101"/>
      <c r="C34" s="101"/>
      <c r="D34" s="102"/>
      <c r="E34" s="102"/>
      <c r="F34" s="102"/>
      <c r="G34" s="102"/>
      <c r="H34" s="102"/>
      <c r="I34" s="102"/>
      <c r="J34" s="108">
        <f t="shared" si="0"/>
        <v>0</v>
      </c>
      <c r="K34" s="111"/>
      <c r="L34" s="112"/>
      <c r="M34" s="111"/>
      <c r="N34" s="111"/>
      <c r="O34" s="112"/>
      <c r="P34" s="113" t="str">
        <f t="shared" si="1"/>
        <v/>
      </c>
      <c r="Q34" s="101"/>
      <c r="R34" s="101"/>
      <c r="S34" s="101"/>
      <c r="T34" s="125"/>
      <c r="U34" s="101"/>
      <c r="V34" s="101"/>
      <c r="W34" s="96" t="str">
        <f t="shared" si="2"/>
        <v/>
      </c>
      <c r="X34" s="126"/>
    </row>
    <row r="35" ht="28.5" customHeight="1" spans="1:24">
      <c r="A35" s="24">
        <v>30</v>
      </c>
      <c r="B35" s="101"/>
      <c r="C35" s="101"/>
      <c r="D35" s="102"/>
      <c r="E35" s="102"/>
      <c r="F35" s="102"/>
      <c r="G35" s="102"/>
      <c r="H35" s="102"/>
      <c r="I35" s="102"/>
      <c r="J35" s="108">
        <f t="shared" si="0"/>
        <v>0</v>
      </c>
      <c r="K35" s="111"/>
      <c r="L35" s="112"/>
      <c r="M35" s="111"/>
      <c r="N35" s="111"/>
      <c r="O35" s="112"/>
      <c r="P35" s="113" t="str">
        <f t="shared" si="1"/>
        <v/>
      </c>
      <c r="Q35" s="101"/>
      <c r="R35" s="101"/>
      <c r="S35" s="101"/>
      <c r="T35" s="125"/>
      <c r="U35" s="101"/>
      <c r="V35" s="101"/>
      <c r="W35" s="96" t="str">
        <f t="shared" si="2"/>
        <v/>
      </c>
      <c r="X35" s="126"/>
    </row>
    <row r="36" ht="20.1" customHeight="1" spans="1:24">
      <c r="A36" s="103" t="s">
        <v>138</v>
      </c>
      <c r="B36" s="96" t="s">
        <v>139</v>
      </c>
      <c r="C36" s="96" t="s">
        <v>139</v>
      </c>
      <c r="D36" s="96" t="s">
        <v>139</v>
      </c>
      <c r="E36" s="96" t="s">
        <v>139</v>
      </c>
      <c r="F36" s="96" t="s">
        <v>139</v>
      </c>
      <c r="G36" s="96" t="s">
        <v>139</v>
      </c>
      <c r="H36" s="96" t="s">
        <v>139</v>
      </c>
      <c r="I36" s="113" t="s">
        <v>139</v>
      </c>
      <c r="J36" s="114">
        <f>SUM(J6:J35)</f>
        <v>0</v>
      </c>
      <c r="K36" s="115" t="s">
        <v>139</v>
      </c>
      <c r="L36" s="96" t="s">
        <v>139</v>
      </c>
      <c r="M36" s="115" t="s">
        <v>139</v>
      </c>
      <c r="N36" s="115" t="s">
        <v>139</v>
      </c>
      <c r="O36" s="96" t="s">
        <v>139</v>
      </c>
      <c r="P36" s="113">
        <f>SUM(P6:P35)</f>
        <v>0</v>
      </c>
      <c r="Q36" s="96" t="s">
        <v>139</v>
      </c>
      <c r="R36" s="96" t="s">
        <v>139</v>
      </c>
      <c r="S36" s="96" t="s">
        <v>139</v>
      </c>
      <c r="T36" s="117" t="s">
        <v>139</v>
      </c>
      <c r="U36" s="96" t="s">
        <v>139</v>
      </c>
      <c r="V36" s="96" t="s">
        <v>139</v>
      </c>
      <c r="W36" s="113">
        <f>SUM(W6:W35)</f>
        <v>0</v>
      </c>
      <c r="X36" s="96" t="s">
        <v>139</v>
      </c>
    </row>
    <row r="37" ht="20.1" customHeight="1" spans="1:24">
      <c r="A37" s="96" t="s">
        <v>239</v>
      </c>
      <c r="B37" s="96"/>
      <c r="C37" s="96"/>
      <c r="D37" s="96"/>
      <c r="E37" s="96"/>
      <c r="F37" s="96"/>
      <c r="G37" s="96"/>
      <c r="H37" s="96"/>
      <c r="I37" s="96"/>
      <c r="J37" s="116"/>
      <c r="K37" s="96"/>
      <c r="L37" s="96"/>
      <c r="M37" s="96"/>
      <c r="N37" s="96"/>
      <c r="O37" s="96"/>
      <c r="P37" s="117">
        <f>P36+W36</f>
        <v>0</v>
      </c>
      <c r="Q37" s="117"/>
      <c r="R37" s="117"/>
      <c r="S37" s="117"/>
      <c r="T37" s="117"/>
      <c r="U37" s="117"/>
      <c r="V37" s="117"/>
      <c r="W37" s="117"/>
      <c r="X37" s="117"/>
    </row>
    <row r="38" ht="84.95" customHeight="1" spans="1:23">
      <c r="A38" s="104" t="s">
        <v>240</v>
      </c>
      <c r="B38" s="104"/>
      <c r="C38" s="104"/>
      <c r="D38" s="104"/>
      <c r="E38" s="104"/>
      <c r="F38" s="104"/>
      <c r="G38" s="104"/>
      <c r="H38" s="104"/>
      <c r="I38" s="104"/>
      <c r="J38" s="118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</row>
    <row r="39" spans="1:23">
      <c r="A39" s="29"/>
      <c r="B39" s="29"/>
      <c r="C39" s="29" t="s">
        <v>241</v>
      </c>
      <c r="D39" s="28"/>
      <c r="E39" s="28"/>
      <c r="F39" s="28"/>
      <c r="G39" s="28"/>
      <c r="H39" s="28"/>
      <c r="I39" s="28"/>
      <c r="J39" s="119"/>
      <c r="K39" s="120"/>
      <c r="L39" s="28"/>
      <c r="M39" s="120"/>
      <c r="N39" s="120"/>
      <c r="O39" s="28"/>
      <c r="P39" s="28"/>
      <c r="Q39" s="28"/>
      <c r="R39" s="28"/>
      <c r="S39" s="28"/>
      <c r="T39" s="28"/>
      <c r="U39" s="28"/>
      <c r="V39" s="28"/>
      <c r="W39" s="28"/>
    </row>
  </sheetData>
  <sheetProtection password="CE0A" sheet="1" objects="1"/>
  <mergeCells count="10">
    <mergeCell ref="A1:W1"/>
    <mergeCell ref="D2:P2"/>
    <mergeCell ref="Q2:W2"/>
    <mergeCell ref="A37:O37"/>
    <mergeCell ref="P37:X37"/>
    <mergeCell ref="A38:W38"/>
    <mergeCell ref="A2:A3"/>
    <mergeCell ref="B2:B3"/>
    <mergeCell ref="C2:C3"/>
    <mergeCell ref="X2:X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showGridLines="0" showZeros="0" workbookViewId="0">
      <selection activeCell="E20" sqref="E20"/>
    </sheetView>
  </sheetViews>
  <sheetFormatPr defaultColWidth="9" defaultRowHeight="13.5"/>
  <cols>
    <col min="1" max="1" width="11.25" style="33" customWidth="1"/>
    <col min="2" max="2" width="14.625" style="33" customWidth="1"/>
    <col min="3" max="3" width="22.75" style="33" customWidth="1"/>
    <col min="4" max="4" width="16.625" style="33" customWidth="1"/>
    <col min="5" max="5" width="7.25" style="33" customWidth="1"/>
    <col min="6" max="6" width="10.875" style="33" customWidth="1"/>
    <col min="7" max="8" width="12.625" style="33" customWidth="1"/>
    <col min="9" max="10" width="9" style="33"/>
    <col min="11" max="11" width="10.25" style="33" customWidth="1"/>
    <col min="12" max="12" width="9" style="33"/>
    <col min="13" max="13" width="7.625" style="33" customWidth="1"/>
    <col min="14" max="17" width="16.625" style="33" customWidth="1"/>
    <col min="18" max="16384" width="9" style="33"/>
  </cols>
  <sheetData>
    <row r="1" ht="24.95" customHeight="1" spans="1:17">
      <c r="A1" s="34" t="s">
        <v>242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ht="26.25" customHeight="1" spans="1:17">
      <c r="A2" s="35" t="s">
        <v>243</v>
      </c>
      <c r="B2" s="35"/>
      <c r="C2" s="35"/>
      <c r="D2" s="35"/>
      <c r="E2" s="36"/>
      <c r="F2" s="35" t="s">
        <v>244</v>
      </c>
      <c r="G2" s="35"/>
      <c r="H2" s="35"/>
      <c r="I2" s="35"/>
      <c r="J2" s="35"/>
      <c r="K2" s="35"/>
      <c r="L2" s="35"/>
      <c r="N2" s="78" t="s">
        <v>245</v>
      </c>
      <c r="O2" s="78"/>
      <c r="P2" s="78"/>
      <c r="Q2" s="78"/>
    </row>
    <row r="3" ht="17.25" spans="1:17">
      <c r="A3" s="37" t="s">
        <v>246</v>
      </c>
      <c r="B3" s="38"/>
      <c r="C3" s="38"/>
      <c r="D3" s="39"/>
      <c r="E3" s="40"/>
      <c r="F3" s="37" t="s">
        <v>247</v>
      </c>
      <c r="G3" s="41"/>
      <c r="H3" s="41"/>
      <c r="I3" s="41"/>
      <c r="J3" s="41"/>
      <c r="K3" s="41"/>
      <c r="L3" s="79"/>
      <c r="N3" s="37" t="s">
        <v>248</v>
      </c>
      <c r="O3" s="38"/>
      <c r="P3" s="38"/>
      <c r="Q3" s="39"/>
    </row>
    <row r="4" ht="17.25" spans="1:17">
      <c r="A4" s="42"/>
      <c r="B4" s="43"/>
      <c r="C4" s="43"/>
      <c r="D4" s="44"/>
      <c r="E4" s="40"/>
      <c r="F4" s="45"/>
      <c r="G4" s="46"/>
      <c r="H4" s="46"/>
      <c r="I4" s="46"/>
      <c r="J4" s="46"/>
      <c r="K4" s="46"/>
      <c r="L4" s="80"/>
      <c r="N4" s="42"/>
      <c r="O4" s="43"/>
      <c r="P4" s="43"/>
      <c r="Q4" s="44"/>
    </row>
    <row r="5" ht="17.25" spans="1:17">
      <c r="A5" s="42"/>
      <c r="B5" s="43"/>
      <c r="C5" s="43"/>
      <c r="D5" s="44"/>
      <c r="E5" s="40"/>
      <c r="F5" s="45"/>
      <c r="G5" s="46"/>
      <c r="H5" s="46"/>
      <c r="I5" s="46"/>
      <c r="J5" s="46"/>
      <c r="K5" s="46"/>
      <c r="L5" s="80"/>
      <c r="N5" s="42"/>
      <c r="O5" s="43"/>
      <c r="P5" s="43"/>
      <c r="Q5" s="44"/>
    </row>
    <row r="6" ht="17.25" spans="1:17">
      <c r="A6" s="42"/>
      <c r="B6" s="43"/>
      <c r="C6" s="43"/>
      <c r="D6" s="44"/>
      <c r="E6" s="40"/>
      <c r="F6" s="45"/>
      <c r="G6" s="46"/>
      <c r="H6" s="46"/>
      <c r="I6" s="46"/>
      <c r="J6" s="46"/>
      <c r="K6" s="46"/>
      <c r="L6" s="80"/>
      <c r="N6" s="42"/>
      <c r="O6" s="43"/>
      <c r="P6" s="43"/>
      <c r="Q6" s="44"/>
    </row>
    <row r="7" ht="17.25" spans="1:17">
      <c r="A7" s="42"/>
      <c r="B7" s="43"/>
      <c r="C7" s="43"/>
      <c r="D7" s="44"/>
      <c r="E7" s="40"/>
      <c r="F7" s="45"/>
      <c r="G7" s="46"/>
      <c r="H7" s="46"/>
      <c r="I7" s="46"/>
      <c r="J7" s="46"/>
      <c r="K7" s="46"/>
      <c r="L7" s="80"/>
      <c r="N7" s="42"/>
      <c r="O7" s="43"/>
      <c r="P7" s="43"/>
      <c r="Q7" s="44"/>
    </row>
    <row r="8" ht="17.25" spans="1:17">
      <c r="A8" s="42"/>
      <c r="B8" s="43"/>
      <c r="C8" s="43"/>
      <c r="D8" s="44"/>
      <c r="E8" s="40"/>
      <c r="F8" s="45"/>
      <c r="G8" s="46"/>
      <c r="H8" s="46"/>
      <c r="I8" s="46"/>
      <c r="J8" s="46"/>
      <c r="K8" s="46"/>
      <c r="L8" s="80"/>
      <c r="N8" s="42"/>
      <c r="O8" s="43"/>
      <c r="P8" s="43"/>
      <c r="Q8" s="44"/>
    </row>
    <row r="9" ht="17.25" spans="1:17">
      <c r="A9" s="42"/>
      <c r="B9" s="43"/>
      <c r="C9" s="43"/>
      <c r="D9" s="44"/>
      <c r="E9" s="40"/>
      <c r="F9" s="45"/>
      <c r="G9" s="46"/>
      <c r="H9" s="46"/>
      <c r="I9" s="46"/>
      <c r="J9" s="46"/>
      <c r="K9" s="46"/>
      <c r="L9" s="80"/>
      <c r="N9" s="42"/>
      <c r="O9" s="43"/>
      <c r="P9" s="43"/>
      <c r="Q9" s="44"/>
    </row>
    <row r="10" ht="17.25" spans="1:17">
      <c r="A10" s="42"/>
      <c r="B10" s="43"/>
      <c r="C10" s="43"/>
      <c r="D10" s="44"/>
      <c r="E10" s="40"/>
      <c r="F10" s="45"/>
      <c r="G10" s="46"/>
      <c r="H10" s="46"/>
      <c r="I10" s="46"/>
      <c r="J10" s="46"/>
      <c r="K10" s="46"/>
      <c r="L10" s="80"/>
      <c r="N10" s="42"/>
      <c r="O10" s="43"/>
      <c r="P10" s="43"/>
      <c r="Q10" s="44"/>
    </row>
    <row r="11" ht="17.25" spans="1:17">
      <c r="A11" s="42"/>
      <c r="B11" s="43"/>
      <c r="C11" s="43"/>
      <c r="D11" s="44"/>
      <c r="E11" s="40"/>
      <c r="F11" s="45"/>
      <c r="G11" s="46"/>
      <c r="H11" s="46"/>
      <c r="I11" s="46"/>
      <c r="J11" s="46"/>
      <c r="K11" s="46"/>
      <c r="L11" s="80"/>
      <c r="N11" s="42"/>
      <c r="O11" s="43"/>
      <c r="P11" s="43"/>
      <c r="Q11" s="44"/>
    </row>
    <row r="12" ht="17.25" spans="1:17">
      <c r="A12" s="42"/>
      <c r="B12" s="43"/>
      <c r="C12" s="43"/>
      <c r="D12" s="44"/>
      <c r="E12" s="40"/>
      <c r="F12" s="45"/>
      <c r="G12" s="46"/>
      <c r="H12" s="46"/>
      <c r="I12" s="46"/>
      <c r="J12" s="46"/>
      <c r="K12" s="46"/>
      <c r="L12" s="80"/>
      <c r="N12" s="42"/>
      <c r="O12" s="43"/>
      <c r="P12" s="43"/>
      <c r="Q12" s="44"/>
    </row>
    <row r="13" ht="17.25" spans="1:17">
      <c r="A13" s="42"/>
      <c r="B13" s="43"/>
      <c r="C13" s="43"/>
      <c r="D13" s="44"/>
      <c r="E13" s="40"/>
      <c r="F13" s="45"/>
      <c r="G13" s="46"/>
      <c r="H13" s="46"/>
      <c r="I13" s="46"/>
      <c r="J13" s="46"/>
      <c r="K13" s="46"/>
      <c r="L13" s="80"/>
      <c r="N13" s="42"/>
      <c r="O13" s="43"/>
      <c r="P13" s="43"/>
      <c r="Q13" s="44"/>
    </row>
    <row r="14" ht="17.25" spans="1:17">
      <c r="A14" s="42"/>
      <c r="B14" s="43"/>
      <c r="C14" s="43"/>
      <c r="D14" s="44"/>
      <c r="E14" s="40"/>
      <c r="F14" s="45"/>
      <c r="G14" s="46"/>
      <c r="H14" s="46"/>
      <c r="I14" s="46"/>
      <c r="J14" s="46"/>
      <c r="K14" s="46"/>
      <c r="L14" s="80"/>
      <c r="N14" s="42"/>
      <c r="O14" s="43"/>
      <c r="P14" s="43"/>
      <c r="Q14" s="44"/>
    </row>
    <row r="15" ht="17.25" spans="1:17">
      <c r="A15" s="42"/>
      <c r="B15" s="43"/>
      <c r="C15" s="43"/>
      <c r="D15" s="44"/>
      <c r="E15" s="40"/>
      <c r="F15" s="45"/>
      <c r="G15" s="46"/>
      <c r="H15" s="46"/>
      <c r="I15" s="46"/>
      <c r="J15" s="46"/>
      <c r="K15" s="46"/>
      <c r="L15" s="80"/>
      <c r="N15" s="42"/>
      <c r="O15" s="43"/>
      <c r="P15" s="43"/>
      <c r="Q15" s="44"/>
    </row>
    <row r="16" ht="17.25" spans="1:17">
      <c r="A16" s="42"/>
      <c r="B16" s="43"/>
      <c r="C16" s="43"/>
      <c r="D16" s="44"/>
      <c r="E16" s="40"/>
      <c r="F16" s="45"/>
      <c r="G16" s="46"/>
      <c r="H16" s="46"/>
      <c r="I16" s="46"/>
      <c r="J16" s="46"/>
      <c r="K16" s="46"/>
      <c r="L16" s="80"/>
      <c r="N16" s="42"/>
      <c r="O16" s="43"/>
      <c r="P16" s="43"/>
      <c r="Q16" s="44"/>
    </row>
    <row r="17" ht="17.25" spans="1:17">
      <c r="A17" s="42"/>
      <c r="B17" s="43"/>
      <c r="C17" s="43"/>
      <c r="D17" s="44"/>
      <c r="E17" s="40"/>
      <c r="F17" s="45"/>
      <c r="G17" s="46"/>
      <c r="H17" s="46"/>
      <c r="I17" s="46"/>
      <c r="J17" s="46"/>
      <c r="K17" s="46"/>
      <c r="L17" s="80"/>
      <c r="N17" s="42"/>
      <c r="O17" s="43"/>
      <c r="P17" s="43"/>
      <c r="Q17" s="44"/>
    </row>
    <row r="18" ht="17.25" spans="1:17">
      <c r="A18" s="42"/>
      <c r="B18" s="43"/>
      <c r="C18" s="43"/>
      <c r="D18" s="44"/>
      <c r="E18" s="40"/>
      <c r="F18" s="45"/>
      <c r="G18" s="46"/>
      <c r="H18" s="46"/>
      <c r="I18" s="46"/>
      <c r="J18" s="46"/>
      <c r="K18" s="46"/>
      <c r="L18" s="80"/>
      <c r="N18" s="42"/>
      <c r="O18" s="43"/>
      <c r="P18" s="43"/>
      <c r="Q18" s="44"/>
    </row>
    <row r="19" ht="17.25" spans="1:17">
      <c r="A19" s="42"/>
      <c r="B19" s="43"/>
      <c r="C19" s="43"/>
      <c r="D19" s="44"/>
      <c r="E19" s="40"/>
      <c r="F19" s="45"/>
      <c r="G19" s="46"/>
      <c r="H19" s="46"/>
      <c r="I19" s="46"/>
      <c r="J19" s="46"/>
      <c r="K19" s="46"/>
      <c r="L19" s="80"/>
      <c r="N19" s="42"/>
      <c r="O19" s="43"/>
      <c r="P19" s="43"/>
      <c r="Q19" s="44"/>
    </row>
    <row r="20" ht="17.25" spans="1:17">
      <c r="A20" s="42"/>
      <c r="B20" s="43"/>
      <c r="C20" s="43"/>
      <c r="D20" s="44"/>
      <c r="E20" s="40"/>
      <c r="F20" s="45"/>
      <c r="G20" s="46"/>
      <c r="H20" s="46"/>
      <c r="I20" s="46"/>
      <c r="J20" s="46"/>
      <c r="K20" s="46"/>
      <c r="L20" s="80"/>
      <c r="N20" s="42"/>
      <c r="O20" s="43"/>
      <c r="P20" s="43"/>
      <c r="Q20" s="44"/>
    </row>
    <row r="21" ht="17.25" spans="1:17">
      <c r="A21" s="42"/>
      <c r="B21" s="43"/>
      <c r="C21" s="43"/>
      <c r="D21" s="44"/>
      <c r="E21" s="40"/>
      <c r="F21" s="45"/>
      <c r="G21" s="46"/>
      <c r="H21" s="46"/>
      <c r="I21" s="46"/>
      <c r="J21" s="46"/>
      <c r="K21" s="46"/>
      <c r="L21" s="80"/>
      <c r="N21" s="42"/>
      <c r="O21" s="43"/>
      <c r="P21" s="43"/>
      <c r="Q21" s="44"/>
    </row>
    <row r="22" ht="17.25" spans="1:17">
      <c r="A22" s="42"/>
      <c r="B22" s="43"/>
      <c r="C22" s="43"/>
      <c r="D22" s="44"/>
      <c r="E22" s="40"/>
      <c r="F22" s="45"/>
      <c r="G22" s="46"/>
      <c r="H22" s="46"/>
      <c r="I22" s="46"/>
      <c r="J22" s="46"/>
      <c r="K22" s="46"/>
      <c r="L22" s="80"/>
      <c r="N22" s="42"/>
      <c r="O22" s="43"/>
      <c r="P22" s="43"/>
      <c r="Q22" s="44"/>
    </row>
    <row r="23" ht="18" spans="1:17">
      <c r="A23" s="47"/>
      <c r="B23" s="48"/>
      <c r="C23" s="48"/>
      <c r="D23" s="49"/>
      <c r="E23" s="40"/>
      <c r="F23" s="50"/>
      <c r="G23" s="51"/>
      <c r="H23" s="51"/>
      <c r="I23" s="51"/>
      <c r="J23" s="51"/>
      <c r="K23" s="51"/>
      <c r="L23" s="81"/>
      <c r="N23" s="47"/>
      <c r="O23" s="48"/>
      <c r="P23" s="48"/>
      <c r="Q23" s="49"/>
    </row>
    <row r="24" ht="18" spans="1:1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ht="20.1" customHeight="1" spans="1:17">
      <c r="A25" s="52" t="s">
        <v>249</v>
      </c>
      <c r="B25" s="53"/>
      <c r="C25" s="52" t="s">
        <v>250</v>
      </c>
      <c r="D25" s="54">
        <f>B26*B27*B28/10^9</f>
        <v>0</v>
      </c>
      <c r="F25" s="55" t="s">
        <v>251</v>
      </c>
      <c r="G25" s="56" t="s">
        <v>252</v>
      </c>
      <c r="H25" s="57" t="s">
        <v>253</v>
      </c>
      <c r="I25" s="57" t="s">
        <v>254</v>
      </c>
      <c r="J25" s="57"/>
      <c r="K25" s="57"/>
      <c r="L25" s="57" t="s">
        <v>255</v>
      </c>
      <c r="M25" s="57"/>
      <c r="N25" s="57"/>
      <c r="O25" s="57" t="s">
        <v>256</v>
      </c>
      <c r="P25" s="57"/>
      <c r="Q25" s="54" t="s">
        <v>257</v>
      </c>
    </row>
    <row r="26" ht="20.1" customHeight="1" spans="1:17">
      <c r="A26" s="58" t="s">
        <v>258</v>
      </c>
      <c r="B26" s="59"/>
      <c r="C26" s="60" t="s">
        <v>259</v>
      </c>
      <c r="D26" s="61"/>
      <c r="F26" s="62"/>
      <c r="G26" s="63"/>
      <c r="H26" s="64"/>
      <c r="I26" s="82"/>
      <c r="J26" s="82"/>
      <c r="K26" s="82"/>
      <c r="L26" s="83"/>
      <c r="M26" s="83"/>
      <c r="N26" s="83"/>
      <c r="O26" s="84" t="str">
        <f>IFERROR(L26/I26,"0.00")</f>
        <v>0.00</v>
      </c>
      <c r="P26" s="84"/>
      <c r="Q26" s="88">
        <f>IFERROR(O26+O28,"")</f>
        <v>0</v>
      </c>
    </row>
    <row r="27" ht="20.1" customHeight="1" spans="1:17">
      <c r="A27" s="58" t="s">
        <v>260</v>
      </c>
      <c r="B27" s="59"/>
      <c r="C27" s="60" t="s">
        <v>261</v>
      </c>
      <c r="D27" s="61"/>
      <c r="F27" s="65" t="s">
        <v>262</v>
      </c>
      <c r="G27" s="66" t="s">
        <v>263</v>
      </c>
      <c r="H27" s="67" t="s">
        <v>264</v>
      </c>
      <c r="I27" s="67" t="s">
        <v>265</v>
      </c>
      <c r="J27" s="67"/>
      <c r="K27" s="67"/>
      <c r="L27" s="67" t="s">
        <v>266</v>
      </c>
      <c r="M27" s="67"/>
      <c r="N27" s="67"/>
      <c r="O27" s="67" t="s">
        <v>267</v>
      </c>
      <c r="P27" s="67"/>
      <c r="Q27" s="89"/>
    </row>
    <row r="28" ht="20.1" customHeight="1" spans="1:17">
      <c r="A28" s="68" t="s">
        <v>268</v>
      </c>
      <c r="B28" s="69"/>
      <c r="C28" s="70" t="s">
        <v>269</v>
      </c>
      <c r="D28" s="71"/>
      <c r="F28" s="72"/>
      <c r="G28" s="73"/>
      <c r="H28" s="74"/>
      <c r="I28" s="85"/>
      <c r="J28" s="85"/>
      <c r="K28" s="85"/>
      <c r="L28" s="86"/>
      <c r="M28" s="86"/>
      <c r="N28" s="86"/>
      <c r="O28" s="87" t="str">
        <f>IFERROR(L28/I28,"0.00")</f>
        <v>0.00</v>
      </c>
      <c r="P28" s="87"/>
      <c r="Q28" s="90"/>
    </row>
    <row r="29" ht="42" customHeight="1" spans="1:12">
      <c r="A29" s="75" t="s">
        <v>270</v>
      </c>
      <c r="B29" s="75"/>
      <c r="C29" s="75"/>
      <c r="D29" s="75"/>
      <c r="E29" s="75"/>
      <c r="F29" s="76" t="str">
        <f>IF(D28="","请注意，您还未填写单元格D28中的产品重量!","")</f>
        <v>请注意，您还未填写单元格D28中的产品重量!</v>
      </c>
      <c r="G29" s="76"/>
      <c r="H29" s="76"/>
      <c r="I29" s="76"/>
      <c r="J29" s="76"/>
      <c r="K29" s="76"/>
      <c r="L29" s="76"/>
    </row>
    <row r="30" s="3" customFormat="1" ht="22.5" spans="2:15">
      <c r="B30" s="77" t="s">
        <v>271</v>
      </c>
      <c r="H30" s="77" t="s">
        <v>272</v>
      </c>
      <c r="O30" s="77" t="s">
        <v>273</v>
      </c>
    </row>
  </sheetData>
  <sheetProtection password="CE0A" sheet="1"/>
  <mergeCells count="25">
    <mergeCell ref="A1:Q1"/>
    <mergeCell ref="A2:D2"/>
    <mergeCell ref="F2:L2"/>
    <mergeCell ref="N2:Q2"/>
    <mergeCell ref="A25:B25"/>
    <mergeCell ref="I25:K25"/>
    <mergeCell ref="L25:N25"/>
    <mergeCell ref="O25:P25"/>
    <mergeCell ref="I26:K26"/>
    <mergeCell ref="L26:N26"/>
    <mergeCell ref="O26:P26"/>
    <mergeCell ref="I27:K27"/>
    <mergeCell ref="L27:N27"/>
    <mergeCell ref="O27:P27"/>
    <mergeCell ref="I28:K28"/>
    <mergeCell ref="L28:N28"/>
    <mergeCell ref="O28:P28"/>
    <mergeCell ref="A29:E29"/>
    <mergeCell ref="F29:L29"/>
    <mergeCell ref="F25:F26"/>
    <mergeCell ref="F27:F28"/>
    <mergeCell ref="Q26:Q28"/>
    <mergeCell ref="A3:D23"/>
    <mergeCell ref="N3:Q23"/>
    <mergeCell ref="F3:L23"/>
  </mergeCells>
  <conditionalFormatting sqref="D28">
    <cfRule type="cellIs" dxfId="0" priority="3" operator="equal">
      <formula>0</formula>
    </cfRule>
    <cfRule type="cellIs" dxfId="1" priority="2" operator="equal">
      <formula>0</formula>
    </cfRule>
    <cfRule type="cellIs" dxfId="0" priority="1" operator="equal">
      <formula>0</formula>
    </cfRule>
  </conditionalFormatting>
  <dataValidations count="2">
    <dataValidation type="list" allowBlank="1" showInputMessage="1" showErrorMessage="1" sqref="G26">
      <formula1>"纸箱,料斗,网箩,托盘,其它,无"</formula1>
    </dataValidation>
    <dataValidation type="list" allowBlank="1" showInputMessage="1" showErrorMessage="1" sqref="G28">
      <formula1>"专用器具,料斗,网箩,托盘,无"</formula1>
    </dataValidation>
  </dataValidations>
  <hyperlinks>
    <hyperlink ref="F29:J29" location="包装明细!D28" display="=IF(D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workbookViewId="0">
      <selection activeCell="K11" sqref="K11"/>
    </sheetView>
  </sheetViews>
  <sheetFormatPr defaultColWidth="9" defaultRowHeight="13.5"/>
  <cols>
    <col min="1" max="1" width="15.5" style="15" customWidth="1"/>
    <col min="2" max="4" width="16" style="15" customWidth="1"/>
    <col min="5" max="5" width="18.25" style="15" customWidth="1"/>
    <col min="6" max="6" width="16.625" style="15" customWidth="1"/>
    <col min="7" max="9" width="17.5" style="15" customWidth="1"/>
    <col min="10" max="10" width="16.75" style="15" customWidth="1"/>
    <col min="11" max="16384" width="9" style="15"/>
  </cols>
  <sheetData>
    <row r="1" ht="22.5" spans="1:10">
      <c r="A1" s="16" t="s">
        <v>274</v>
      </c>
      <c r="B1" s="16"/>
      <c r="C1" s="16"/>
      <c r="D1" s="16"/>
      <c r="E1" s="16"/>
      <c r="F1" s="16"/>
      <c r="G1" s="16"/>
      <c r="H1" s="16"/>
      <c r="I1" s="16"/>
      <c r="J1" s="16"/>
    </row>
    <row r="2" ht="24" customHeight="1" spans="1:10">
      <c r="A2" s="17" t="s">
        <v>275</v>
      </c>
      <c r="B2" s="17" t="s">
        <v>276</v>
      </c>
      <c r="C2" s="18"/>
      <c r="D2" s="19"/>
      <c r="E2" s="19"/>
      <c r="F2" s="19"/>
      <c r="G2" s="19"/>
      <c r="H2" s="19"/>
      <c r="I2" s="19"/>
      <c r="J2" s="30"/>
    </row>
    <row r="3" ht="24" customHeight="1" spans="1:10">
      <c r="A3" s="17"/>
      <c r="B3" s="17" t="s">
        <v>277</v>
      </c>
      <c r="C3" s="18"/>
      <c r="D3" s="19"/>
      <c r="E3" s="19"/>
      <c r="F3" s="19"/>
      <c r="G3" s="19"/>
      <c r="H3" s="19"/>
      <c r="I3" s="19"/>
      <c r="J3" s="30"/>
    </row>
    <row r="4" ht="24" customHeight="1" spans="1:10">
      <c r="A4" s="17" t="s">
        <v>278</v>
      </c>
      <c r="B4" s="20"/>
      <c r="C4" s="17" t="s">
        <v>279</v>
      </c>
      <c r="D4" s="21"/>
      <c r="E4" s="17" t="s">
        <v>280</v>
      </c>
      <c r="F4" s="20"/>
      <c r="G4" s="17" t="s">
        <v>281</v>
      </c>
      <c r="H4" s="20"/>
      <c r="I4" s="17" t="s">
        <v>282</v>
      </c>
      <c r="J4" s="31"/>
    </row>
    <row r="5" ht="53.25" customHeight="1" spans="1:10">
      <c r="A5" s="22" t="s">
        <v>1</v>
      </c>
      <c r="B5" s="17" t="s">
        <v>283</v>
      </c>
      <c r="C5" s="17" t="s">
        <v>284</v>
      </c>
      <c r="D5" s="22" t="s">
        <v>285</v>
      </c>
      <c r="E5" s="22" t="s">
        <v>286</v>
      </c>
      <c r="F5" s="23" t="s">
        <v>287</v>
      </c>
      <c r="G5" s="23" t="s">
        <v>288</v>
      </c>
      <c r="H5" s="23" t="s">
        <v>289</v>
      </c>
      <c r="I5" s="23" t="s">
        <v>290</v>
      </c>
      <c r="J5" s="22" t="s">
        <v>291</v>
      </c>
    </row>
    <row r="6" ht="28.5" customHeight="1" spans="1:10">
      <c r="A6" s="24">
        <v>1</v>
      </c>
      <c r="B6" s="20"/>
      <c r="C6" s="20"/>
      <c r="D6" s="20"/>
      <c r="E6" s="20"/>
      <c r="F6" s="20"/>
      <c r="G6" s="20"/>
      <c r="H6" s="25" t="str">
        <f>IFERROR(E6/D6/F4,"")</f>
        <v/>
      </c>
      <c r="I6" s="25" t="str">
        <f>IFERROR(E6/D6/H4,"")</f>
        <v/>
      </c>
      <c r="J6" s="32" t="str">
        <f>IFERROR(E6/F6/G6,"")</f>
        <v/>
      </c>
    </row>
    <row r="7" ht="28.5" customHeight="1" spans="1:10">
      <c r="A7" s="24">
        <v>2</v>
      </c>
      <c r="B7" s="20"/>
      <c r="C7" s="20"/>
      <c r="D7" s="20"/>
      <c r="E7" s="20"/>
      <c r="F7" s="20"/>
      <c r="G7" s="20"/>
      <c r="H7" s="25" t="str">
        <f t="shared" ref="H7:H15" si="0">IFERROR(E7/D7/F5,"")</f>
        <v/>
      </c>
      <c r="I7" s="25" t="str">
        <f t="shared" ref="I7:I15" si="1">IFERROR(E7/D7/H5,"")</f>
        <v/>
      </c>
      <c r="J7" s="32" t="str">
        <f t="shared" ref="J7:J15" si="2">IFERROR(E7/F7/G7,"")</f>
        <v/>
      </c>
    </row>
    <row r="8" ht="28.5" customHeight="1" spans="1:10">
      <c r="A8" s="24">
        <v>3</v>
      </c>
      <c r="B8" s="20"/>
      <c r="C8" s="20"/>
      <c r="D8" s="20"/>
      <c r="E8" s="20"/>
      <c r="F8" s="20"/>
      <c r="G8" s="20"/>
      <c r="H8" s="25" t="str">
        <f t="shared" si="0"/>
        <v/>
      </c>
      <c r="I8" s="25" t="str">
        <f t="shared" si="1"/>
        <v/>
      </c>
      <c r="J8" s="32" t="str">
        <f t="shared" si="2"/>
        <v/>
      </c>
    </row>
    <row r="9" ht="28.5" customHeight="1" spans="1:10">
      <c r="A9" s="24">
        <v>4</v>
      </c>
      <c r="B9" s="20"/>
      <c r="C9" s="20"/>
      <c r="D9" s="20"/>
      <c r="E9" s="20"/>
      <c r="F9" s="20"/>
      <c r="G9" s="20"/>
      <c r="H9" s="25" t="str">
        <f t="shared" si="0"/>
        <v/>
      </c>
      <c r="I9" s="25" t="str">
        <f t="shared" si="1"/>
        <v/>
      </c>
      <c r="J9" s="32" t="str">
        <f t="shared" si="2"/>
        <v/>
      </c>
    </row>
    <row r="10" ht="28.5" customHeight="1" spans="1:10">
      <c r="A10" s="24">
        <v>5</v>
      </c>
      <c r="B10" s="20"/>
      <c r="C10" s="20"/>
      <c r="D10" s="20"/>
      <c r="E10" s="20"/>
      <c r="F10" s="20"/>
      <c r="G10" s="20"/>
      <c r="H10" s="25" t="str">
        <f t="shared" si="0"/>
        <v/>
      </c>
      <c r="I10" s="25" t="str">
        <f t="shared" si="1"/>
        <v/>
      </c>
      <c r="J10" s="32" t="str">
        <f t="shared" si="2"/>
        <v/>
      </c>
    </row>
    <row r="11" ht="28.5" customHeight="1" spans="1:10">
      <c r="A11" s="24">
        <v>6</v>
      </c>
      <c r="B11" s="20"/>
      <c r="C11" s="20"/>
      <c r="D11" s="20"/>
      <c r="E11" s="20"/>
      <c r="F11" s="20"/>
      <c r="G11" s="20"/>
      <c r="H11" s="25" t="str">
        <f t="shared" si="0"/>
        <v/>
      </c>
      <c r="I11" s="25" t="str">
        <f t="shared" si="1"/>
        <v/>
      </c>
      <c r="J11" s="32" t="str">
        <f t="shared" si="2"/>
        <v/>
      </c>
    </row>
    <row r="12" ht="28.5" customHeight="1" spans="1:10">
      <c r="A12" s="24">
        <v>7</v>
      </c>
      <c r="B12" s="20"/>
      <c r="C12" s="20"/>
      <c r="D12" s="20"/>
      <c r="E12" s="20"/>
      <c r="F12" s="20"/>
      <c r="G12" s="20"/>
      <c r="H12" s="25" t="str">
        <f t="shared" si="0"/>
        <v/>
      </c>
      <c r="I12" s="25" t="str">
        <f t="shared" si="1"/>
        <v/>
      </c>
      <c r="J12" s="32" t="str">
        <f t="shared" si="2"/>
        <v/>
      </c>
    </row>
    <row r="13" ht="28.5" customHeight="1" spans="1:10">
      <c r="A13" s="24">
        <v>8</v>
      </c>
      <c r="B13" s="20"/>
      <c r="C13" s="20"/>
      <c r="D13" s="20"/>
      <c r="E13" s="20"/>
      <c r="F13" s="20"/>
      <c r="G13" s="20"/>
      <c r="H13" s="25" t="str">
        <f t="shared" si="0"/>
        <v/>
      </c>
      <c r="I13" s="25" t="str">
        <f t="shared" si="1"/>
        <v/>
      </c>
      <c r="J13" s="32" t="str">
        <f t="shared" si="2"/>
        <v/>
      </c>
    </row>
    <row r="14" ht="28.5" customHeight="1" spans="1:10">
      <c r="A14" s="24">
        <v>9</v>
      </c>
      <c r="B14" s="20"/>
      <c r="C14" s="20"/>
      <c r="D14" s="20"/>
      <c r="E14" s="20"/>
      <c r="F14" s="20"/>
      <c r="G14" s="20"/>
      <c r="H14" s="25" t="str">
        <f t="shared" si="0"/>
        <v/>
      </c>
      <c r="I14" s="25" t="str">
        <f t="shared" si="1"/>
        <v/>
      </c>
      <c r="J14" s="32" t="str">
        <f t="shared" si="2"/>
        <v/>
      </c>
    </row>
    <row r="15" ht="28.5" customHeight="1" spans="1:10">
      <c r="A15" s="24">
        <v>10</v>
      </c>
      <c r="B15" s="20"/>
      <c r="C15" s="20"/>
      <c r="D15" s="20"/>
      <c r="E15" s="20"/>
      <c r="F15" s="20"/>
      <c r="G15" s="20"/>
      <c r="H15" s="25" t="str">
        <f t="shared" si="0"/>
        <v/>
      </c>
      <c r="I15" s="25" t="str">
        <f t="shared" si="1"/>
        <v/>
      </c>
      <c r="J15" s="32" t="str">
        <f t="shared" si="2"/>
        <v/>
      </c>
    </row>
    <row r="16" s="14" customFormat="1" ht="21" customHeight="1" spans="1:10">
      <c r="A16" s="26" t="s">
        <v>138</v>
      </c>
      <c r="B16" s="17" t="s">
        <v>139</v>
      </c>
      <c r="C16" s="17" t="s">
        <v>139</v>
      </c>
      <c r="D16" s="17">
        <f>SUM(D6:D15)</f>
        <v>0</v>
      </c>
      <c r="E16" s="17">
        <f>SUM(E6:E15)</f>
        <v>0</v>
      </c>
      <c r="F16" s="17" t="s">
        <v>139</v>
      </c>
      <c r="G16" s="17" t="s">
        <v>139</v>
      </c>
      <c r="H16" s="17" t="s">
        <v>139</v>
      </c>
      <c r="I16" s="17" t="s">
        <v>139</v>
      </c>
      <c r="J16" s="32">
        <f>SUM(J6:J15)</f>
        <v>0</v>
      </c>
    </row>
    <row r="17" ht="59.1" customHeight="1" spans="1:10">
      <c r="A17" s="27" t="s">
        <v>292</v>
      </c>
      <c r="B17" s="27"/>
      <c r="C17" s="27"/>
      <c r="D17" s="27"/>
      <c r="E17" s="27"/>
      <c r="F17" s="27"/>
      <c r="G17" s="27"/>
      <c r="H17" s="27"/>
      <c r="I17" s="27"/>
      <c r="J17" s="27"/>
    </row>
    <row r="18" ht="21" customHeight="1" spans="1:10">
      <c r="A18" s="28"/>
      <c r="B18" s="29" t="s">
        <v>293</v>
      </c>
      <c r="C18" s="29"/>
      <c r="D18" s="29"/>
      <c r="E18" s="28"/>
      <c r="F18" s="28"/>
      <c r="G18" s="28"/>
      <c r="H18" s="28"/>
      <c r="I18" s="28"/>
      <c r="J18" s="28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dataValidations count="2">
    <dataValidation type="list" allowBlank="1" showInputMessage="1" showErrorMessage="1" sqref="B4">
      <formula1>"公路,铁路,水路,空运,其他"</formula1>
    </dataValidation>
    <dataValidation type="list" allowBlank="1" showInputMessage="1" showErrorMessage="1" sqref="J4">
      <formula1>"按重量,按体积"</formula1>
    </dataValidation>
  </dataValidations>
  <pageMargins left="0.7" right="0.7" top="0.75" bottom="0.75" header="0.3" footer="0.3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9"/>
  <sheetViews>
    <sheetView showGridLines="0" showZeros="0" workbookViewId="0">
      <selection activeCell="H6" sqref="H6"/>
    </sheetView>
  </sheetViews>
  <sheetFormatPr defaultColWidth="9" defaultRowHeight="13.5"/>
  <cols>
    <col min="1" max="1" width="9" style="3"/>
    <col min="2" max="2" width="5.625" style="3" customWidth="1"/>
    <col min="3" max="3" width="8.875" style="3" customWidth="1"/>
    <col min="4" max="4" width="8.625" style="3" customWidth="1"/>
    <col min="5" max="5" width="10.625" style="3" customWidth="1"/>
    <col min="6" max="6" width="10" style="3" customWidth="1"/>
    <col min="7" max="7" width="8.125" style="3" customWidth="1"/>
    <col min="8" max="8" width="8.375" style="3" customWidth="1"/>
    <col min="9" max="9" width="9.25" style="3" customWidth="1"/>
    <col min="10" max="10" width="8.375" style="3" customWidth="1"/>
    <col min="11" max="14" width="7.375" style="3" customWidth="1"/>
    <col min="15" max="15" width="8.125" style="3" customWidth="1"/>
    <col min="16" max="16" width="7.375" style="3" customWidth="1"/>
    <col min="17" max="17" width="7.5" style="3" customWidth="1"/>
    <col min="18" max="20" width="7.375" style="3" customWidth="1"/>
    <col min="21" max="21" width="7.5" style="3" customWidth="1"/>
    <col min="22" max="22" width="7.375" style="3" customWidth="1"/>
    <col min="23" max="24" width="8" style="3" customWidth="1"/>
    <col min="25" max="25" width="7.25" style="3" customWidth="1"/>
    <col min="26" max="26" width="11" style="3" customWidth="1"/>
    <col min="27" max="27" width="11.375" style="3" customWidth="1"/>
    <col min="28" max="16384" width="9" style="3"/>
  </cols>
  <sheetData>
    <row r="1" s="1" customFormat="1" ht="14.25" customHeight="1" spans="2:27">
      <c r="B1" s="4" t="s">
        <v>294</v>
      </c>
      <c r="C1" s="4" t="s">
        <v>295</v>
      </c>
      <c r="D1" s="4" t="s">
        <v>296</v>
      </c>
      <c r="E1" s="4" t="s">
        <v>106</v>
      </c>
      <c r="F1" s="4" t="s">
        <v>297</v>
      </c>
      <c r="G1" s="4" t="s">
        <v>298</v>
      </c>
      <c r="H1" s="4" t="s">
        <v>299</v>
      </c>
      <c r="I1" s="8" t="s">
        <v>300</v>
      </c>
      <c r="J1" s="8"/>
      <c r="K1" s="8"/>
      <c r="L1" s="8"/>
      <c r="M1" s="8"/>
      <c r="N1" s="8"/>
      <c r="O1" s="8"/>
      <c r="P1" s="8"/>
      <c r="Q1" s="4" t="s">
        <v>301</v>
      </c>
      <c r="R1" s="8" t="s">
        <v>22</v>
      </c>
      <c r="S1" s="8"/>
      <c r="T1" s="8"/>
      <c r="U1" s="4" t="s">
        <v>302</v>
      </c>
      <c r="V1" s="11" t="s">
        <v>31</v>
      </c>
      <c r="W1" s="11" t="s">
        <v>33</v>
      </c>
      <c r="X1" s="11" t="s">
        <v>35</v>
      </c>
      <c r="Y1" s="12" t="s">
        <v>303</v>
      </c>
      <c r="Z1" s="13" t="s">
        <v>304</v>
      </c>
      <c r="AA1" s="12" t="s">
        <v>305</v>
      </c>
    </row>
    <row r="2" s="1" customFormat="1" ht="42.75" spans="2:27">
      <c r="B2" s="4"/>
      <c r="C2" s="4"/>
      <c r="D2" s="4"/>
      <c r="E2" s="4"/>
      <c r="F2" s="4"/>
      <c r="G2" s="4"/>
      <c r="H2" s="4"/>
      <c r="I2" s="9" t="s">
        <v>6</v>
      </c>
      <c r="J2" s="9" t="s">
        <v>8</v>
      </c>
      <c r="K2" s="9" t="s">
        <v>10</v>
      </c>
      <c r="L2" s="10" t="s">
        <v>12</v>
      </c>
      <c r="M2" s="10" t="s">
        <v>13</v>
      </c>
      <c r="N2" s="9" t="s">
        <v>14</v>
      </c>
      <c r="O2" s="10" t="s">
        <v>16</v>
      </c>
      <c r="P2" s="10" t="s">
        <v>18</v>
      </c>
      <c r="Q2" s="4"/>
      <c r="R2" s="11" t="s">
        <v>23</v>
      </c>
      <c r="S2" s="11" t="s">
        <v>25</v>
      </c>
      <c r="T2" s="11" t="s">
        <v>27</v>
      </c>
      <c r="U2" s="4"/>
      <c r="V2" s="11"/>
      <c r="W2" s="11"/>
      <c r="X2" s="11"/>
      <c r="Y2" s="12"/>
      <c r="Z2" s="13"/>
      <c r="AA2" s="12"/>
    </row>
    <row r="3" s="2" customFormat="1" ht="28.5" spans="2:27">
      <c r="B3" s="5">
        <f>'汇总表（只需打印此表）'!B6</f>
        <v>0</v>
      </c>
      <c r="C3" s="5">
        <f>'汇总表（只需打印此表）'!D4</f>
        <v>0</v>
      </c>
      <c r="D3" s="5">
        <f>'汇总表（只需打印此表）'!B5</f>
        <v>0</v>
      </c>
      <c r="E3" s="5">
        <f>'汇总表（只需打印此表）'!D5</f>
        <v>0</v>
      </c>
      <c r="F3" s="6">
        <f>'汇总表（只需打印此表）'!D6</f>
        <v>0</v>
      </c>
      <c r="G3" s="5" t="s">
        <v>306</v>
      </c>
      <c r="H3" s="6">
        <f>'汇总表（只需打印此表）'!C25</f>
        <v>0</v>
      </c>
      <c r="I3" s="6">
        <f>'汇总表（只需打印此表）'!C9</f>
        <v>0</v>
      </c>
      <c r="J3" s="6">
        <f>'汇总表（只需打印此表）'!C10</f>
        <v>0</v>
      </c>
      <c r="K3" s="6">
        <f>'汇总表（只需打印此表）'!C11</f>
        <v>0</v>
      </c>
      <c r="L3" s="6">
        <f>'汇总表（只需打印此表）'!C12</f>
        <v>0</v>
      </c>
      <c r="M3" s="6">
        <f>'汇总表（只需打印此表）'!C13</f>
        <v>0</v>
      </c>
      <c r="N3" s="6" t="str">
        <f>'汇总表（只需打印此表）'!C14</f>
        <v/>
      </c>
      <c r="O3" s="6">
        <f>'汇总表（只需打印此表）'!C15</f>
        <v>0</v>
      </c>
      <c r="P3" s="6">
        <f>'汇总表（只需打印此表）'!C16</f>
        <v>0</v>
      </c>
      <c r="Q3" s="6">
        <f>'汇总表（只需打印此表）'!C17</f>
        <v>0</v>
      </c>
      <c r="R3" s="6" t="str">
        <f>'汇总表（只需打印此表）'!C18</f>
        <v/>
      </c>
      <c r="S3" s="6" t="str">
        <f>'汇总表（只需打印此表）'!C19</f>
        <v/>
      </c>
      <c r="T3" s="6" t="str">
        <f>'汇总表（只需打印此表）'!C20</f>
        <v/>
      </c>
      <c r="U3" s="6">
        <f>'汇总表（只需打印此表）'!C21</f>
        <v>0</v>
      </c>
      <c r="V3" s="6">
        <f>'汇总表（只需打印此表）'!C22</f>
        <v>0</v>
      </c>
      <c r="W3" s="6">
        <f>包装明细!Q26</f>
        <v>0</v>
      </c>
      <c r="X3" s="6">
        <f>运输明细!J16</f>
        <v>0</v>
      </c>
      <c r="Y3" s="6">
        <f>包装明细!D28</f>
        <v>0</v>
      </c>
      <c r="Z3" s="6">
        <f>加工明细!S105</f>
        <v>0</v>
      </c>
      <c r="AA3" s="5">
        <f>'汇总表（只需打印此表）'!B3</f>
        <v>0</v>
      </c>
    </row>
    <row r="11" customHeight="1" spans="2:14">
      <c r="B11" s="7" t="s">
        <v>307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customHeight="1" spans="2:14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customHeight="1" spans="2:14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customHeight="1" spans="2:14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customHeight="1" spans="2:14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customHeight="1" spans="2:14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customHeight="1" spans="2:14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customHeight="1" spans="2:14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customHeight="1" spans="2:14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</sheetData>
  <sheetProtection password="CE0A" sheet="1" objects="1"/>
  <mergeCells count="18">
    <mergeCell ref="I1:P1"/>
    <mergeCell ref="R1:T1"/>
    <mergeCell ref="B1:B2"/>
    <mergeCell ref="C1:C2"/>
    <mergeCell ref="D1:D2"/>
    <mergeCell ref="E1:E2"/>
    <mergeCell ref="F1:F2"/>
    <mergeCell ref="G1:G2"/>
    <mergeCell ref="H1:H2"/>
    <mergeCell ref="Q1:Q2"/>
    <mergeCell ref="U1:U2"/>
    <mergeCell ref="V1:V2"/>
    <mergeCell ref="W1:W2"/>
    <mergeCell ref="X1:X2"/>
    <mergeCell ref="Y1:Y2"/>
    <mergeCell ref="Z1:Z2"/>
    <mergeCell ref="AA1:AA2"/>
    <mergeCell ref="B11:N1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? > < D a t a S o u r c e s / > 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霧島君</cp:lastModifiedBy>
  <dcterms:created xsi:type="dcterms:W3CDTF">2014-04-03T05:19:00Z</dcterms:created>
  <cp:lastPrinted>2019-06-03T06:06:00Z</cp:lastPrinted>
  <dcterms:modified xsi:type="dcterms:W3CDTF">2021-04-04T03:07:29Z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2052-11.1.0.9662</vt:lpwstr>
  </property>
</Properties>
</file>