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X5000-S项目\X5000S样件数据及PPT说明\X5000-S外购件清单-2022.2.23\"/>
    </mc:Choice>
  </mc:AlternateContent>
  <xr:revisionPtr revIDLastSave="0" documentId="13_ncr:1_{CBF8FEED-466A-4561-9F40-2A702F71A19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模具费" sheetId="1" r:id="rId1"/>
    <sheet name="产品汇总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V13" i="4"/>
  <c r="I67" i="1"/>
  <c r="G12" i="1" l="1"/>
  <c r="U10" i="4" l="1"/>
  <c r="U9" i="4"/>
  <c r="U8" i="4"/>
  <c r="U7" i="4"/>
  <c r="U6" i="4"/>
  <c r="U5" i="4"/>
  <c r="U4" i="4"/>
  <c r="V4" i="4" s="1"/>
  <c r="L112" i="1"/>
  <c r="J111" i="1"/>
  <c r="L120" i="1"/>
  <c r="J121" i="1" s="1"/>
  <c r="K120" i="1"/>
  <c r="K110" i="1"/>
  <c r="L110" i="1"/>
  <c r="L100" i="1"/>
  <c r="J101" i="1" s="1"/>
  <c r="K100" i="1"/>
  <c r="L67" i="1"/>
  <c r="J68" i="1" s="1"/>
  <c r="K67" i="1"/>
  <c r="L50" i="1"/>
  <c r="J51" i="1" s="1"/>
  <c r="K50" i="1"/>
  <c r="L28" i="1"/>
  <c r="K28" i="1"/>
  <c r="L11" i="1"/>
  <c r="J12" i="1" s="1"/>
  <c r="K11" i="1"/>
  <c r="I11" i="1"/>
  <c r="L123" i="1" l="1"/>
  <c r="J29" i="1"/>
  <c r="T12" i="4"/>
  <c r="H12" i="4"/>
  <c r="N12" i="4" l="1"/>
  <c r="V10" i="4"/>
  <c r="V9" i="4"/>
  <c r="V8" i="4"/>
  <c r="V7" i="4"/>
  <c r="V6" i="4"/>
  <c r="V5" i="4"/>
  <c r="I120" i="1"/>
  <c r="G121" i="1" s="1"/>
  <c r="H120" i="1"/>
  <c r="F120" i="1"/>
  <c r="E120" i="1"/>
  <c r="H67" i="1"/>
  <c r="F67" i="1"/>
  <c r="E67" i="1"/>
  <c r="I100" i="1"/>
  <c r="H100" i="1"/>
  <c r="F100" i="1"/>
  <c r="E100" i="1"/>
  <c r="I110" i="1"/>
  <c r="H110" i="1"/>
  <c r="F110" i="1"/>
  <c r="E110" i="1"/>
  <c r="D111" i="1" l="1"/>
  <c r="I9" i="4" s="1"/>
  <c r="G111" i="1"/>
  <c r="O9" i="4" s="1"/>
  <c r="G68" i="1"/>
  <c r="O7" i="4" s="1"/>
  <c r="D101" i="1"/>
  <c r="I8" i="4" s="1"/>
  <c r="D121" i="1"/>
  <c r="I10" i="4" s="1"/>
  <c r="G101" i="1"/>
  <c r="O8" i="4" s="1"/>
  <c r="D68" i="1"/>
  <c r="I7" i="4" s="1"/>
  <c r="O10" i="4"/>
  <c r="V12" i="4"/>
  <c r="U12" i="4"/>
  <c r="I50" i="1"/>
  <c r="H50" i="1"/>
  <c r="F50" i="1"/>
  <c r="E50" i="1"/>
  <c r="I28" i="1"/>
  <c r="H28" i="1"/>
  <c r="F28" i="1"/>
  <c r="E28" i="1"/>
  <c r="H11" i="1"/>
  <c r="F11" i="1"/>
  <c r="E11" i="1"/>
  <c r="P7" i="4" l="1"/>
  <c r="R7" i="4"/>
  <c r="S7" i="4" s="1"/>
  <c r="P9" i="4"/>
  <c r="R9" i="4"/>
  <c r="S9" i="4" s="1"/>
  <c r="P10" i="4"/>
  <c r="R10" i="4"/>
  <c r="S10" i="4" s="1"/>
  <c r="P8" i="4"/>
  <c r="R8" i="4"/>
  <c r="S8" i="4" s="1"/>
  <c r="J8" i="4"/>
  <c r="L8" i="4"/>
  <c r="M8" i="4" s="1"/>
  <c r="J7" i="4"/>
  <c r="L7" i="4"/>
  <c r="M7" i="4" s="1"/>
  <c r="J10" i="4"/>
  <c r="L10" i="4"/>
  <c r="M10" i="4" s="1"/>
  <c r="J9" i="4"/>
  <c r="L9" i="4"/>
  <c r="M9" i="4" s="1"/>
  <c r="G29" i="1"/>
  <c r="O5" i="4" s="1"/>
  <c r="D12" i="1"/>
  <c r="I4" i="4" s="1"/>
  <c r="F123" i="1"/>
  <c r="G51" i="1"/>
  <c r="O6" i="4" s="1"/>
  <c r="I123" i="1"/>
  <c r="D51" i="1"/>
  <c r="I6" i="4" s="1"/>
  <c r="D29" i="1"/>
  <c r="I5" i="4" s="1"/>
  <c r="O4" i="4"/>
  <c r="R4" i="4" s="1"/>
  <c r="S4" i="4" s="1"/>
  <c r="P6" i="4" l="1"/>
  <c r="R6" i="4"/>
  <c r="S6" i="4" s="1"/>
  <c r="P5" i="4"/>
  <c r="R5" i="4"/>
  <c r="S5" i="4" s="1"/>
  <c r="J5" i="4"/>
  <c r="L5" i="4"/>
  <c r="M5" i="4" s="1"/>
  <c r="J6" i="4"/>
  <c r="L6" i="4"/>
  <c r="M6" i="4" s="1"/>
  <c r="J4" i="4"/>
  <c r="L4" i="4"/>
  <c r="I12" i="4"/>
  <c r="P4" i="4"/>
  <c r="O12" i="4"/>
  <c r="R12" i="4" l="1"/>
  <c r="P12" i="4"/>
  <c r="J12" i="4"/>
  <c r="L12" i="4"/>
  <c r="M4" i="4"/>
  <c r="M12" i="4" s="1"/>
  <c r="S12" i="4" l="1"/>
</calcChain>
</file>

<file path=xl/sharedStrings.xml><?xml version="1.0" encoding="utf-8"?>
<sst xmlns="http://schemas.openxmlformats.org/spreadsheetml/2006/main" count="254" uniqueCount="84">
  <si>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</si>
  <si>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</si>
  <si>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</si>
  <si>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</si>
  <si>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</si>
  <si>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</si>
  <si>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</si>
  <si>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材质</t>
  </si>
  <si>
    <t>单件报价</t>
  </si>
  <si>
    <t>模摊费</t>
  </si>
  <si>
    <t>含模摊价</t>
  </si>
  <si>
    <t>备注：以上价格均未税</t>
  </si>
  <si>
    <t>项目</t>
    <phoneticPr fontId="7" type="noConversion"/>
  </si>
  <si>
    <t>落料</t>
  </si>
  <si>
    <t>落料冲孔</t>
  </si>
  <si>
    <t>SHT0014219</t>
    <phoneticPr fontId="7" type="noConversion"/>
  </si>
  <si>
    <t>车身手柄安装支架减震器连接钣金焊接总成</t>
    <phoneticPr fontId="7" type="noConversion"/>
  </si>
  <si>
    <t>X5000S钣金件-模具费汇总</t>
    <phoneticPr fontId="7" type="noConversion"/>
  </si>
  <si>
    <t>恒德</t>
  </si>
  <si>
    <t>恒德</t>
    <phoneticPr fontId="7" type="noConversion"/>
  </si>
  <si>
    <t>伟士通</t>
  </si>
  <si>
    <t>伟士通</t>
    <phoneticPr fontId="7" type="noConversion"/>
  </si>
  <si>
    <t>op10下料</t>
  </si>
  <si>
    <t>op20成型1</t>
  </si>
  <si>
    <t>op30成型2</t>
  </si>
  <si>
    <t>op40冲孔1</t>
  </si>
  <si>
    <t>op50冲孔2</t>
  </si>
  <si>
    <t>op60点焊</t>
  </si>
  <si>
    <t>总成检具</t>
  </si>
  <si>
    <t>总成检具</t>
    <phoneticPr fontId="7" type="noConversion"/>
  </si>
  <si>
    <t>每件模摊费（预付30%，剩余70%分摊5万件/种）</t>
    <phoneticPr fontId="7" type="noConversion"/>
  </si>
  <si>
    <t>SHT0014221</t>
    <phoneticPr fontId="7" type="noConversion"/>
  </si>
  <si>
    <t>车身手柄连接支架焊接总成</t>
    <phoneticPr fontId="7" type="noConversion"/>
  </si>
  <si>
    <t>op40冲孔</t>
  </si>
  <si>
    <t>op50点焊</t>
  </si>
  <si>
    <t>op20成型</t>
  </si>
  <si>
    <t>op30冲孔</t>
  </si>
  <si>
    <t>op40点焊</t>
  </si>
  <si>
    <t>op20冲孔1</t>
  </si>
  <si>
    <t>op30成型1</t>
  </si>
  <si>
    <t>op40冲孔2</t>
  </si>
  <si>
    <t>op50成型2</t>
  </si>
  <si>
    <t>检具（1总成+2单件）</t>
    <phoneticPr fontId="7" type="noConversion"/>
  </si>
  <si>
    <t>焊胎</t>
    <phoneticPr fontId="7" type="noConversion"/>
  </si>
  <si>
    <t>SHT0014197</t>
    <phoneticPr fontId="7" type="noConversion"/>
  </si>
  <si>
    <t>底支架焊接总成</t>
    <phoneticPr fontId="7" type="noConversion"/>
  </si>
  <si>
    <t>op40成型2</t>
  </si>
  <si>
    <t>op60整形</t>
  </si>
  <si>
    <t>检具（1总成+4单件）</t>
    <phoneticPr fontId="7" type="noConversion"/>
  </si>
  <si>
    <t>SHT0014229</t>
    <phoneticPr fontId="7" type="noConversion"/>
  </si>
  <si>
    <t>装车支架焊接总成</t>
    <phoneticPr fontId="7" type="noConversion"/>
  </si>
  <si>
    <t>SHT0014227</t>
    <phoneticPr fontId="7" type="noConversion"/>
  </si>
  <si>
    <t>副司机底座焊接总成</t>
    <phoneticPr fontId="7" type="noConversion"/>
  </si>
  <si>
    <t>o30冲孔1</t>
  </si>
  <si>
    <t>op50整形</t>
  </si>
  <si>
    <t>op20打弯</t>
  </si>
  <si>
    <t>下料</t>
  </si>
  <si>
    <t>锯管</t>
  </si>
  <si>
    <t>数车加工</t>
  </si>
  <si>
    <t>借用零件</t>
  </si>
  <si>
    <t>SHT0014205</t>
    <phoneticPr fontId="7" type="noConversion"/>
  </si>
  <si>
    <t>下框左连接梁总成</t>
    <phoneticPr fontId="7" type="noConversion"/>
  </si>
  <si>
    <t>检具</t>
  </si>
  <si>
    <t>检具</t>
    <phoneticPr fontId="7" type="noConversion"/>
  </si>
  <si>
    <t>SHT0014359</t>
    <phoneticPr fontId="7" type="noConversion"/>
  </si>
  <si>
    <t>下框右连接梁总成</t>
    <phoneticPr fontId="7" type="noConversion"/>
  </si>
  <si>
    <t>翻边成型</t>
  </si>
  <si>
    <t>冲孔</t>
  </si>
  <si>
    <t>焊接螺母</t>
  </si>
  <si>
    <t>绿色冲压件①落料冲孔</t>
  </si>
  <si>
    <t>蓝色冲压件②落料冲孔</t>
  </si>
  <si>
    <t>翻边</t>
  </si>
  <si>
    <t>焊接工装</t>
  </si>
  <si>
    <t>翻边翻舌</t>
  </si>
  <si>
    <t>冲孔侧冲孔</t>
  </si>
  <si>
    <t>航天宏达</t>
  </si>
  <si>
    <t>航天宏达</t>
    <phoneticPr fontId="7" type="noConversion"/>
  </si>
  <si>
    <t>借用左件</t>
    <phoneticPr fontId="7" type="noConversion"/>
  </si>
  <si>
    <t>X5000S钣金件-产品价格汇总</t>
    <phoneticPr fontId="7" type="noConversion"/>
  </si>
  <si>
    <t>X5000S</t>
    <phoneticPr fontId="7" type="noConversion"/>
  </si>
  <si>
    <t>送往河北工厂</t>
    <phoneticPr fontId="7" type="noConversion"/>
  </si>
  <si>
    <t>二次报价</t>
    <phoneticPr fontId="7" type="noConversion"/>
  </si>
  <si>
    <t>承接产品模具费汇总</t>
    <phoneticPr fontId="7" type="noConversion"/>
  </si>
  <si>
    <t>序号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</si>
</sst>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￥&quot;#,##0.00_);[Red]\(&quot;￥&quot;#,##0.00\)"/>
    <numFmt numFmtId="177" formatCode="0.00_ "/>
    <numFmt numFmtId="178" formatCode="0_);[Red]\(0\)"/>
    <numFmt numFmtId="179" formatCode="&quot;¥&quot;#,##0.00_);[Red]\(&quot;¥&quot;#,##0.00\)"/>
    <numFmt numFmtId="180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1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0" fillId="2" borderId="0" xfId="0" applyNumberFormat="1" applyFill="1">
      <alignment vertical="center"/>
    </xf>
    <xf numFmtId="176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9" fontId="11" fillId="5" borderId="1" xfId="0" applyNumberFormat="1" applyFont="1" applyFill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177" fontId="4" fillId="0" borderId="1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7" fontId="2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/>
    </xf>
    <xf numFmtId="180" fontId="11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11" fillId="0" borderId="0" xfId="0" applyNumberFormat="1" applyFont="1">
      <alignment vertical="center"/>
    </xf>
  </cellXfs>
  <cellStyles count="2">
    <cellStyle name="BOM_Level_Below3" xfId="1" xr:uid="{A4AB2212-F755-44E8-86F1-50A9E0F2B892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30480</xdr:rowOff>
    </xdr:from>
    <xdr:to>
      <xdr:col>2</xdr:col>
      <xdr:colOff>627281</xdr:colOff>
      <xdr:row>7</xdr:row>
      <xdr:rowOff>137160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E75EFBE-3BBA-42C1-878B-9110EC01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20" y="1188720"/>
          <a:ext cx="505361" cy="47244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18</xdr:row>
      <xdr:rowOff>129540</xdr:rowOff>
    </xdr:from>
    <xdr:to>
      <xdr:col>2</xdr:col>
      <xdr:colOff>655006</xdr:colOff>
      <xdr:row>21</xdr:row>
      <xdr:rowOff>175260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A7C2FF7-A0F4-4465-A985-F3896EA1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" y="4008120"/>
          <a:ext cx="525466" cy="59436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37</xdr:row>
      <xdr:rowOff>144780</xdr:rowOff>
    </xdr:from>
    <xdr:to>
      <xdr:col>2</xdr:col>
      <xdr:colOff>612062</xdr:colOff>
      <xdr:row>39</xdr:row>
      <xdr:rowOff>106680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6D0F3A9-44F8-4E44-BE5C-29D05AF4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8031480"/>
          <a:ext cx="482522" cy="3276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58</xdr:row>
      <xdr:rowOff>91440</xdr:rowOff>
    </xdr:from>
    <xdr:to>
      <xdr:col>2</xdr:col>
      <xdr:colOff>733704</xdr:colOff>
      <xdr:row>59</xdr:row>
      <xdr:rowOff>137160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89EA878-7B7F-4005-814F-2530FF34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" y="12268200"/>
          <a:ext cx="596544" cy="22860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83</xdr:row>
      <xdr:rowOff>38100</xdr:rowOff>
    </xdr:from>
    <xdr:to>
      <xdr:col>2</xdr:col>
      <xdr:colOff>648056</xdr:colOff>
      <xdr:row>85</xdr:row>
      <xdr:rowOff>106680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7A28991-3A1D-4CE3-BDD3-0EB3E0BD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0220" y="17266920"/>
          <a:ext cx="564236" cy="43434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106</xdr:row>
      <xdr:rowOff>22860</xdr:rowOff>
    </xdr:from>
    <xdr:to>
      <xdr:col>2</xdr:col>
      <xdr:colOff>640715</xdr:colOff>
      <xdr:row>107</xdr:row>
      <xdr:rowOff>30480</xdr:rowOff>
    </xdr:to>
    <xdr:pic>
      <xdr:nvPicPr>
        <xdr:cNvPr id="22" name="图片 242">
          <a:extLst>
            <a:ext uri="{FF2B5EF4-FFF2-40B4-BE49-F238E27FC236}">
              <a16:creationId xmlns:a16="http://schemas.microsoft.com/office/drawing/2014/main" id="{09FE15BD-FEEB-41DE-A13A-6A624183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65960" y="21816060"/>
          <a:ext cx="3511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115</xdr:row>
      <xdr:rowOff>129540</xdr:rowOff>
    </xdr:from>
    <xdr:to>
      <xdr:col>2</xdr:col>
      <xdr:colOff>587693</xdr:colOff>
      <xdr:row>117</xdr:row>
      <xdr:rowOff>53340</xdr:rowOff>
    </xdr:to>
    <xdr:pic>
      <xdr:nvPicPr>
        <xdr:cNvPr id="23" name="图片 262">
          <a:extLst>
            <a:ext uri="{FF2B5EF4-FFF2-40B4-BE49-F238E27FC236}">
              <a16:creationId xmlns:a16="http://schemas.microsoft.com/office/drawing/2014/main" id="{17641C56-86B1-400B-A565-B19C2BF1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8320" y="24140160"/>
          <a:ext cx="465773" cy="28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143934</xdr:colOff>
      <xdr:row>3</xdr:row>
      <xdr:rowOff>118533</xdr:rowOff>
    </xdr:from>
    <xdr:to>
      <xdr:col>4</xdr:col>
      <xdr:colOff>649295</xdr:colOff>
      <xdr:row>3</xdr:row>
      <xdr:rowOff>590973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5D03CCC-4BEC-45AF-9B4E-CC3E978CD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2467" y="914400"/>
          <a:ext cx="505361" cy="472440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4</xdr:row>
      <xdr:rowOff>143933</xdr:rowOff>
    </xdr:from>
    <xdr:to>
      <xdr:col>4</xdr:col>
      <xdr:colOff>660933</xdr:colOff>
      <xdr:row>4</xdr:row>
      <xdr:rowOff>738293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CC9274A-1BC6-426D-A254-360504464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00" y="1727200"/>
          <a:ext cx="525466" cy="594360"/>
        </a:xfrm>
        <a:prstGeom prst="rect">
          <a:avLst/>
        </a:prstGeom>
      </xdr:spPr>
    </xdr:pic>
    <xdr:clientData/>
  </xdr:twoCellAnchor>
  <xdr:twoCellAnchor>
    <xdr:from>
      <xdr:col>4</xdr:col>
      <xdr:colOff>76199</xdr:colOff>
      <xdr:row>5</xdr:row>
      <xdr:rowOff>135466</xdr:rowOff>
    </xdr:from>
    <xdr:to>
      <xdr:col>4</xdr:col>
      <xdr:colOff>699612</xdr:colOff>
      <xdr:row>5</xdr:row>
      <xdr:rowOff>558799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1F7A7EC-8165-4844-A23F-667B47394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4732" y="2506133"/>
          <a:ext cx="623413" cy="423333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6</xdr:row>
      <xdr:rowOff>186266</xdr:rowOff>
    </xdr:from>
    <xdr:to>
      <xdr:col>4</xdr:col>
      <xdr:colOff>698144</xdr:colOff>
      <xdr:row>6</xdr:row>
      <xdr:rowOff>533399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9F1A037-38AD-42B3-ABDC-23A6D9DE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0133" y="3344333"/>
          <a:ext cx="596544" cy="347133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7</xdr:row>
      <xdr:rowOff>118533</xdr:rowOff>
    </xdr:from>
    <xdr:to>
      <xdr:col>4</xdr:col>
      <xdr:colOff>674303</xdr:colOff>
      <xdr:row>7</xdr:row>
      <xdr:rowOff>552873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9A65A0C-4778-46E9-8584-AB225E807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8600" y="4064000"/>
          <a:ext cx="564236" cy="434340"/>
        </a:xfrm>
        <a:prstGeom prst="rect">
          <a:avLst/>
        </a:prstGeom>
      </xdr:spPr>
    </xdr:pic>
    <xdr:clientData/>
  </xdr:twoCellAnchor>
  <xdr:twoCellAnchor>
    <xdr:from>
      <xdr:col>4</xdr:col>
      <xdr:colOff>59266</xdr:colOff>
      <xdr:row>8</xdr:row>
      <xdr:rowOff>186267</xdr:rowOff>
    </xdr:from>
    <xdr:to>
      <xdr:col>4</xdr:col>
      <xdr:colOff>777182</xdr:colOff>
      <xdr:row>8</xdr:row>
      <xdr:rowOff>575733</xdr:rowOff>
    </xdr:to>
    <xdr:pic>
      <xdr:nvPicPr>
        <xdr:cNvPr id="22" name="图片 242">
          <a:extLst>
            <a:ext uri="{FF2B5EF4-FFF2-40B4-BE49-F238E27FC236}">
              <a16:creationId xmlns:a16="http://schemas.microsoft.com/office/drawing/2014/main" id="{50C5E5DF-A78F-4AF1-9D3E-600066487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7799" y="4919134"/>
          <a:ext cx="717916" cy="3894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93133</xdr:colOff>
      <xdr:row>9</xdr:row>
      <xdr:rowOff>118532</xdr:rowOff>
    </xdr:from>
    <xdr:to>
      <xdr:col>4</xdr:col>
      <xdr:colOff>719612</xdr:colOff>
      <xdr:row>9</xdr:row>
      <xdr:rowOff>507999</xdr:rowOff>
    </xdr:to>
    <xdr:pic>
      <xdr:nvPicPr>
        <xdr:cNvPr id="23" name="图片 262">
          <a:extLst>
            <a:ext uri="{FF2B5EF4-FFF2-40B4-BE49-F238E27FC236}">
              <a16:creationId xmlns:a16="http://schemas.microsoft.com/office/drawing/2014/main" id="{437158C8-6A56-4E25-8EBE-698955D92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51666" y="5638799"/>
          <a:ext cx="626479" cy="38946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opLeftCell="A88" workbookViewId="0">
      <selection activeCell="F67" sqref="F67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11.109375" customWidth="1"/>
    <col min="8" max="8" width="5.21875" customWidth="1"/>
    <col min="9" max="9" width="13.88671875" customWidth="1"/>
    <col min="10" max="10" width="11.109375" customWidth="1"/>
    <col min="11" max="11" width="5.21875" customWidth="1"/>
    <col min="12" max="12" width="13.88671875" customWidth="1"/>
    <col min="15" max="15" width="11.109375" customWidth="1"/>
  </cols>
  <sheetData>
    <row r="1" spans="1:15" ht="20.399999999999999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x14ac:dyDescent="0.25">
      <c r="A2" s="80" t="s">
        <v>0</v>
      </c>
      <c r="B2" s="80" t="s">
        <v>1</v>
      </c>
      <c r="C2" s="81" t="s">
        <v>2</v>
      </c>
      <c r="D2" s="68" t="s">
        <v>19</v>
      </c>
      <c r="E2" s="68"/>
      <c r="F2" s="68"/>
      <c r="G2" s="68" t="s">
        <v>21</v>
      </c>
      <c r="H2" s="68"/>
      <c r="I2" s="68"/>
      <c r="J2" s="68" t="s">
        <v>76</v>
      </c>
      <c r="K2" s="68"/>
      <c r="L2" s="68"/>
    </row>
    <row r="3" spans="1:15" ht="27.75" customHeight="1" x14ac:dyDescent="0.25">
      <c r="A3" s="80"/>
      <c r="B3" s="80"/>
      <c r="C3" s="81"/>
      <c r="D3" s="5" t="s">
        <v>3</v>
      </c>
      <c r="E3" s="5" t="s">
        <v>4</v>
      </c>
      <c r="F3" s="6" t="s">
        <v>5</v>
      </c>
      <c r="G3" s="5" t="s">
        <v>3</v>
      </c>
      <c r="H3" s="5" t="s">
        <v>4</v>
      </c>
      <c r="I3" s="6" t="s">
        <v>5</v>
      </c>
      <c r="J3" s="29" t="s">
        <v>3</v>
      </c>
      <c r="K3" s="29" t="s">
        <v>4</v>
      </c>
      <c r="L3" s="6" t="s">
        <v>5</v>
      </c>
    </row>
    <row r="4" spans="1:15" x14ac:dyDescent="0.25">
      <c r="A4" s="75" t="s">
        <v>15</v>
      </c>
      <c r="B4" s="72" t="s">
        <v>16</v>
      </c>
      <c r="C4" s="70"/>
      <c r="D4" s="31" t="s">
        <v>22</v>
      </c>
      <c r="E4" s="7">
        <v>1</v>
      </c>
      <c r="F4" s="33">
        <v>5800</v>
      </c>
      <c r="G4" s="12" t="s">
        <v>14</v>
      </c>
      <c r="H4" s="7">
        <v>1</v>
      </c>
      <c r="I4" s="35">
        <v>15924.51</v>
      </c>
      <c r="J4" s="12"/>
      <c r="K4" s="7"/>
      <c r="L4" s="64">
        <v>22000</v>
      </c>
      <c r="M4" s="40"/>
      <c r="N4" s="40"/>
      <c r="O4" s="40"/>
    </row>
    <row r="5" spans="1:15" x14ac:dyDescent="0.25">
      <c r="A5" s="69"/>
      <c r="B5" s="73"/>
      <c r="C5" s="70"/>
      <c r="D5" s="31" t="s">
        <v>23</v>
      </c>
      <c r="E5" s="7">
        <v>1</v>
      </c>
      <c r="F5" s="33">
        <v>6800</v>
      </c>
      <c r="G5" s="12" t="s">
        <v>66</v>
      </c>
      <c r="H5" s="7">
        <v>1</v>
      </c>
      <c r="I5" s="35">
        <v>13554.79125</v>
      </c>
      <c r="J5" s="12"/>
      <c r="K5" s="7"/>
      <c r="L5" s="65"/>
      <c r="M5" s="40"/>
      <c r="N5" s="40"/>
      <c r="O5" s="40"/>
    </row>
    <row r="6" spans="1:15" x14ac:dyDescent="0.25">
      <c r="A6" s="69"/>
      <c r="B6" s="73"/>
      <c r="C6" s="70"/>
      <c r="D6" s="31" t="s">
        <v>24</v>
      </c>
      <c r="E6" s="7">
        <v>1</v>
      </c>
      <c r="F6" s="33">
        <v>6800</v>
      </c>
      <c r="G6" s="12" t="s">
        <v>67</v>
      </c>
      <c r="H6" s="7">
        <v>1</v>
      </c>
      <c r="I6" s="35">
        <v>12651.138499999999</v>
      </c>
      <c r="J6" s="12"/>
      <c r="K6" s="7"/>
      <c r="L6" s="65"/>
      <c r="M6" s="40"/>
      <c r="N6" s="40"/>
      <c r="O6" s="40"/>
    </row>
    <row r="7" spans="1:15" x14ac:dyDescent="0.25">
      <c r="A7" s="69"/>
      <c r="B7" s="73"/>
      <c r="C7" s="70"/>
      <c r="D7" s="31" t="s">
        <v>25</v>
      </c>
      <c r="E7" s="7">
        <v>1</v>
      </c>
      <c r="F7" s="33">
        <v>4200</v>
      </c>
      <c r="G7" s="12" t="s">
        <v>66</v>
      </c>
      <c r="H7" s="7">
        <v>1</v>
      </c>
      <c r="I7" s="35">
        <v>14458.443999999998</v>
      </c>
      <c r="J7" s="12"/>
      <c r="K7" s="7"/>
      <c r="L7" s="65"/>
      <c r="M7" s="40"/>
      <c r="N7" s="40"/>
      <c r="O7" s="40"/>
    </row>
    <row r="8" spans="1:15" x14ac:dyDescent="0.25">
      <c r="A8" s="69"/>
      <c r="B8" s="73"/>
      <c r="C8" s="70"/>
      <c r="D8" s="31" t="s">
        <v>26</v>
      </c>
      <c r="E8" s="7">
        <v>1</v>
      </c>
      <c r="F8" s="33">
        <v>4200</v>
      </c>
      <c r="G8" s="12" t="s">
        <v>68</v>
      </c>
      <c r="H8" s="7">
        <v>1</v>
      </c>
      <c r="I8" s="35">
        <v>1000</v>
      </c>
      <c r="J8" s="12"/>
      <c r="K8" s="7"/>
      <c r="L8" s="65"/>
      <c r="M8" s="40"/>
      <c r="N8" s="40"/>
      <c r="O8" s="40"/>
    </row>
    <row r="9" spans="1:15" x14ac:dyDescent="0.25">
      <c r="A9" s="69"/>
      <c r="B9" s="73"/>
      <c r="C9" s="70"/>
      <c r="D9" s="31" t="s">
        <v>27</v>
      </c>
      <c r="E9" s="7">
        <v>1</v>
      </c>
      <c r="F9" s="34">
        <v>50</v>
      </c>
      <c r="G9" s="12" t="s">
        <v>28</v>
      </c>
      <c r="H9" s="7">
        <v>1</v>
      </c>
      <c r="I9" s="34">
        <v>1000</v>
      </c>
      <c r="J9" s="12"/>
      <c r="K9" s="7"/>
      <c r="L9" s="66"/>
      <c r="M9" s="40"/>
      <c r="N9" s="40"/>
      <c r="O9" s="40"/>
    </row>
    <row r="10" spans="1:15" x14ac:dyDescent="0.25">
      <c r="A10" s="69"/>
      <c r="B10" s="73"/>
      <c r="C10" s="70"/>
      <c r="D10" s="31" t="s">
        <v>29</v>
      </c>
      <c r="E10" s="7">
        <v>1</v>
      </c>
      <c r="F10" s="34">
        <v>7800</v>
      </c>
      <c r="G10" s="12"/>
      <c r="H10" s="7"/>
      <c r="I10" s="27"/>
      <c r="J10" s="12"/>
      <c r="K10" s="7"/>
      <c r="L10" s="27"/>
    </row>
    <row r="11" spans="1:15" ht="23.25" customHeight="1" x14ac:dyDescent="0.25">
      <c r="A11" s="69"/>
      <c r="B11" s="74"/>
      <c r="C11" s="70"/>
      <c r="D11" s="14" t="s">
        <v>6</v>
      </c>
      <c r="E11" s="14">
        <f>SUM(E4:E10)</f>
        <v>7</v>
      </c>
      <c r="F11" s="15">
        <f>SUM(F4:F10)</f>
        <v>35650</v>
      </c>
      <c r="G11" s="14" t="s">
        <v>6</v>
      </c>
      <c r="H11" s="14">
        <f>SUM(H4:H10)</f>
        <v>6</v>
      </c>
      <c r="I11" s="15">
        <f>SUM(I4:I10)</f>
        <v>58588.883749999994</v>
      </c>
      <c r="J11" s="14" t="s">
        <v>6</v>
      </c>
      <c r="K11" s="14">
        <f>SUM(K4:K10)</f>
        <v>0</v>
      </c>
      <c r="L11" s="15">
        <f>SUM(L4:L10)</f>
        <v>22000</v>
      </c>
    </row>
    <row r="12" spans="1:15" s="11" customFormat="1" ht="33" customHeight="1" x14ac:dyDescent="0.25">
      <c r="A12" s="71" t="s">
        <v>30</v>
      </c>
      <c r="B12" s="71"/>
      <c r="C12" s="71"/>
      <c r="D12" s="62">
        <f>F11*0.7/50000</f>
        <v>0.49909999999999999</v>
      </c>
      <c r="E12" s="62"/>
      <c r="F12" s="63"/>
      <c r="G12" s="62">
        <f>I11*0.7/50000</f>
        <v>0.82024437249999993</v>
      </c>
      <c r="H12" s="62"/>
      <c r="I12" s="63"/>
      <c r="J12" s="62">
        <f>L11*0.7/50000</f>
        <v>0.30799999999999994</v>
      </c>
      <c r="K12" s="62"/>
      <c r="L12" s="63"/>
    </row>
    <row r="13" spans="1:15" x14ac:dyDescent="0.25">
      <c r="A13" s="75" t="s">
        <v>31</v>
      </c>
      <c r="B13" s="72" t="s">
        <v>32</v>
      </c>
      <c r="C13" s="70"/>
      <c r="D13" s="19" t="s">
        <v>22</v>
      </c>
      <c r="E13" s="7">
        <v>1</v>
      </c>
      <c r="F13" s="32">
        <v>4500</v>
      </c>
      <c r="G13" s="12" t="s">
        <v>69</v>
      </c>
      <c r="H13" s="7">
        <v>1</v>
      </c>
      <c r="I13" s="35">
        <v>17061.974999999999</v>
      </c>
      <c r="J13" s="12"/>
      <c r="K13" s="7"/>
      <c r="L13" s="35">
        <v>45000</v>
      </c>
      <c r="M13" s="40"/>
      <c r="N13" s="40"/>
      <c r="O13" s="40"/>
    </row>
    <row r="14" spans="1:15" x14ac:dyDescent="0.25">
      <c r="A14" s="69"/>
      <c r="B14" s="73"/>
      <c r="C14" s="70"/>
      <c r="D14" s="19" t="s">
        <v>23</v>
      </c>
      <c r="E14" s="7">
        <v>1</v>
      </c>
      <c r="F14" s="32">
        <v>5000</v>
      </c>
      <c r="G14" s="12" t="s">
        <v>66</v>
      </c>
      <c r="H14" s="7">
        <v>1</v>
      </c>
      <c r="I14" s="35">
        <v>12651.138499999999</v>
      </c>
      <c r="J14" s="12"/>
      <c r="K14" s="7"/>
      <c r="L14" s="35"/>
      <c r="M14" s="40"/>
      <c r="N14" s="40"/>
      <c r="O14" s="40"/>
    </row>
    <row r="15" spans="1:15" x14ac:dyDescent="0.25">
      <c r="A15" s="69"/>
      <c r="B15" s="73"/>
      <c r="C15" s="70"/>
      <c r="D15" s="19" t="s">
        <v>24</v>
      </c>
      <c r="E15" s="7">
        <v>1</v>
      </c>
      <c r="F15" s="32">
        <v>4000</v>
      </c>
      <c r="G15" s="12" t="s">
        <v>70</v>
      </c>
      <c r="H15" s="7">
        <v>1</v>
      </c>
      <c r="I15" s="35">
        <v>11943.382499999998</v>
      </c>
      <c r="J15" s="12"/>
      <c r="K15" s="7"/>
      <c r="L15" s="35"/>
      <c r="M15" s="40"/>
      <c r="N15" s="40"/>
      <c r="O15" s="40"/>
    </row>
    <row r="16" spans="1:15" x14ac:dyDescent="0.25">
      <c r="A16" s="69"/>
      <c r="B16" s="73"/>
      <c r="C16" s="70"/>
      <c r="D16" s="19" t="s">
        <v>25</v>
      </c>
      <c r="E16" s="7">
        <v>1</v>
      </c>
      <c r="F16" s="32">
        <v>3800</v>
      </c>
      <c r="G16" s="12" t="s">
        <v>66</v>
      </c>
      <c r="H16" s="7">
        <v>1</v>
      </c>
      <c r="I16" s="35">
        <v>10350.931500000001</v>
      </c>
      <c r="J16" s="12"/>
      <c r="K16" s="7"/>
      <c r="L16" s="35"/>
      <c r="M16" s="40"/>
      <c r="N16" s="40"/>
      <c r="O16" s="40"/>
    </row>
    <row r="17" spans="1:15" x14ac:dyDescent="0.25">
      <c r="A17" s="69"/>
      <c r="B17" s="73"/>
      <c r="C17" s="70"/>
      <c r="D17" s="19" t="s">
        <v>26</v>
      </c>
      <c r="E17" s="7">
        <v>1</v>
      </c>
      <c r="F17" s="32">
        <v>3800</v>
      </c>
      <c r="G17" s="12" t="s">
        <v>71</v>
      </c>
      <c r="H17" s="7">
        <v>1</v>
      </c>
      <c r="I17" s="35">
        <v>11090.283749999999</v>
      </c>
      <c r="J17" s="12"/>
      <c r="K17" s="7"/>
      <c r="L17" s="35"/>
      <c r="M17" s="40"/>
      <c r="N17" s="40"/>
      <c r="O17" s="40"/>
    </row>
    <row r="18" spans="1:15" x14ac:dyDescent="0.25">
      <c r="A18" s="69"/>
      <c r="B18" s="73"/>
      <c r="C18" s="70"/>
      <c r="D18" s="19" t="s">
        <v>22</v>
      </c>
      <c r="E18" s="7">
        <v>1</v>
      </c>
      <c r="F18" s="27">
        <v>4500</v>
      </c>
      <c r="G18" s="12" t="s">
        <v>72</v>
      </c>
      <c r="H18" s="7">
        <v>1</v>
      </c>
      <c r="I18" s="34">
        <v>1000</v>
      </c>
      <c r="J18" s="12"/>
      <c r="K18" s="7"/>
      <c r="L18" s="34"/>
      <c r="M18" s="40"/>
      <c r="N18" s="40"/>
      <c r="O18" s="40"/>
    </row>
    <row r="19" spans="1:15" x14ac:dyDescent="0.25">
      <c r="A19" s="69"/>
      <c r="B19" s="73"/>
      <c r="C19" s="70"/>
      <c r="D19" s="19" t="s">
        <v>38</v>
      </c>
      <c r="E19" s="7">
        <v>1</v>
      </c>
      <c r="F19" s="27">
        <v>3800</v>
      </c>
      <c r="G19" s="12" t="s">
        <v>62</v>
      </c>
      <c r="H19" s="7">
        <v>1</v>
      </c>
      <c r="I19" s="34">
        <v>1000</v>
      </c>
      <c r="J19" s="12"/>
      <c r="K19" s="7"/>
      <c r="L19" s="34"/>
      <c r="M19" s="40"/>
      <c r="N19" s="40"/>
      <c r="O19" s="40"/>
    </row>
    <row r="20" spans="1:15" x14ac:dyDescent="0.25">
      <c r="A20" s="69"/>
      <c r="B20" s="73"/>
      <c r="C20" s="70"/>
      <c r="D20" s="19" t="s">
        <v>39</v>
      </c>
      <c r="E20" s="7">
        <v>1</v>
      </c>
      <c r="F20" s="27">
        <v>4500</v>
      </c>
      <c r="G20" s="12"/>
      <c r="H20" s="7"/>
      <c r="I20" s="27"/>
      <c r="J20" s="12"/>
      <c r="K20" s="7"/>
      <c r="L20" s="27"/>
    </row>
    <row r="21" spans="1:15" x14ac:dyDescent="0.25">
      <c r="A21" s="69"/>
      <c r="B21" s="73"/>
      <c r="C21" s="70"/>
      <c r="D21" s="19" t="s">
        <v>40</v>
      </c>
      <c r="E21" s="7">
        <v>1</v>
      </c>
      <c r="F21" s="27">
        <v>3500</v>
      </c>
      <c r="G21" s="12"/>
      <c r="H21" s="7"/>
      <c r="I21" s="27"/>
      <c r="J21" s="12"/>
      <c r="K21" s="7"/>
      <c r="L21" s="27"/>
    </row>
    <row r="22" spans="1:15" x14ac:dyDescent="0.25">
      <c r="A22" s="69"/>
      <c r="B22" s="73"/>
      <c r="C22" s="70"/>
      <c r="D22" s="19" t="s">
        <v>41</v>
      </c>
      <c r="E22" s="7">
        <v>1</v>
      </c>
      <c r="F22" s="27">
        <v>4500</v>
      </c>
      <c r="G22" s="12"/>
      <c r="H22" s="7"/>
      <c r="I22" s="27"/>
      <c r="J22" s="12"/>
      <c r="K22" s="7"/>
      <c r="L22" s="27"/>
    </row>
    <row r="23" spans="1:15" ht="26.4" x14ac:dyDescent="0.25">
      <c r="A23" s="69"/>
      <c r="B23" s="73"/>
      <c r="C23" s="70"/>
      <c r="D23" s="22" t="s">
        <v>42</v>
      </c>
      <c r="E23" s="7">
        <v>3</v>
      </c>
      <c r="F23" s="27">
        <v>24500</v>
      </c>
      <c r="G23" s="12"/>
      <c r="H23" s="7"/>
      <c r="I23" s="27"/>
      <c r="J23" s="12"/>
      <c r="K23" s="7"/>
      <c r="L23" s="27"/>
    </row>
    <row r="24" spans="1:15" x14ac:dyDescent="0.25">
      <c r="A24" s="69"/>
      <c r="B24" s="73"/>
      <c r="C24" s="70"/>
      <c r="D24" s="12" t="s">
        <v>43</v>
      </c>
      <c r="E24" s="7">
        <v>1</v>
      </c>
      <c r="F24" s="27">
        <v>8000</v>
      </c>
      <c r="G24" s="12"/>
      <c r="H24" s="7"/>
      <c r="I24" s="27"/>
      <c r="J24" s="12"/>
      <c r="K24" s="7"/>
      <c r="L24" s="27"/>
    </row>
    <row r="25" spans="1:15" x14ac:dyDescent="0.25">
      <c r="A25" s="69"/>
      <c r="B25" s="73"/>
      <c r="C25" s="70"/>
      <c r="D25" s="19"/>
      <c r="E25" s="7"/>
      <c r="F25" s="27"/>
      <c r="G25" s="12"/>
      <c r="H25" s="7"/>
      <c r="I25" s="27"/>
      <c r="J25" s="12"/>
      <c r="K25" s="7"/>
      <c r="L25" s="27"/>
    </row>
    <row r="26" spans="1:15" x14ac:dyDescent="0.25">
      <c r="A26" s="69"/>
      <c r="B26" s="73"/>
      <c r="C26" s="70"/>
      <c r="D26" s="19"/>
      <c r="E26" s="7"/>
      <c r="F26" s="27"/>
      <c r="G26" s="12"/>
      <c r="H26" s="7"/>
      <c r="I26" s="27"/>
      <c r="J26" s="12"/>
      <c r="K26" s="7"/>
      <c r="L26" s="27"/>
    </row>
    <row r="27" spans="1:15" x14ac:dyDescent="0.25">
      <c r="A27" s="69"/>
      <c r="B27" s="73"/>
      <c r="C27" s="70"/>
      <c r="D27" s="12"/>
      <c r="E27" s="7"/>
      <c r="F27" s="8"/>
      <c r="G27" s="16"/>
      <c r="H27" s="13"/>
      <c r="I27" s="17"/>
      <c r="J27" s="16"/>
      <c r="K27" s="13"/>
      <c r="L27" s="17"/>
    </row>
    <row r="28" spans="1:15" ht="21" customHeight="1" x14ac:dyDescent="0.25">
      <c r="A28" s="69"/>
      <c r="B28" s="74"/>
      <c r="C28" s="70"/>
      <c r="D28" s="14" t="s">
        <v>6</v>
      </c>
      <c r="E28" s="14">
        <f>SUM(E13:E27)</f>
        <v>14</v>
      </c>
      <c r="F28" s="15">
        <f>SUM(F13:F27)</f>
        <v>74400</v>
      </c>
      <c r="G28" s="14" t="s">
        <v>6</v>
      </c>
      <c r="H28" s="14">
        <f>SUM(H13:H27)</f>
        <v>7</v>
      </c>
      <c r="I28" s="15">
        <f>SUM(I13:I27)</f>
        <v>65097.711249999993</v>
      </c>
      <c r="J28" s="14" t="s">
        <v>6</v>
      </c>
      <c r="K28" s="14">
        <f>SUM(K13:K27)</f>
        <v>0</v>
      </c>
      <c r="L28" s="15">
        <f>SUM(L13:L27)</f>
        <v>45000</v>
      </c>
      <c r="O28">
        <v>45000</v>
      </c>
    </row>
    <row r="29" spans="1:15" s="11" customFormat="1" ht="37.799999999999997" customHeight="1" x14ac:dyDescent="0.25">
      <c r="A29" s="71" t="s">
        <v>30</v>
      </c>
      <c r="B29" s="71"/>
      <c r="C29" s="71"/>
      <c r="D29" s="62">
        <f>F28*0.7/50000</f>
        <v>1.0416000000000001</v>
      </c>
      <c r="E29" s="62"/>
      <c r="F29" s="63"/>
      <c r="G29" s="62">
        <f>I28*0.7/50000</f>
        <v>0.91136795749999988</v>
      </c>
      <c r="H29" s="62"/>
      <c r="I29" s="63"/>
      <c r="J29" s="62">
        <f>L28*0.7/50000</f>
        <v>0.62999999999999989</v>
      </c>
      <c r="K29" s="62"/>
      <c r="L29" s="63"/>
    </row>
    <row r="30" spans="1:15" x14ac:dyDescent="0.25">
      <c r="A30" s="69" t="s">
        <v>44</v>
      </c>
      <c r="B30" s="72" t="s">
        <v>45</v>
      </c>
      <c r="C30" s="70"/>
      <c r="D30" s="19" t="s">
        <v>22</v>
      </c>
      <c r="E30" s="7">
        <v>1</v>
      </c>
      <c r="F30" s="35">
        <v>6800</v>
      </c>
      <c r="G30" s="12" t="s">
        <v>14</v>
      </c>
      <c r="H30" s="7">
        <v>1</v>
      </c>
      <c r="I30" s="35">
        <v>19336.904999999999</v>
      </c>
      <c r="J30" s="12"/>
      <c r="K30" s="7"/>
      <c r="L30" s="35">
        <v>135000</v>
      </c>
      <c r="M30" s="40"/>
      <c r="N30" s="40"/>
      <c r="O30" s="40"/>
    </row>
    <row r="31" spans="1:15" x14ac:dyDescent="0.25">
      <c r="A31" s="79"/>
      <c r="B31" s="76"/>
      <c r="C31" s="70"/>
      <c r="D31" s="19" t="s">
        <v>35</v>
      </c>
      <c r="E31" s="7">
        <v>1</v>
      </c>
      <c r="F31" s="35">
        <v>7500</v>
      </c>
      <c r="G31" s="12" t="s">
        <v>66</v>
      </c>
      <c r="H31" s="7">
        <v>1</v>
      </c>
      <c r="I31" s="35">
        <v>15570.632</v>
      </c>
      <c r="J31" s="12"/>
      <c r="K31" s="7"/>
      <c r="L31" s="35"/>
      <c r="M31" s="40"/>
      <c r="N31" s="40"/>
      <c r="O31" s="40"/>
    </row>
    <row r="32" spans="1:15" x14ac:dyDescent="0.25">
      <c r="A32" s="79"/>
      <c r="B32" s="76"/>
      <c r="C32" s="70"/>
      <c r="D32" s="19" t="s">
        <v>36</v>
      </c>
      <c r="E32" s="7">
        <v>1</v>
      </c>
      <c r="F32" s="35">
        <v>4800</v>
      </c>
      <c r="G32" s="12" t="s">
        <v>71</v>
      </c>
      <c r="H32" s="7">
        <v>1</v>
      </c>
      <c r="I32" s="35">
        <v>15570.632</v>
      </c>
      <c r="J32" s="12"/>
      <c r="K32" s="7"/>
      <c r="L32" s="35"/>
      <c r="M32" s="40"/>
      <c r="N32" s="40"/>
      <c r="O32" s="40"/>
    </row>
    <row r="33" spans="1:15" x14ac:dyDescent="0.25">
      <c r="A33" s="79"/>
      <c r="B33" s="76"/>
      <c r="C33" s="70"/>
      <c r="D33" s="19" t="s">
        <v>33</v>
      </c>
      <c r="E33" s="7">
        <v>1</v>
      </c>
      <c r="F33" s="35">
        <v>4800</v>
      </c>
      <c r="G33" s="12" t="s">
        <v>13</v>
      </c>
      <c r="H33" s="7">
        <v>1</v>
      </c>
      <c r="I33" s="35">
        <v>15924.51</v>
      </c>
      <c r="J33" s="12"/>
      <c r="K33" s="7"/>
      <c r="L33" s="35"/>
      <c r="M33" s="40"/>
      <c r="N33" s="40"/>
      <c r="O33" s="40"/>
    </row>
    <row r="34" spans="1:15" x14ac:dyDescent="0.25">
      <c r="A34" s="69"/>
      <c r="B34" s="77"/>
      <c r="C34" s="70"/>
      <c r="D34" s="19" t="s">
        <v>22</v>
      </c>
      <c r="E34" s="7">
        <v>1</v>
      </c>
      <c r="F34" s="35">
        <v>6800</v>
      </c>
      <c r="G34" s="12" t="s">
        <v>66</v>
      </c>
      <c r="H34" s="7">
        <v>1</v>
      </c>
      <c r="I34" s="35">
        <v>13554.79125</v>
      </c>
      <c r="J34" s="12"/>
      <c r="K34" s="7"/>
      <c r="L34" s="35"/>
      <c r="M34" s="40"/>
      <c r="N34" s="40"/>
      <c r="O34" s="40"/>
    </row>
    <row r="35" spans="1:15" x14ac:dyDescent="0.25">
      <c r="A35" s="69"/>
      <c r="B35" s="77"/>
      <c r="C35" s="70"/>
      <c r="D35" s="19" t="s">
        <v>35</v>
      </c>
      <c r="E35" s="7">
        <v>1</v>
      </c>
      <c r="F35" s="34">
        <v>7500</v>
      </c>
      <c r="G35" s="12" t="s">
        <v>67</v>
      </c>
      <c r="H35" s="7">
        <v>1</v>
      </c>
      <c r="I35" s="34">
        <v>12651.138499999999</v>
      </c>
      <c r="J35" s="12"/>
      <c r="K35" s="7"/>
      <c r="L35" s="34"/>
      <c r="M35" s="40"/>
      <c r="N35" s="40"/>
      <c r="O35" s="40"/>
    </row>
    <row r="36" spans="1:15" x14ac:dyDescent="0.25">
      <c r="A36" s="69"/>
      <c r="B36" s="77"/>
      <c r="C36" s="70"/>
      <c r="D36" s="19" t="s">
        <v>36</v>
      </c>
      <c r="E36" s="7">
        <v>1</v>
      </c>
      <c r="F36" s="34">
        <v>4800</v>
      </c>
      <c r="G36" s="12" t="s">
        <v>14</v>
      </c>
      <c r="H36" s="7">
        <v>1</v>
      </c>
      <c r="I36" s="34">
        <v>19336.904999999999</v>
      </c>
      <c r="J36" s="12"/>
      <c r="K36" s="7"/>
      <c r="L36" s="34"/>
      <c r="M36" s="40"/>
      <c r="N36" s="40"/>
      <c r="O36" s="40"/>
    </row>
    <row r="37" spans="1:15" x14ac:dyDescent="0.25">
      <c r="A37" s="69"/>
      <c r="B37" s="77"/>
      <c r="C37" s="70"/>
      <c r="D37" s="19" t="s">
        <v>33</v>
      </c>
      <c r="E37" s="7">
        <v>1</v>
      </c>
      <c r="F37" s="34">
        <v>4800</v>
      </c>
      <c r="G37" s="12" t="s">
        <v>66</v>
      </c>
      <c r="H37" s="7">
        <v>1</v>
      </c>
      <c r="I37" s="34">
        <v>15570.632</v>
      </c>
      <c r="J37" s="12"/>
      <c r="K37" s="7"/>
      <c r="L37" s="34"/>
      <c r="M37" s="40"/>
      <c r="N37" s="40"/>
      <c r="O37" s="40"/>
    </row>
    <row r="38" spans="1:15" x14ac:dyDescent="0.25">
      <c r="A38" s="69"/>
      <c r="B38" s="77"/>
      <c r="C38" s="70"/>
      <c r="D38" s="19" t="s">
        <v>22</v>
      </c>
      <c r="E38" s="7">
        <v>1</v>
      </c>
      <c r="F38" s="34">
        <v>8000</v>
      </c>
      <c r="G38" s="12" t="s">
        <v>14</v>
      </c>
      <c r="H38" s="7">
        <v>1</v>
      </c>
      <c r="I38" s="34">
        <v>18483.806249999998</v>
      </c>
      <c r="J38" s="12"/>
      <c r="K38" s="7"/>
      <c r="L38" s="34"/>
      <c r="M38" s="40"/>
      <c r="N38" s="40"/>
      <c r="O38" s="40"/>
    </row>
    <row r="39" spans="1:15" x14ac:dyDescent="0.25">
      <c r="A39" s="69"/>
      <c r="B39" s="77"/>
      <c r="C39" s="70"/>
      <c r="D39" s="19" t="s">
        <v>38</v>
      </c>
      <c r="E39" s="7">
        <v>1</v>
      </c>
      <c r="F39" s="34">
        <v>6500</v>
      </c>
      <c r="G39" s="12" t="s">
        <v>66</v>
      </c>
      <c r="H39" s="7">
        <v>1</v>
      </c>
      <c r="I39" s="34">
        <v>14862.875999999998</v>
      </c>
      <c r="J39" s="12"/>
      <c r="K39" s="7"/>
      <c r="L39" s="34"/>
      <c r="M39" s="40"/>
      <c r="N39" s="40"/>
      <c r="O39" s="40"/>
    </row>
    <row r="40" spans="1:15" x14ac:dyDescent="0.25">
      <c r="A40" s="69"/>
      <c r="B40" s="77"/>
      <c r="C40" s="70"/>
      <c r="D40" s="19" t="s">
        <v>39</v>
      </c>
      <c r="E40" s="7">
        <v>1</v>
      </c>
      <c r="F40" s="34">
        <v>8500</v>
      </c>
      <c r="G40" s="12" t="s">
        <v>73</v>
      </c>
      <c r="H40" s="7">
        <v>1</v>
      </c>
      <c r="I40" s="34">
        <v>15924.51</v>
      </c>
      <c r="J40" s="12"/>
      <c r="K40" s="7"/>
      <c r="L40" s="34"/>
      <c r="M40" s="40"/>
      <c r="N40" s="40"/>
      <c r="O40" s="40"/>
    </row>
    <row r="41" spans="1:15" x14ac:dyDescent="0.25">
      <c r="A41" s="69"/>
      <c r="B41" s="77"/>
      <c r="C41" s="70"/>
      <c r="D41" s="19" t="s">
        <v>46</v>
      </c>
      <c r="E41" s="7">
        <v>1</v>
      </c>
      <c r="F41" s="34">
        <v>6500</v>
      </c>
      <c r="G41" s="12" t="s">
        <v>67</v>
      </c>
      <c r="H41" s="7">
        <v>1</v>
      </c>
      <c r="I41" s="34">
        <v>15924.51</v>
      </c>
      <c r="J41" s="12"/>
      <c r="K41" s="7"/>
      <c r="L41" s="34"/>
      <c r="M41" s="40"/>
      <c r="N41" s="40"/>
      <c r="O41" s="40"/>
    </row>
    <row r="42" spans="1:15" x14ac:dyDescent="0.25">
      <c r="A42" s="69"/>
      <c r="B42" s="77"/>
      <c r="C42" s="70"/>
      <c r="D42" s="19" t="s">
        <v>26</v>
      </c>
      <c r="E42" s="7">
        <v>1</v>
      </c>
      <c r="F42" s="34">
        <v>4800</v>
      </c>
      <c r="G42" s="12" t="s">
        <v>72</v>
      </c>
      <c r="H42" s="7">
        <v>1</v>
      </c>
      <c r="I42" s="34">
        <v>20000</v>
      </c>
      <c r="J42" s="12"/>
      <c r="K42" s="7"/>
      <c r="L42" s="34"/>
      <c r="M42" s="40"/>
      <c r="N42" s="40"/>
      <c r="O42" s="40"/>
    </row>
    <row r="43" spans="1:15" x14ac:dyDescent="0.25">
      <c r="A43" s="69"/>
      <c r="B43" s="77"/>
      <c r="C43" s="70"/>
      <c r="D43" s="19" t="s">
        <v>47</v>
      </c>
      <c r="E43" s="7">
        <v>1</v>
      </c>
      <c r="F43" s="34">
        <v>5000</v>
      </c>
      <c r="G43" s="12" t="s">
        <v>28</v>
      </c>
      <c r="H43" s="7">
        <v>1</v>
      </c>
      <c r="I43" s="34">
        <v>3000</v>
      </c>
      <c r="J43" s="12"/>
      <c r="K43" s="7"/>
      <c r="L43" s="34"/>
      <c r="M43" s="40"/>
      <c r="N43" s="40"/>
      <c r="O43" s="40"/>
    </row>
    <row r="44" spans="1:15" x14ac:dyDescent="0.25">
      <c r="A44" s="69"/>
      <c r="B44" s="77"/>
      <c r="C44" s="70"/>
      <c r="D44" s="19" t="s">
        <v>22</v>
      </c>
      <c r="E44" s="7">
        <v>1</v>
      </c>
      <c r="F44" s="34">
        <v>6800</v>
      </c>
      <c r="G44" s="12"/>
      <c r="H44" s="7"/>
      <c r="I44" s="27"/>
      <c r="J44" s="12"/>
      <c r="K44" s="7"/>
      <c r="L44" s="27"/>
    </row>
    <row r="45" spans="1:15" x14ac:dyDescent="0.25">
      <c r="A45" s="69"/>
      <c r="B45" s="77"/>
      <c r="C45" s="70"/>
      <c r="D45" s="19" t="s">
        <v>35</v>
      </c>
      <c r="E45" s="7">
        <v>1</v>
      </c>
      <c r="F45" s="34">
        <v>6500</v>
      </c>
      <c r="G45" s="12"/>
      <c r="H45" s="7"/>
      <c r="I45" s="27"/>
      <c r="J45" s="12"/>
      <c r="K45" s="7"/>
      <c r="L45" s="27"/>
    </row>
    <row r="46" spans="1:15" x14ac:dyDescent="0.25">
      <c r="A46" s="69"/>
      <c r="B46" s="77"/>
      <c r="C46" s="70"/>
      <c r="D46" s="19" t="s">
        <v>24</v>
      </c>
      <c r="E46" s="7">
        <v>1</v>
      </c>
      <c r="F46" s="34">
        <v>5500</v>
      </c>
      <c r="G46" s="12"/>
      <c r="H46" s="7"/>
      <c r="I46" s="27"/>
      <c r="J46" s="12"/>
      <c r="K46" s="7"/>
      <c r="L46" s="27"/>
    </row>
    <row r="47" spans="1:15" ht="26.4" x14ac:dyDescent="0.25">
      <c r="A47" s="69"/>
      <c r="B47" s="77"/>
      <c r="C47" s="70"/>
      <c r="D47" s="22" t="s">
        <v>48</v>
      </c>
      <c r="E47" s="7">
        <v>5</v>
      </c>
      <c r="F47" s="27">
        <v>39100</v>
      </c>
      <c r="G47" s="12"/>
      <c r="H47" s="7"/>
      <c r="I47" s="27"/>
      <c r="J47" s="12"/>
      <c r="K47" s="7"/>
      <c r="L47" s="27"/>
    </row>
    <row r="48" spans="1:15" x14ac:dyDescent="0.25">
      <c r="A48" s="69"/>
      <c r="B48" s="77"/>
      <c r="C48" s="70"/>
      <c r="D48" s="12" t="s">
        <v>43</v>
      </c>
      <c r="E48" s="7">
        <v>5</v>
      </c>
      <c r="F48" s="27">
        <v>12200</v>
      </c>
      <c r="G48" s="12"/>
      <c r="H48" s="7"/>
      <c r="I48" s="27"/>
      <c r="J48" s="12"/>
      <c r="K48" s="7"/>
      <c r="L48" s="27"/>
    </row>
    <row r="49" spans="1:12" x14ac:dyDescent="0.25">
      <c r="A49" s="69"/>
      <c r="B49" s="77"/>
      <c r="C49" s="70"/>
      <c r="D49" s="12"/>
      <c r="E49" s="7"/>
      <c r="F49" s="8"/>
      <c r="G49" s="36"/>
      <c r="H49" s="13"/>
      <c r="I49" s="17"/>
      <c r="J49" s="36"/>
      <c r="K49" s="13"/>
      <c r="L49" s="17"/>
    </row>
    <row r="50" spans="1:12" ht="21" customHeight="1" x14ac:dyDescent="0.25">
      <c r="A50" s="69"/>
      <c r="B50" s="78"/>
      <c r="C50" s="70"/>
      <c r="D50" s="14" t="s">
        <v>6</v>
      </c>
      <c r="E50" s="14">
        <f>SUM(E30:E49)</f>
        <v>27</v>
      </c>
      <c r="F50" s="15">
        <f>SUM(F30:F49)</f>
        <v>157200</v>
      </c>
      <c r="G50" s="14" t="s">
        <v>6</v>
      </c>
      <c r="H50" s="14">
        <f>SUM(H30:H49)</f>
        <v>14</v>
      </c>
      <c r="I50" s="15">
        <f>SUM(I30:I49)</f>
        <v>215711.848</v>
      </c>
      <c r="J50" s="14" t="s">
        <v>6</v>
      </c>
      <c r="K50" s="14">
        <f>SUM(K30:K49)</f>
        <v>0</v>
      </c>
      <c r="L50" s="15">
        <f>SUM(L30:L49)</f>
        <v>135000</v>
      </c>
    </row>
    <row r="51" spans="1:12" s="11" customFormat="1" ht="31.2" customHeight="1" x14ac:dyDescent="0.25">
      <c r="A51" s="71" t="s">
        <v>30</v>
      </c>
      <c r="B51" s="71"/>
      <c r="C51" s="71"/>
      <c r="D51" s="62">
        <f>F50*0.7/50000</f>
        <v>2.2008000000000001</v>
      </c>
      <c r="E51" s="62"/>
      <c r="F51" s="63"/>
      <c r="G51" s="62">
        <f>I50*0.7/50000</f>
        <v>3.0199658719999993</v>
      </c>
      <c r="H51" s="62"/>
      <c r="I51" s="63"/>
      <c r="J51" s="62">
        <f>L50*0.7/50000</f>
        <v>1.89</v>
      </c>
      <c r="K51" s="62"/>
      <c r="L51" s="63"/>
    </row>
    <row r="52" spans="1:12" x14ac:dyDescent="0.25">
      <c r="A52" s="69" t="s">
        <v>49</v>
      </c>
      <c r="B52" s="72" t="s">
        <v>50</v>
      </c>
      <c r="C52" s="70"/>
      <c r="D52" s="19" t="s">
        <v>22</v>
      </c>
      <c r="E52" s="7">
        <v>1</v>
      </c>
      <c r="F52" s="35">
        <v>8000</v>
      </c>
      <c r="G52" s="12" t="s">
        <v>14</v>
      </c>
      <c r="H52" s="7">
        <v>1</v>
      </c>
      <c r="I52" s="32">
        <v>25213.807499999999</v>
      </c>
      <c r="J52" s="12"/>
      <c r="K52" s="7"/>
      <c r="L52" s="32">
        <v>55000</v>
      </c>
    </row>
    <row r="53" spans="1:12" x14ac:dyDescent="0.25">
      <c r="A53" s="69"/>
      <c r="B53" s="77"/>
      <c r="C53" s="70"/>
      <c r="D53" s="19" t="s">
        <v>23</v>
      </c>
      <c r="E53" s="7">
        <v>1</v>
      </c>
      <c r="F53" s="35">
        <v>8500</v>
      </c>
      <c r="G53" s="12" t="s">
        <v>66</v>
      </c>
      <c r="H53" s="7">
        <v>1</v>
      </c>
      <c r="I53" s="32">
        <v>20701.863000000001</v>
      </c>
      <c r="J53" s="12"/>
      <c r="K53" s="7"/>
      <c r="L53" s="32"/>
    </row>
    <row r="54" spans="1:12" x14ac:dyDescent="0.25">
      <c r="A54" s="69"/>
      <c r="B54" s="77"/>
      <c r="C54" s="70"/>
      <c r="D54" s="19" t="s">
        <v>24</v>
      </c>
      <c r="E54" s="7">
        <v>1</v>
      </c>
      <c r="F54" s="35">
        <v>8000</v>
      </c>
      <c r="G54" s="12" t="s">
        <v>67</v>
      </c>
      <c r="H54" s="7">
        <v>1</v>
      </c>
      <c r="I54" s="32">
        <v>20701.863000000001</v>
      </c>
      <c r="J54" s="12"/>
      <c r="K54" s="7"/>
      <c r="L54" s="32"/>
    </row>
    <row r="55" spans="1:12" x14ac:dyDescent="0.25">
      <c r="A55" s="69"/>
      <c r="B55" s="77"/>
      <c r="C55" s="70"/>
      <c r="D55" s="19" t="s">
        <v>33</v>
      </c>
      <c r="E55" s="7">
        <v>1</v>
      </c>
      <c r="F55" s="35">
        <v>4500</v>
      </c>
      <c r="G55" s="12" t="s">
        <v>14</v>
      </c>
      <c r="H55" s="7">
        <v>1</v>
      </c>
      <c r="I55" s="32">
        <v>17061.974999999999</v>
      </c>
      <c r="J55" s="12"/>
      <c r="K55" s="7"/>
      <c r="L55" s="32"/>
    </row>
    <row r="56" spans="1:12" x14ac:dyDescent="0.25">
      <c r="A56" s="69"/>
      <c r="B56" s="77"/>
      <c r="C56" s="70"/>
      <c r="D56" s="19" t="s">
        <v>34</v>
      </c>
      <c r="E56" s="7">
        <v>1</v>
      </c>
      <c r="F56" s="35">
        <v>0</v>
      </c>
      <c r="G56" s="12" t="s">
        <v>66</v>
      </c>
      <c r="H56" s="7">
        <v>1</v>
      </c>
      <c r="I56" s="32">
        <v>16543.7965</v>
      </c>
      <c r="J56" s="12"/>
      <c r="K56" s="7"/>
      <c r="L56" s="32"/>
    </row>
    <row r="57" spans="1:12" x14ac:dyDescent="0.25">
      <c r="A57" s="69"/>
      <c r="B57" s="77"/>
      <c r="C57" s="70"/>
      <c r="D57" s="19" t="s">
        <v>22</v>
      </c>
      <c r="E57" s="7">
        <v>1</v>
      </c>
      <c r="F57" s="34">
        <v>5500</v>
      </c>
      <c r="G57" s="12" t="s">
        <v>13</v>
      </c>
      <c r="H57" s="7">
        <v>1</v>
      </c>
      <c r="I57" s="27">
        <v>15924.51</v>
      </c>
      <c r="J57" s="12"/>
      <c r="K57" s="7"/>
      <c r="L57" s="27"/>
    </row>
    <row r="58" spans="1:12" x14ac:dyDescent="0.25">
      <c r="A58" s="69"/>
      <c r="B58" s="77"/>
      <c r="C58" s="70"/>
      <c r="D58" s="19" t="s">
        <v>23</v>
      </c>
      <c r="E58" s="7">
        <v>1</v>
      </c>
      <c r="F58" s="34">
        <v>6000</v>
      </c>
      <c r="G58" s="12" t="s">
        <v>66</v>
      </c>
      <c r="H58" s="7">
        <v>1</v>
      </c>
      <c r="I58" s="27">
        <v>12651.138499999999</v>
      </c>
      <c r="J58" s="12"/>
      <c r="K58" s="7"/>
      <c r="L58" s="27"/>
    </row>
    <row r="59" spans="1:12" x14ac:dyDescent="0.25">
      <c r="A59" s="69"/>
      <c r="B59" s="77"/>
      <c r="C59" s="70"/>
      <c r="D59" s="19" t="s">
        <v>22</v>
      </c>
      <c r="E59" s="7">
        <v>1</v>
      </c>
      <c r="F59" s="34">
        <v>5800</v>
      </c>
      <c r="G59" s="12" t="s">
        <v>72</v>
      </c>
      <c r="H59" s="7">
        <v>1</v>
      </c>
      <c r="I59" s="27">
        <v>10000</v>
      </c>
      <c r="J59" s="12"/>
      <c r="K59" s="7"/>
      <c r="L59" s="27"/>
    </row>
    <row r="60" spans="1:12" x14ac:dyDescent="0.25">
      <c r="A60" s="69"/>
      <c r="B60" s="77"/>
      <c r="C60" s="70"/>
      <c r="D60" s="19" t="s">
        <v>35</v>
      </c>
      <c r="E60" s="7">
        <v>1</v>
      </c>
      <c r="F60" s="34">
        <v>6500</v>
      </c>
      <c r="G60" s="12" t="s">
        <v>28</v>
      </c>
      <c r="H60" s="7">
        <v>1</v>
      </c>
      <c r="I60" s="27">
        <v>2000</v>
      </c>
      <c r="J60" s="12"/>
      <c r="K60" s="7"/>
      <c r="L60" s="27"/>
    </row>
    <row r="61" spans="1:12" x14ac:dyDescent="0.25">
      <c r="A61" s="69"/>
      <c r="B61" s="77"/>
      <c r="C61" s="70"/>
      <c r="D61" s="19" t="s">
        <v>36</v>
      </c>
      <c r="E61" s="7">
        <v>1</v>
      </c>
      <c r="F61" s="34">
        <v>3800</v>
      </c>
      <c r="G61" s="12"/>
      <c r="H61" s="7"/>
      <c r="I61" s="27"/>
      <c r="J61" s="12"/>
      <c r="K61" s="7"/>
      <c r="L61" s="27"/>
    </row>
    <row r="62" spans="1:12" x14ac:dyDescent="0.25">
      <c r="A62" s="69"/>
      <c r="B62" s="77"/>
      <c r="C62" s="70"/>
      <c r="D62" s="19" t="s">
        <v>37</v>
      </c>
      <c r="E62" s="7">
        <v>1</v>
      </c>
      <c r="F62" s="34">
        <v>0</v>
      </c>
      <c r="G62" s="12"/>
      <c r="H62" s="7"/>
      <c r="I62" s="27"/>
      <c r="J62" s="12"/>
      <c r="K62" s="7"/>
      <c r="L62" s="27"/>
    </row>
    <row r="63" spans="1:12" ht="26.4" x14ac:dyDescent="0.25">
      <c r="A63" s="69"/>
      <c r="B63" s="77"/>
      <c r="C63" s="70"/>
      <c r="D63" s="22" t="s">
        <v>42</v>
      </c>
      <c r="E63" s="7">
        <v>3</v>
      </c>
      <c r="F63" s="34">
        <v>22500</v>
      </c>
      <c r="G63" s="12"/>
      <c r="H63" s="7"/>
      <c r="I63" s="27"/>
      <c r="J63" s="12"/>
      <c r="K63" s="7"/>
      <c r="L63" s="27"/>
    </row>
    <row r="64" spans="1:12" x14ac:dyDescent="0.25">
      <c r="A64" s="69"/>
      <c r="B64" s="77"/>
      <c r="C64" s="70"/>
      <c r="D64" s="12" t="s">
        <v>43</v>
      </c>
      <c r="E64" s="7">
        <v>1</v>
      </c>
      <c r="F64" s="27">
        <v>16000</v>
      </c>
      <c r="G64" s="12"/>
      <c r="H64" s="7"/>
      <c r="I64" s="27"/>
      <c r="J64" s="12"/>
      <c r="K64" s="7"/>
      <c r="L64" s="27"/>
    </row>
    <row r="65" spans="1:15" x14ac:dyDescent="0.25">
      <c r="A65" s="69"/>
      <c r="B65" s="77"/>
      <c r="C65" s="70"/>
      <c r="D65" s="19"/>
      <c r="E65" s="7"/>
      <c r="F65" s="27"/>
      <c r="G65" s="12"/>
      <c r="H65" s="7"/>
      <c r="I65" s="27"/>
      <c r="J65" s="12"/>
      <c r="K65" s="7"/>
      <c r="L65" s="27"/>
    </row>
    <row r="66" spans="1:15" x14ac:dyDescent="0.25">
      <c r="A66" s="69"/>
      <c r="B66" s="77"/>
      <c r="C66" s="70"/>
      <c r="D66" s="12"/>
      <c r="E66" s="7"/>
      <c r="F66" s="8"/>
      <c r="G66" s="16"/>
      <c r="H66" s="13"/>
      <c r="I66" s="18"/>
      <c r="J66" s="16"/>
      <c r="K66" s="13"/>
      <c r="L66" s="18"/>
    </row>
    <row r="67" spans="1:15" ht="22.5" customHeight="1" x14ac:dyDescent="0.25">
      <c r="A67" s="69"/>
      <c r="B67" s="78"/>
      <c r="C67" s="70"/>
      <c r="D67" s="14" t="s">
        <v>6</v>
      </c>
      <c r="E67" s="14">
        <f>SUM(E52:E66)</f>
        <v>15</v>
      </c>
      <c r="F67" s="15">
        <f>SUM(F52:F66)</f>
        <v>95100</v>
      </c>
      <c r="G67" s="14" t="s">
        <v>6</v>
      </c>
      <c r="H67" s="14">
        <f>SUM(H52:H66)</f>
        <v>9</v>
      </c>
      <c r="I67" s="15">
        <f>SUM(I52:I66)</f>
        <v>140798.9535</v>
      </c>
      <c r="J67" s="14" t="s">
        <v>6</v>
      </c>
      <c r="K67" s="14">
        <f>SUM(K52:K66)</f>
        <v>0</v>
      </c>
      <c r="L67" s="15">
        <f>SUM(L52:L66)</f>
        <v>55000</v>
      </c>
    </row>
    <row r="68" spans="1:15" s="11" customFormat="1" ht="32.4" customHeight="1" x14ac:dyDescent="0.25">
      <c r="A68" s="71" t="s">
        <v>30</v>
      </c>
      <c r="B68" s="71"/>
      <c r="C68" s="71"/>
      <c r="D68" s="62">
        <f>F67*0.7/50000</f>
        <v>1.3313999999999999</v>
      </c>
      <c r="E68" s="62"/>
      <c r="F68" s="63"/>
      <c r="G68" s="62">
        <f>I67*0.7/50000</f>
        <v>1.971185349</v>
      </c>
      <c r="H68" s="62"/>
      <c r="I68" s="63"/>
      <c r="J68" s="62">
        <f>L67*0.7/50000</f>
        <v>0.77</v>
      </c>
      <c r="K68" s="62"/>
      <c r="L68" s="63"/>
    </row>
    <row r="69" spans="1:15" x14ac:dyDescent="0.25">
      <c r="A69" s="69" t="s">
        <v>51</v>
      </c>
      <c r="B69" s="72" t="s">
        <v>52</v>
      </c>
      <c r="C69" s="70"/>
      <c r="D69" s="19" t="s">
        <v>22</v>
      </c>
      <c r="E69" s="7">
        <v>1</v>
      </c>
      <c r="F69" s="35">
        <v>7800</v>
      </c>
      <c r="G69" s="12" t="s">
        <v>14</v>
      </c>
      <c r="H69" s="7">
        <v>1</v>
      </c>
      <c r="I69" s="35">
        <v>17251.552499999998</v>
      </c>
      <c r="J69" s="12"/>
      <c r="K69" s="7"/>
      <c r="L69" s="35">
        <v>150000</v>
      </c>
      <c r="M69" s="40"/>
      <c r="N69" s="40"/>
      <c r="O69" s="40"/>
    </row>
    <row r="70" spans="1:15" x14ac:dyDescent="0.25">
      <c r="A70" s="69"/>
      <c r="B70" s="77"/>
      <c r="C70" s="70"/>
      <c r="D70" s="19" t="s">
        <v>35</v>
      </c>
      <c r="E70" s="7">
        <v>1</v>
      </c>
      <c r="F70" s="35">
        <v>11000</v>
      </c>
      <c r="G70" s="12" t="s">
        <v>66</v>
      </c>
      <c r="H70" s="7">
        <v>1</v>
      </c>
      <c r="I70" s="35">
        <v>15924.51</v>
      </c>
      <c r="J70" s="12"/>
      <c r="K70" s="7"/>
      <c r="L70" s="35"/>
      <c r="M70" s="40"/>
      <c r="N70" s="40"/>
      <c r="O70" s="40"/>
    </row>
    <row r="71" spans="1:15" x14ac:dyDescent="0.25">
      <c r="A71" s="69"/>
      <c r="B71" s="77"/>
      <c r="C71" s="70"/>
      <c r="D71" s="19" t="s">
        <v>53</v>
      </c>
      <c r="E71" s="7">
        <v>1</v>
      </c>
      <c r="F71" s="35">
        <v>4200</v>
      </c>
      <c r="G71" s="12" t="s">
        <v>74</v>
      </c>
      <c r="H71" s="7">
        <v>1</v>
      </c>
      <c r="I71" s="35">
        <v>22648.191999999999</v>
      </c>
      <c r="J71" s="12"/>
      <c r="K71" s="7"/>
      <c r="L71" s="35"/>
      <c r="M71" s="40"/>
      <c r="N71" s="40"/>
      <c r="O71" s="40"/>
    </row>
    <row r="72" spans="1:15" x14ac:dyDescent="0.25">
      <c r="A72" s="69"/>
      <c r="B72" s="77"/>
      <c r="C72" s="70"/>
      <c r="D72" s="19" t="s">
        <v>40</v>
      </c>
      <c r="E72" s="7">
        <v>1</v>
      </c>
      <c r="F72" s="35">
        <v>4200</v>
      </c>
      <c r="G72" s="12" t="s">
        <v>14</v>
      </c>
      <c r="H72" s="7">
        <v>1</v>
      </c>
      <c r="I72" s="35">
        <v>22180.567499999997</v>
      </c>
      <c r="J72" s="12"/>
      <c r="K72" s="7"/>
      <c r="L72" s="35"/>
      <c r="M72" s="40"/>
      <c r="N72" s="40"/>
      <c r="O72" s="40"/>
    </row>
    <row r="73" spans="1:15" x14ac:dyDescent="0.25">
      <c r="A73" s="69"/>
      <c r="B73" s="77"/>
      <c r="C73" s="70"/>
      <c r="D73" s="19" t="s">
        <v>54</v>
      </c>
      <c r="E73" s="7">
        <v>1</v>
      </c>
      <c r="F73" s="35">
        <v>5400</v>
      </c>
      <c r="G73" s="12" t="s">
        <v>66</v>
      </c>
      <c r="H73" s="7">
        <v>1</v>
      </c>
      <c r="I73" s="35">
        <v>8493.0720000000001</v>
      </c>
      <c r="J73" s="12"/>
      <c r="K73" s="7"/>
      <c r="L73" s="35"/>
      <c r="M73" s="40"/>
      <c r="N73" s="40"/>
      <c r="O73" s="40"/>
    </row>
    <row r="74" spans="1:15" x14ac:dyDescent="0.25">
      <c r="A74" s="69"/>
      <c r="B74" s="77"/>
      <c r="C74" s="70"/>
      <c r="D74" s="19" t="s">
        <v>22</v>
      </c>
      <c r="E74" s="7">
        <v>1</v>
      </c>
      <c r="F74" s="34">
        <v>4500</v>
      </c>
      <c r="G74" s="12" t="s">
        <v>14</v>
      </c>
      <c r="H74" s="7">
        <v>1</v>
      </c>
      <c r="I74" s="34">
        <v>0</v>
      </c>
      <c r="J74" s="12"/>
      <c r="K74" s="7"/>
      <c r="L74" s="34"/>
      <c r="M74" s="40"/>
      <c r="N74" s="40"/>
      <c r="O74" s="40"/>
    </row>
    <row r="75" spans="1:15" x14ac:dyDescent="0.25">
      <c r="A75" s="69"/>
      <c r="B75" s="77"/>
      <c r="C75" s="70"/>
      <c r="D75" s="19" t="s">
        <v>55</v>
      </c>
      <c r="E75" s="7">
        <v>1</v>
      </c>
      <c r="F75" s="34">
        <v>0</v>
      </c>
      <c r="G75" s="12" t="s">
        <v>66</v>
      </c>
      <c r="H75" s="7">
        <v>1</v>
      </c>
      <c r="I75" s="34">
        <v>0</v>
      </c>
      <c r="J75" s="12"/>
      <c r="K75" s="7"/>
      <c r="L75" s="34"/>
      <c r="M75" s="40"/>
      <c r="N75" s="40"/>
      <c r="O75" s="40"/>
    </row>
    <row r="76" spans="1:15" x14ac:dyDescent="0.25">
      <c r="A76" s="69"/>
      <c r="B76" s="77"/>
      <c r="C76" s="70"/>
      <c r="D76" s="19" t="s">
        <v>36</v>
      </c>
      <c r="E76" s="7">
        <v>1</v>
      </c>
      <c r="F76" s="34">
        <v>3200</v>
      </c>
      <c r="G76" s="12" t="s">
        <v>14</v>
      </c>
      <c r="H76" s="7">
        <v>1</v>
      </c>
      <c r="I76" s="34">
        <v>5118.5924999999997</v>
      </c>
      <c r="J76" s="12"/>
      <c r="K76" s="7"/>
      <c r="L76" s="34"/>
      <c r="M76" s="40"/>
      <c r="N76" s="40"/>
      <c r="O76" s="40"/>
    </row>
    <row r="77" spans="1:15" x14ac:dyDescent="0.25">
      <c r="A77" s="69"/>
      <c r="B77" s="77"/>
      <c r="C77" s="70"/>
      <c r="D77" s="19" t="s">
        <v>22</v>
      </c>
      <c r="E77" s="7">
        <v>1</v>
      </c>
      <c r="F77" s="34">
        <v>4500</v>
      </c>
      <c r="G77" s="12" t="s">
        <v>66</v>
      </c>
      <c r="H77" s="7">
        <v>1</v>
      </c>
      <c r="I77" s="34">
        <v>3538.78</v>
      </c>
      <c r="J77" s="12"/>
      <c r="K77" s="7"/>
      <c r="L77" s="34"/>
      <c r="M77" s="40"/>
      <c r="N77" s="40"/>
      <c r="O77" s="40"/>
    </row>
    <row r="78" spans="1:15" x14ac:dyDescent="0.25">
      <c r="A78" s="69"/>
      <c r="B78" s="77"/>
      <c r="C78" s="70"/>
      <c r="D78" s="19" t="s">
        <v>35</v>
      </c>
      <c r="E78" s="7">
        <v>1</v>
      </c>
      <c r="F78" s="34">
        <v>4800</v>
      </c>
      <c r="G78" s="12" t="s">
        <v>13</v>
      </c>
      <c r="H78" s="7">
        <v>1</v>
      </c>
      <c r="I78" s="34">
        <v>3981.1275000000001</v>
      </c>
      <c r="J78" s="12"/>
      <c r="K78" s="7"/>
      <c r="L78" s="34"/>
      <c r="M78" s="40"/>
      <c r="N78" s="40"/>
      <c r="O78" s="40"/>
    </row>
    <row r="79" spans="1:15" x14ac:dyDescent="0.25">
      <c r="A79" s="69"/>
      <c r="B79" s="77"/>
      <c r="C79" s="70"/>
      <c r="D79" s="19" t="s">
        <v>36</v>
      </c>
      <c r="E79" s="7">
        <v>1</v>
      </c>
      <c r="F79" s="34">
        <v>4000</v>
      </c>
      <c r="G79" s="12" t="s">
        <v>66</v>
      </c>
      <c r="H79" s="7">
        <v>1</v>
      </c>
      <c r="I79" s="34">
        <v>2654.085</v>
      </c>
      <c r="J79" s="12"/>
      <c r="K79" s="7"/>
      <c r="L79" s="34"/>
      <c r="M79" s="40"/>
      <c r="N79" s="40"/>
      <c r="O79" s="40"/>
    </row>
    <row r="80" spans="1:15" x14ac:dyDescent="0.25">
      <c r="A80" s="69"/>
      <c r="B80" s="77"/>
      <c r="C80" s="70"/>
      <c r="D80" s="19" t="s">
        <v>22</v>
      </c>
      <c r="E80" s="7">
        <v>1</v>
      </c>
      <c r="F80" s="34">
        <v>3800</v>
      </c>
      <c r="G80" s="12" t="s">
        <v>72</v>
      </c>
      <c r="H80" s="7">
        <v>1</v>
      </c>
      <c r="I80" s="34">
        <v>25000</v>
      </c>
      <c r="J80" s="12"/>
      <c r="K80" s="7"/>
      <c r="L80" s="34"/>
      <c r="M80" s="40"/>
      <c r="N80" s="40"/>
      <c r="O80" s="40"/>
    </row>
    <row r="81" spans="1:15" x14ac:dyDescent="0.25">
      <c r="A81" s="69"/>
      <c r="B81" s="77"/>
      <c r="C81" s="70"/>
      <c r="D81" s="19" t="s">
        <v>35</v>
      </c>
      <c r="E81" s="7">
        <v>1</v>
      </c>
      <c r="F81" s="34">
        <v>4000</v>
      </c>
      <c r="G81" s="12" t="s">
        <v>28</v>
      </c>
      <c r="H81" s="7">
        <v>1</v>
      </c>
      <c r="I81" s="34">
        <v>3000</v>
      </c>
      <c r="J81" s="12"/>
      <c r="K81" s="7"/>
      <c r="L81" s="34"/>
      <c r="M81" s="40"/>
      <c r="N81" s="40"/>
      <c r="O81" s="40"/>
    </row>
    <row r="82" spans="1:15" x14ac:dyDescent="0.25">
      <c r="A82" s="69"/>
      <c r="B82" s="77"/>
      <c r="C82" s="70"/>
      <c r="D82" s="19" t="s">
        <v>36</v>
      </c>
      <c r="E82" s="7">
        <v>1</v>
      </c>
      <c r="F82" s="34">
        <v>2500</v>
      </c>
      <c r="G82" s="12"/>
      <c r="H82" s="7"/>
      <c r="I82" s="27"/>
      <c r="J82" s="12"/>
      <c r="K82" s="7"/>
      <c r="L82" s="27"/>
    </row>
    <row r="83" spans="1:15" x14ac:dyDescent="0.25">
      <c r="A83" s="69"/>
      <c r="B83" s="77"/>
      <c r="C83" s="70"/>
      <c r="D83" s="19" t="s">
        <v>37</v>
      </c>
      <c r="E83" s="7">
        <v>1</v>
      </c>
      <c r="F83" s="34">
        <v>0</v>
      </c>
      <c r="G83" s="12"/>
      <c r="H83" s="7"/>
      <c r="I83" s="27"/>
      <c r="J83" s="12"/>
      <c r="K83" s="7"/>
      <c r="L83" s="27"/>
    </row>
    <row r="84" spans="1:15" x14ac:dyDescent="0.25">
      <c r="A84" s="69"/>
      <c r="B84" s="77"/>
      <c r="C84" s="70"/>
      <c r="D84" s="19" t="s">
        <v>22</v>
      </c>
      <c r="E84" s="7">
        <v>1</v>
      </c>
      <c r="F84" s="34">
        <v>4500</v>
      </c>
      <c r="G84" s="12"/>
      <c r="H84" s="7"/>
      <c r="I84" s="27"/>
      <c r="J84" s="12"/>
      <c r="K84" s="7"/>
      <c r="L84" s="27"/>
    </row>
    <row r="85" spans="1:15" x14ac:dyDescent="0.25">
      <c r="A85" s="69"/>
      <c r="B85" s="77"/>
      <c r="C85" s="70"/>
      <c r="D85" s="19" t="s">
        <v>35</v>
      </c>
      <c r="E85" s="7">
        <v>1</v>
      </c>
      <c r="F85" s="34">
        <v>4800</v>
      </c>
      <c r="G85" s="12"/>
      <c r="H85" s="7"/>
      <c r="I85" s="27"/>
      <c r="J85" s="12"/>
      <c r="K85" s="7"/>
      <c r="L85" s="27"/>
    </row>
    <row r="86" spans="1:15" x14ac:dyDescent="0.25">
      <c r="A86" s="69"/>
      <c r="B86" s="77"/>
      <c r="C86" s="70"/>
      <c r="D86" s="19" t="s">
        <v>36</v>
      </c>
      <c r="E86" s="7">
        <v>1</v>
      </c>
      <c r="F86" s="34">
        <v>3600</v>
      </c>
      <c r="G86" s="12"/>
      <c r="H86" s="7"/>
      <c r="I86" s="27"/>
      <c r="J86" s="12"/>
      <c r="K86" s="7"/>
      <c r="L86" s="27"/>
    </row>
    <row r="87" spans="1:15" x14ac:dyDescent="0.25">
      <c r="A87" s="69"/>
      <c r="B87" s="77"/>
      <c r="C87" s="70"/>
      <c r="D87" s="19" t="s">
        <v>46</v>
      </c>
      <c r="E87" s="7">
        <v>1</v>
      </c>
      <c r="F87" s="34">
        <v>3000</v>
      </c>
      <c r="G87" s="12"/>
      <c r="H87" s="7"/>
      <c r="I87" s="27"/>
      <c r="J87" s="12"/>
      <c r="K87" s="7"/>
      <c r="L87" s="27"/>
    </row>
    <row r="88" spans="1:15" x14ac:dyDescent="0.25">
      <c r="A88" s="69"/>
      <c r="B88" s="77"/>
      <c r="C88" s="70"/>
      <c r="D88" s="19" t="s">
        <v>22</v>
      </c>
      <c r="E88" s="7">
        <v>1</v>
      </c>
      <c r="F88" s="34">
        <v>0</v>
      </c>
      <c r="G88" s="12"/>
      <c r="H88" s="7"/>
      <c r="I88" s="27"/>
      <c r="J88" s="12"/>
      <c r="K88" s="7"/>
      <c r="L88" s="27"/>
    </row>
    <row r="89" spans="1:15" x14ac:dyDescent="0.25">
      <c r="A89" s="69"/>
      <c r="B89" s="77"/>
      <c r="C89" s="70"/>
      <c r="D89" s="19" t="s">
        <v>23</v>
      </c>
      <c r="E89" s="7">
        <v>1</v>
      </c>
      <c r="F89" s="34">
        <v>4800</v>
      </c>
      <c r="G89" s="12"/>
      <c r="H89" s="7"/>
      <c r="I89" s="27"/>
      <c r="J89" s="12"/>
      <c r="K89" s="7"/>
      <c r="L89" s="27"/>
    </row>
    <row r="90" spans="1:15" x14ac:dyDescent="0.25">
      <c r="A90" s="69"/>
      <c r="B90" s="77"/>
      <c r="C90" s="70"/>
      <c r="D90" s="19" t="s">
        <v>36</v>
      </c>
      <c r="E90" s="7">
        <v>1</v>
      </c>
      <c r="F90" s="34">
        <v>3600</v>
      </c>
      <c r="G90" s="12"/>
      <c r="H90" s="7"/>
      <c r="I90" s="27"/>
      <c r="J90" s="12"/>
      <c r="K90" s="7"/>
      <c r="L90" s="27"/>
    </row>
    <row r="91" spans="1:15" x14ac:dyDescent="0.25">
      <c r="A91" s="69"/>
      <c r="B91" s="77"/>
      <c r="C91" s="70"/>
      <c r="D91" s="19" t="s">
        <v>46</v>
      </c>
      <c r="E91" s="7">
        <v>1</v>
      </c>
      <c r="F91" s="34">
        <v>0</v>
      </c>
      <c r="G91" s="12"/>
      <c r="H91" s="7"/>
      <c r="I91" s="27"/>
      <c r="J91" s="12"/>
      <c r="K91" s="7"/>
      <c r="L91" s="27"/>
    </row>
    <row r="92" spans="1:15" x14ac:dyDescent="0.25">
      <c r="A92" s="69"/>
      <c r="B92" s="77"/>
      <c r="C92" s="70"/>
      <c r="D92" s="19" t="s">
        <v>56</v>
      </c>
      <c r="E92" s="7">
        <v>1</v>
      </c>
      <c r="F92" s="34">
        <v>3500</v>
      </c>
      <c r="G92" s="12"/>
      <c r="H92" s="7"/>
      <c r="I92" s="27"/>
      <c r="J92" s="12"/>
      <c r="K92" s="7"/>
      <c r="L92" s="27"/>
    </row>
    <row r="93" spans="1:15" x14ac:dyDescent="0.25">
      <c r="A93" s="69"/>
      <c r="B93" s="77"/>
      <c r="C93" s="70"/>
      <c r="D93" s="19" t="s">
        <v>57</v>
      </c>
      <c r="E93" s="7">
        <v>1</v>
      </c>
      <c r="F93" s="34">
        <v>0</v>
      </c>
      <c r="G93" s="12"/>
      <c r="H93" s="7"/>
      <c r="I93" s="27"/>
      <c r="J93" s="12"/>
      <c r="K93" s="7"/>
      <c r="L93" s="27"/>
    </row>
    <row r="94" spans="1:15" x14ac:dyDescent="0.25">
      <c r="A94" s="69"/>
      <c r="B94" s="77"/>
      <c r="C94" s="70"/>
      <c r="D94" s="19" t="s">
        <v>57</v>
      </c>
      <c r="E94" s="7">
        <v>1</v>
      </c>
      <c r="F94" s="34">
        <v>0</v>
      </c>
      <c r="G94" s="12"/>
      <c r="H94" s="7"/>
      <c r="I94" s="27"/>
      <c r="J94" s="12"/>
      <c r="K94" s="7"/>
      <c r="L94" s="27"/>
    </row>
    <row r="95" spans="1:15" x14ac:dyDescent="0.25">
      <c r="A95" s="69"/>
      <c r="B95" s="77"/>
      <c r="C95" s="70"/>
      <c r="D95" s="19" t="s">
        <v>58</v>
      </c>
      <c r="E95" s="7">
        <v>1</v>
      </c>
      <c r="F95" s="34">
        <v>0</v>
      </c>
      <c r="G95" s="12"/>
      <c r="H95" s="7"/>
      <c r="I95" s="27"/>
      <c r="J95" s="12"/>
      <c r="K95" s="7"/>
      <c r="L95" s="27"/>
    </row>
    <row r="96" spans="1:15" x14ac:dyDescent="0.25">
      <c r="A96" s="69"/>
      <c r="B96" s="77"/>
      <c r="C96" s="70"/>
      <c r="D96" s="19" t="s">
        <v>59</v>
      </c>
      <c r="E96" s="7">
        <v>1</v>
      </c>
      <c r="F96" s="34">
        <v>0</v>
      </c>
      <c r="G96" s="12"/>
      <c r="H96" s="7"/>
      <c r="I96" s="27"/>
      <c r="J96" s="12"/>
      <c r="K96" s="7"/>
      <c r="L96" s="27"/>
    </row>
    <row r="97" spans="1:15" ht="26.4" x14ac:dyDescent="0.25">
      <c r="A97" s="69"/>
      <c r="B97" s="77"/>
      <c r="C97" s="70"/>
      <c r="D97" s="22" t="s">
        <v>42</v>
      </c>
      <c r="E97" s="7">
        <v>3</v>
      </c>
      <c r="F97" s="27">
        <v>32500</v>
      </c>
      <c r="G97" s="12"/>
      <c r="H97" s="7"/>
      <c r="I97" s="27"/>
      <c r="J97" s="12"/>
      <c r="K97" s="7"/>
      <c r="L97" s="27"/>
    </row>
    <row r="98" spans="1:15" x14ac:dyDescent="0.25">
      <c r="A98" s="69"/>
      <c r="B98" s="77"/>
      <c r="C98" s="70"/>
      <c r="D98" s="12" t="s">
        <v>43</v>
      </c>
      <c r="E98" s="7">
        <v>2</v>
      </c>
      <c r="F98" s="34">
        <v>15020</v>
      </c>
      <c r="G98" s="12"/>
      <c r="H98" s="7"/>
      <c r="I98" s="27"/>
      <c r="J98" s="12"/>
      <c r="K98" s="7"/>
      <c r="L98" s="27"/>
    </row>
    <row r="99" spans="1:15" x14ac:dyDescent="0.25">
      <c r="A99" s="69"/>
      <c r="B99" s="77"/>
      <c r="C99" s="70"/>
      <c r="D99" s="22"/>
      <c r="E99" s="7"/>
      <c r="F99" s="27"/>
      <c r="G99" s="12"/>
      <c r="H99" s="7"/>
      <c r="I99" s="27"/>
      <c r="J99" s="12"/>
      <c r="K99" s="7"/>
      <c r="L99" s="27"/>
    </row>
    <row r="100" spans="1:15" ht="22.5" customHeight="1" x14ac:dyDescent="0.25">
      <c r="A100" s="69"/>
      <c r="B100" s="78"/>
      <c r="C100" s="70"/>
      <c r="D100" s="14" t="s">
        <v>6</v>
      </c>
      <c r="E100" s="14">
        <f>SUM(E69:E99)</f>
        <v>33</v>
      </c>
      <c r="F100" s="15">
        <f>SUM(F69:F99)</f>
        <v>139220</v>
      </c>
      <c r="G100" s="14" t="s">
        <v>6</v>
      </c>
      <c r="H100" s="14">
        <f>SUM(H69:H99)</f>
        <v>13</v>
      </c>
      <c r="I100" s="15">
        <f>SUM(I69:I99)</f>
        <v>129790.47899999999</v>
      </c>
      <c r="J100" s="14" t="s">
        <v>6</v>
      </c>
      <c r="K100" s="14">
        <f>SUM(K69:K99)</f>
        <v>0</v>
      </c>
      <c r="L100" s="15">
        <f>SUM(L69:L99)</f>
        <v>150000</v>
      </c>
      <c r="O100">
        <v>129790.47900000001</v>
      </c>
    </row>
    <row r="101" spans="1:15" s="11" customFormat="1" ht="23.25" customHeight="1" x14ac:dyDescent="0.25">
      <c r="A101" s="71" t="s">
        <v>30</v>
      </c>
      <c r="B101" s="71"/>
      <c r="C101" s="71"/>
      <c r="D101" s="62">
        <f>F100*0.7/50000</f>
        <v>1.9490799999999999</v>
      </c>
      <c r="E101" s="62"/>
      <c r="F101" s="63"/>
      <c r="G101" s="62">
        <f>I100*0.7/50000</f>
        <v>1.8170667059999999</v>
      </c>
      <c r="H101" s="62"/>
      <c r="I101" s="63"/>
      <c r="J101" s="62">
        <f>L100*0.7/50000</f>
        <v>2.1</v>
      </c>
      <c r="K101" s="62"/>
      <c r="L101" s="63"/>
    </row>
    <row r="102" spans="1:15" x14ac:dyDescent="0.25">
      <c r="A102" s="69" t="s">
        <v>60</v>
      </c>
      <c r="B102" s="72" t="s">
        <v>61</v>
      </c>
      <c r="C102" s="70"/>
      <c r="D102" s="19" t="s">
        <v>22</v>
      </c>
      <c r="E102" s="7">
        <v>1</v>
      </c>
      <c r="F102" s="35">
        <v>6800</v>
      </c>
      <c r="G102" s="12"/>
      <c r="H102" s="7"/>
      <c r="I102" s="32"/>
      <c r="J102" s="12"/>
      <c r="K102" s="7"/>
      <c r="L102" s="32">
        <v>11300</v>
      </c>
    </row>
    <row r="103" spans="1:15" x14ac:dyDescent="0.25">
      <c r="A103" s="69"/>
      <c r="B103" s="77"/>
      <c r="C103" s="70"/>
      <c r="D103" s="19" t="s">
        <v>23</v>
      </c>
      <c r="E103" s="7">
        <v>1</v>
      </c>
      <c r="F103" s="35">
        <v>4500</v>
      </c>
      <c r="G103" s="12"/>
      <c r="H103" s="7"/>
      <c r="I103" s="32"/>
      <c r="J103" s="12"/>
      <c r="K103" s="7"/>
      <c r="L103" s="32"/>
    </row>
    <row r="104" spans="1:15" x14ac:dyDescent="0.25">
      <c r="A104" s="69"/>
      <c r="B104" s="77"/>
      <c r="C104" s="70"/>
      <c r="D104" s="19" t="s">
        <v>36</v>
      </c>
      <c r="E104" s="7">
        <v>1</v>
      </c>
      <c r="F104" s="35">
        <v>4500</v>
      </c>
      <c r="G104" s="12"/>
      <c r="H104" s="7"/>
      <c r="I104" s="32"/>
      <c r="J104" s="12"/>
      <c r="K104" s="7"/>
      <c r="L104" s="32"/>
    </row>
    <row r="105" spans="1:15" x14ac:dyDescent="0.25">
      <c r="A105" s="69"/>
      <c r="B105" s="77"/>
      <c r="C105" s="70"/>
      <c r="D105" s="19" t="s">
        <v>46</v>
      </c>
      <c r="E105" s="7">
        <v>1</v>
      </c>
      <c r="F105" s="35">
        <v>4500</v>
      </c>
      <c r="G105" s="12"/>
      <c r="H105" s="7"/>
      <c r="I105" s="32"/>
      <c r="J105" s="12"/>
      <c r="K105" s="7"/>
      <c r="L105" s="32"/>
    </row>
    <row r="106" spans="1:15" x14ac:dyDescent="0.25">
      <c r="A106" s="69"/>
      <c r="B106" s="77"/>
      <c r="C106" s="70"/>
      <c r="D106" s="19" t="s">
        <v>26</v>
      </c>
      <c r="E106" s="7">
        <v>1</v>
      </c>
      <c r="F106" s="35">
        <v>4500</v>
      </c>
      <c r="G106" s="12"/>
      <c r="H106" s="7"/>
      <c r="I106" s="32"/>
      <c r="J106" s="12"/>
      <c r="K106" s="7"/>
      <c r="L106" s="32"/>
    </row>
    <row r="107" spans="1:15" x14ac:dyDescent="0.25">
      <c r="A107" s="69"/>
      <c r="B107" s="77"/>
      <c r="C107" s="70"/>
      <c r="D107" s="12" t="s">
        <v>63</v>
      </c>
      <c r="E107" s="7">
        <v>1</v>
      </c>
      <c r="F107" s="27">
        <v>8500</v>
      </c>
      <c r="G107" s="12"/>
      <c r="H107" s="7"/>
      <c r="I107" s="27"/>
      <c r="J107" s="12"/>
      <c r="K107" s="7"/>
      <c r="L107" s="27"/>
    </row>
    <row r="108" spans="1:15" x14ac:dyDescent="0.25">
      <c r="A108" s="69"/>
      <c r="B108" s="77"/>
      <c r="C108" s="70"/>
      <c r="D108" s="12" t="s">
        <v>43</v>
      </c>
      <c r="E108" s="7">
        <v>1</v>
      </c>
      <c r="F108" s="27">
        <v>50</v>
      </c>
      <c r="G108" s="12"/>
      <c r="H108" s="7"/>
      <c r="I108" s="27"/>
      <c r="J108" s="12"/>
      <c r="K108" s="7"/>
      <c r="L108" s="27"/>
    </row>
    <row r="109" spans="1:15" x14ac:dyDescent="0.25">
      <c r="A109" s="69"/>
      <c r="B109" s="77"/>
      <c r="C109" s="70"/>
      <c r="D109" s="19"/>
      <c r="E109" s="7"/>
      <c r="F109" s="27"/>
      <c r="G109" s="12"/>
      <c r="H109" s="7"/>
      <c r="I109" s="27"/>
      <c r="J109" s="12"/>
      <c r="K109" s="7"/>
      <c r="L109" s="27"/>
    </row>
    <row r="110" spans="1:15" ht="22.5" customHeight="1" x14ac:dyDescent="0.25">
      <c r="A110" s="69"/>
      <c r="B110" s="78"/>
      <c r="C110" s="70"/>
      <c r="D110" s="14" t="s">
        <v>6</v>
      </c>
      <c r="E110" s="14">
        <f>SUM(E102:E109)</f>
        <v>7</v>
      </c>
      <c r="F110" s="15">
        <f>SUM(F102:F109)</f>
        <v>33350</v>
      </c>
      <c r="G110" s="14" t="s">
        <v>6</v>
      </c>
      <c r="H110" s="14">
        <f>SUM(H102:H109)</f>
        <v>0</v>
      </c>
      <c r="I110" s="15">
        <f>SUM(I102:I109)</f>
        <v>0</v>
      </c>
      <c r="J110" s="14" t="s">
        <v>6</v>
      </c>
      <c r="K110" s="14">
        <f>SUM(K102:K109)</f>
        <v>0</v>
      </c>
      <c r="L110" s="15">
        <f>SUM(L102:L109)</f>
        <v>11300</v>
      </c>
      <c r="O110">
        <v>11300</v>
      </c>
    </row>
    <row r="111" spans="1:15" s="11" customFormat="1" ht="23.25" customHeight="1" x14ac:dyDescent="0.25">
      <c r="A111" s="71" t="s">
        <v>30</v>
      </c>
      <c r="B111" s="71"/>
      <c r="C111" s="71"/>
      <c r="D111" s="62">
        <f>F110*0.7/50000</f>
        <v>0.46689999999999998</v>
      </c>
      <c r="E111" s="62"/>
      <c r="F111" s="63"/>
      <c r="G111" s="62">
        <f>I110*0.7/50000</f>
        <v>0</v>
      </c>
      <c r="H111" s="62"/>
      <c r="I111" s="63"/>
      <c r="J111" s="62">
        <f>L110*0.7/50000/2</f>
        <v>7.909999999999999E-2</v>
      </c>
      <c r="K111" s="62"/>
      <c r="L111" s="63"/>
    </row>
    <row r="112" spans="1:15" x14ac:dyDescent="0.25">
      <c r="A112" s="69" t="s">
        <v>64</v>
      </c>
      <c r="B112" s="72" t="s">
        <v>65</v>
      </c>
      <c r="C112" s="70"/>
      <c r="D112" s="19" t="s">
        <v>22</v>
      </c>
      <c r="E112" s="7">
        <v>1</v>
      </c>
      <c r="F112" s="38">
        <v>6800</v>
      </c>
      <c r="G112" s="12"/>
      <c r="H112" s="7"/>
      <c r="I112" s="37"/>
      <c r="J112" s="12" t="s">
        <v>77</v>
      </c>
      <c r="K112" s="7"/>
      <c r="L112" s="41">
        <f>SUM(L104:L111)</f>
        <v>11300</v>
      </c>
    </row>
    <row r="113" spans="1:12" x14ac:dyDescent="0.25">
      <c r="A113" s="69"/>
      <c r="B113" s="77"/>
      <c r="C113" s="70"/>
      <c r="D113" s="19" t="s">
        <v>35</v>
      </c>
      <c r="E113" s="7">
        <v>1</v>
      </c>
      <c r="F113" s="38">
        <v>4500</v>
      </c>
      <c r="G113" s="12"/>
      <c r="H113" s="7"/>
      <c r="I113" s="37"/>
      <c r="J113" s="12"/>
      <c r="K113" s="7"/>
      <c r="L113" s="37"/>
    </row>
    <row r="114" spans="1:12" x14ac:dyDescent="0.25">
      <c r="A114" s="69"/>
      <c r="B114" s="77"/>
      <c r="C114" s="70"/>
      <c r="D114" s="19" t="s">
        <v>36</v>
      </c>
      <c r="E114" s="7">
        <v>1</v>
      </c>
      <c r="F114" s="38">
        <v>3800</v>
      </c>
      <c r="G114" s="12"/>
      <c r="H114" s="7"/>
      <c r="I114" s="37"/>
      <c r="J114" s="12"/>
      <c r="K114" s="7"/>
      <c r="L114" s="37"/>
    </row>
    <row r="115" spans="1:12" x14ac:dyDescent="0.25">
      <c r="A115" s="69"/>
      <c r="B115" s="77"/>
      <c r="C115" s="70"/>
      <c r="D115" s="19" t="s">
        <v>22</v>
      </c>
      <c r="E115" s="7">
        <v>1</v>
      </c>
      <c r="F115" s="39">
        <v>4000</v>
      </c>
      <c r="G115" s="12"/>
      <c r="H115" s="7"/>
      <c r="I115" s="28"/>
      <c r="J115" s="12"/>
      <c r="K115" s="7"/>
      <c r="L115" s="28"/>
    </row>
    <row r="116" spans="1:12" x14ac:dyDescent="0.25">
      <c r="A116" s="69"/>
      <c r="B116" s="77"/>
      <c r="C116" s="70"/>
      <c r="D116" s="19" t="s">
        <v>35</v>
      </c>
      <c r="E116" s="7">
        <v>1</v>
      </c>
      <c r="F116" s="39">
        <v>3500</v>
      </c>
      <c r="G116" s="12"/>
      <c r="H116" s="7"/>
      <c r="I116" s="28"/>
      <c r="J116" s="12"/>
      <c r="K116" s="7"/>
      <c r="L116" s="28"/>
    </row>
    <row r="117" spans="1:12" x14ac:dyDescent="0.25">
      <c r="A117" s="69"/>
      <c r="B117" s="77"/>
      <c r="C117" s="70"/>
      <c r="D117" s="12" t="s">
        <v>63</v>
      </c>
      <c r="E117" s="7">
        <v>1</v>
      </c>
      <c r="F117" s="39">
        <v>9500</v>
      </c>
      <c r="G117" s="12"/>
      <c r="H117" s="7"/>
      <c r="I117" s="28"/>
      <c r="J117" s="12"/>
      <c r="K117" s="7"/>
      <c r="L117" s="28"/>
    </row>
    <row r="118" spans="1:12" x14ac:dyDescent="0.25">
      <c r="A118" s="69"/>
      <c r="B118" s="77"/>
      <c r="C118" s="70"/>
      <c r="D118" s="12" t="s">
        <v>43</v>
      </c>
      <c r="E118" s="7">
        <v>1</v>
      </c>
      <c r="F118" s="39">
        <v>1500</v>
      </c>
      <c r="G118" s="12"/>
      <c r="H118" s="7"/>
      <c r="I118" s="28"/>
      <c r="J118" s="12"/>
      <c r="K118" s="7"/>
      <c r="L118" s="28"/>
    </row>
    <row r="119" spans="1:12" x14ac:dyDescent="0.25">
      <c r="A119" s="69"/>
      <c r="B119" s="77"/>
      <c r="C119" s="70"/>
      <c r="D119" s="19"/>
      <c r="E119" s="7"/>
      <c r="F119" s="28"/>
      <c r="G119" s="12"/>
      <c r="H119" s="7"/>
      <c r="I119" s="28"/>
      <c r="J119" s="12"/>
      <c r="K119" s="7"/>
      <c r="L119" s="28"/>
    </row>
    <row r="120" spans="1:12" ht="22.5" customHeight="1" x14ac:dyDescent="0.25">
      <c r="A120" s="69"/>
      <c r="B120" s="78"/>
      <c r="C120" s="70"/>
      <c r="D120" s="14" t="s">
        <v>6</v>
      </c>
      <c r="E120" s="14">
        <f>SUM(E112:E119)</f>
        <v>7</v>
      </c>
      <c r="F120" s="15">
        <f>SUM(F112:F119)</f>
        <v>33600</v>
      </c>
      <c r="G120" s="14" t="s">
        <v>6</v>
      </c>
      <c r="H120" s="14">
        <f>SUM(H112:H119)</f>
        <v>0</v>
      </c>
      <c r="I120" s="15">
        <f>SUM(I112:I119)</f>
        <v>0</v>
      </c>
      <c r="J120" s="14" t="s">
        <v>6</v>
      </c>
      <c r="K120" s="14">
        <f>SUM(K112:K119)</f>
        <v>0</v>
      </c>
      <c r="L120" s="15">
        <f>SUM(L112:L119)</f>
        <v>11300</v>
      </c>
    </row>
    <row r="121" spans="1:12" s="11" customFormat="1" ht="23.25" customHeight="1" x14ac:dyDescent="0.25">
      <c r="A121" s="71" t="s">
        <v>30</v>
      </c>
      <c r="B121" s="71"/>
      <c r="C121" s="71"/>
      <c r="D121" s="62">
        <f>F120*0.7/50000</f>
        <v>0.47039999999999998</v>
      </c>
      <c r="E121" s="62"/>
      <c r="F121" s="63"/>
      <c r="G121" s="62">
        <f>I120*0.7/50000</f>
        <v>0</v>
      </c>
      <c r="H121" s="62"/>
      <c r="I121" s="63"/>
      <c r="J121" s="62">
        <f>L120*0.7/50000/2</f>
        <v>7.909999999999999E-2</v>
      </c>
      <c r="K121" s="62"/>
      <c r="L121" s="63"/>
    </row>
    <row r="122" spans="1:12" x14ac:dyDescent="0.25">
      <c r="A122"/>
      <c r="B122"/>
      <c r="C122"/>
      <c r="E122"/>
      <c r="F122"/>
      <c r="I122" s="10"/>
      <c r="L122" s="10"/>
    </row>
    <row r="123" spans="1:12" x14ac:dyDescent="0.25">
      <c r="A123"/>
      <c r="B123"/>
      <c r="C123"/>
      <c r="E123"/>
      <c r="F123" s="9">
        <f>F11+F28+F50+F67+F100+F110+F120</f>
        <v>568520</v>
      </c>
      <c r="G123" s="9"/>
      <c r="H123" s="9"/>
      <c r="I123" s="9">
        <f>I11+I28+I50+I67+I100+I110+I120</f>
        <v>609987.87549999997</v>
      </c>
      <c r="J123" s="9"/>
      <c r="K123" s="9"/>
      <c r="L123" s="9">
        <f>L11+L28+L50+L67+L100+L110+L120</f>
        <v>429600</v>
      </c>
    </row>
    <row r="124" spans="1:12" x14ac:dyDescent="0.25">
      <c r="A124"/>
      <c r="B124"/>
      <c r="C124"/>
      <c r="E124"/>
      <c r="F124"/>
      <c r="I124" s="10"/>
      <c r="L124" s="10"/>
    </row>
    <row r="125" spans="1:12" x14ac:dyDescent="0.25">
      <c r="A125"/>
      <c r="B125"/>
      <c r="C125"/>
      <c r="E125"/>
      <c r="F125"/>
    </row>
    <row r="126" spans="1:12" x14ac:dyDescent="0.25">
      <c r="A126"/>
      <c r="B126"/>
      <c r="C126"/>
      <c r="E126"/>
      <c r="F126"/>
    </row>
    <row r="127" spans="1:12" ht="13.5" customHeight="1" x14ac:dyDescent="0.25">
      <c r="A127"/>
      <c r="B127"/>
      <c r="C127"/>
      <c r="E127"/>
      <c r="F127"/>
    </row>
    <row r="128" spans="1:12" ht="13.5" customHeight="1" x14ac:dyDescent="0.25">
      <c r="A128"/>
      <c r="B128"/>
      <c r="C128"/>
      <c r="E128"/>
      <c r="F128"/>
    </row>
    <row r="129" customFormat="1" x14ac:dyDescent="0.25"/>
    <row r="130" customFormat="1" ht="13.5" customHeigh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ht="13.5" customHeigh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</sheetData>
  <mergeCells count="57">
    <mergeCell ref="G51:I51"/>
    <mergeCell ref="B112:B120"/>
    <mergeCell ref="C112:C120"/>
    <mergeCell ref="D101:F101"/>
    <mergeCell ref="D68:F68"/>
    <mergeCell ref="B69:B100"/>
    <mergeCell ref="C69:C100"/>
    <mergeCell ref="B102:B110"/>
    <mergeCell ref="C102:C110"/>
    <mergeCell ref="B52:B67"/>
    <mergeCell ref="A29:C29"/>
    <mergeCell ref="D29:F29"/>
    <mergeCell ref="D51:F51"/>
    <mergeCell ref="A121:C121"/>
    <mergeCell ref="D121:F121"/>
    <mergeCell ref="A111:C111"/>
    <mergeCell ref="A112:A120"/>
    <mergeCell ref="A69:A100"/>
    <mergeCell ref="A52:A67"/>
    <mergeCell ref="A101:C101"/>
    <mergeCell ref="D2:F2"/>
    <mergeCell ref="G2:I2"/>
    <mergeCell ref="A2:A3"/>
    <mergeCell ref="C2:C3"/>
    <mergeCell ref="B2:B3"/>
    <mergeCell ref="J101:L101"/>
    <mergeCell ref="J111:L111"/>
    <mergeCell ref="B4:B11"/>
    <mergeCell ref="C4:C11"/>
    <mergeCell ref="A4:A11"/>
    <mergeCell ref="A12:C12"/>
    <mergeCell ref="D12:F12"/>
    <mergeCell ref="G29:I29"/>
    <mergeCell ref="G12:I12"/>
    <mergeCell ref="B13:B28"/>
    <mergeCell ref="B30:B50"/>
    <mergeCell ref="A51:C51"/>
    <mergeCell ref="C13:C28"/>
    <mergeCell ref="C30:C50"/>
    <mergeCell ref="A13:A28"/>
    <mergeCell ref="A30:A50"/>
    <mergeCell ref="J121:L121"/>
    <mergeCell ref="L4:L9"/>
    <mergeCell ref="A1:L1"/>
    <mergeCell ref="J2:L2"/>
    <mergeCell ref="J12:L12"/>
    <mergeCell ref="J29:L29"/>
    <mergeCell ref="J51:L51"/>
    <mergeCell ref="J68:L68"/>
    <mergeCell ref="G121:I121"/>
    <mergeCell ref="G68:I68"/>
    <mergeCell ref="D111:F111"/>
    <mergeCell ref="G111:I111"/>
    <mergeCell ref="G101:I101"/>
    <mergeCell ref="A102:A110"/>
    <mergeCell ref="C52:C67"/>
    <mergeCell ref="A68:C68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4"/>
  <sheetViews>
    <sheetView tabSelected="1" zoomScale="70" zoomScaleNormal="70" workbookViewId="0">
      <selection activeCell="V13" sqref="V13"/>
    </sheetView>
  </sheetViews>
  <sheetFormatPr defaultColWidth="9" defaultRowHeight="14.4" x14ac:dyDescent="0.25"/>
  <cols>
    <col min="2" max="2" width="8.5546875" customWidth="1"/>
    <col min="3" max="3" width="13.33203125" style="1" customWidth="1"/>
    <col min="4" max="4" width="14.6640625" style="1" customWidth="1"/>
    <col min="5" max="5" width="12.109375" style="2" customWidth="1"/>
    <col min="6" max="6" width="3.6640625" style="3" customWidth="1"/>
    <col min="7" max="7" width="3.44140625" style="3" customWidth="1"/>
    <col min="8" max="8" width="10.88671875" style="4" customWidth="1"/>
    <col min="9" max="9" width="8.44140625" style="4" customWidth="1"/>
    <col min="10" max="10" width="11.21875" style="4" customWidth="1"/>
    <col min="11" max="11" width="10.88671875" style="4" customWidth="1"/>
    <col min="12" max="13" width="11.44140625" style="4" customWidth="1"/>
    <col min="14" max="18" width="11.44140625" customWidth="1"/>
    <col min="19" max="19" width="13.33203125" customWidth="1"/>
    <col min="20" max="22" width="11.44140625" customWidth="1"/>
    <col min="23" max="23" width="17.6640625" customWidth="1"/>
  </cols>
  <sheetData>
    <row r="1" spans="1:23" ht="20.399999999999999" x14ac:dyDescent="0.25">
      <c r="C1" s="85" t="s">
        <v>78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3" x14ac:dyDescent="0.25">
      <c r="A2" s="82" t="s">
        <v>83</v>
      </c>
      <c r="B2" s="82" t="s">
        <v>12</v>
      </c>
      <c r="C2" s="80" t="s">
        <v>0</v>
      </c>
      <c r="D2" s="80" t="s">
        <v>1</v>
      </c>
      <c r="E2" s="81" t="s">
        <v>2</v>
      </c>
      <c r="F2" s="86" t="s">
        <v>4</v>
      </c>
      <c r="G2" s="86" t="s">
        <v>7</v>
      </c>
      <c r="H2" s="88" t="s">
        <v>18</v>
      </c>
      <c r="I2" s="89"/>
      <c r="J2" s="89"/>
      <c r="K2" s="89"/>
      <c r="L2" s="89"/>
      <c r="M2" s="90"/>
      <c r="N2" s="88" t="s">
        <v>20</v>
      </c>
      <c r="O2" s="89"/>
      <c r="P2" s="89"/>
      <c r="Q2" s="89"/>
      <c r="R2" s="89"/>
      <c r="S2" s="90"/>
      <c r="T2" s="68" t="s">
        <v>75</v>
      </c>
      <c r="U2" s="68"/>
      <c r="V2" s="68"/>
    </row>
    <row r="3" spans="1:23" ht="27.75" customHeight="1" x14ac:dyDescent="0.25">
      <c r="A3" s="83"/>
      <c r="B3" s="83"/>
      <c r="C3" s="80"/>
      <c r="D3" s="80"/>
      <c r="E3" s="81"/>
      <c r="F3" s="87"/>
      <c r="G3" s="87"/>
      <c r="H3" s="52" t="s">
        <v>8</v>
      </c>
      <c r="I3" s="52" t="s">
        <v>9</v>
      </c>
      <c r="J3" s="52" t="s">
        <v>10</v>
      </c>
      <c r="K3" s="54" t="s">
        <v>81</v>
      </c>
      <c r="L3" s="54" t="s">
        <v>9</v>
      </c>
      <c r="M3" s="54" t="s">
        <v>10</v>
      </c>
      <c r="N3" s="56" t="s">
        <v>8</v>
      </c>
      <c r="O3" s="56" t="s">
        <v>9</v>
      </c>
      <c r="P3" s="56" t="s">
        <v>10</v>
      </c>
      <c r="Q3" s="58" t="s">
        <v>81</v>
      </c>
      <c r="R3" s="58" t="s">
        <v>9</v>
      </c>
      <c r="S3" s="58" t="s">
        <v>10</v>
      </c>
      <c r="T3" s="51" t="s">
        <v>8</v>
      </c>
      <c r="U3" s="51" t="s">
        <v>9</v>
      </c>
      <c r="V3" s="51" t="s">
        <v>10</v>
      </c>
    </row>
    <row r="4" spans="1:23" ht="62.25" customHeight="1" x14ac:dyDescent="0.25">
      <c r="A4" s="61">
        <v>1</v>
      </c>
      <c r="B4" s="30" t="s">
        <v>79</v>
      </c>
      <c r="C4" s="23" t="s">
        <v>15</v>
      </c>
      <c r="D4" s="46" t="s">
        <v>16</v>
      </c>
      <c r="E4" s="22"/>
      <c r="F4" s="7">
        <v>1</v>
      </c>
      <c r="G4" s="25"/>
      <c r="H4" s="42">
        <v>18.3</v>
      </c>
      <c r="I4" s="53">
        <f>模具费!D12</f>
        <v>0.49909999999999999</v>
      </c>
      <c r="J4" s="53">
        <f t="shared" ref="J4:J10" si="0">H4+I4</f>
        <v>18.799099999999999</v>
      </c>
      <c r="K4" s="55">
        <v>12.55</v>
      </c>
      <c r="L4" s="43">
        <f>I4</f>
        <v>0.49909999999999999</v>
      </c>
      <c r="M4" s="43">
        <f>K4+L4</f>
        <v>13.049100000000001</v>
      </c>
      <c r="N4" s="57">
        <v>13.36</v>
      </c>
      <c r="O4" s="57">
        <f>模具费!G12</f>
        <v>0.82024437249999993</v>
      </c>
      <c r="P4" s="57">
        <f t="shared" ref="P4:P10" si="1">N4+O4</f>
        <v>14.180244372499999</v>
      </c>
      <c r="Q4" s="59">
        <v>12.65</v>
      </c>
      <c r="R4" s="59">
        <f>O4</f>
        <v>0.82024437249999993</v>
      </c>
      <c r="S4" s="59">
        <f>Q4+R4</f>
        <v>13.4702443725</v>
      </c>
      <c r="T4" s="44">
        <v>11.8</v>
      </c>
      <c r="U4" s="44">
        <f>模具费!J12</f>
        <v>0.30799999999999994</v>
      </c>
      <c r="V4" s="45">
        <f>T4+U4</f>
        <v>12.108000000000001</v>
      </c>
    </row>
    <row r="5" spans="1:23" ht="62.25" customHeight="1" x14ac:dyDescent="0.25">
      <c r="A5" s="61">
        <v>2</v>
      </c>
      <c r="B5" s="30" t="s">
        <v>79</v>
      </c>
      <c r="C5" s="23" t="s">
        <v>31</v>
      </c>
      <c r="D5" s="46" t="s">
        <v>32</v>
      </c>
      <c r="E5" s="22"/>
      <c r="F5" s="7">
        <v>1</v>
      </c>
      <c r="G5" s="25"/>
      <c r="H5" s="42">
        <v>27.1</v>
      </c>
      <c r="I5" s="53">
        <f>模具费!D29</f>
        <v>1.0416000000000001</v>
      </c>
      <c r="J5" s="53">
        <f t="shared" si="0"/>
        <v>28.1416</v>
      </c>
      <c r="K5" s="55">
        <v>18.77</v>
      </c>
      <c r="L5" s="43">
        <f t="shared" ref="L5:L10" si="2">I5</f>
        <v>1.0416000000000001</v>
      </c>
      <c r="M5" s="43">
        <f t="shared" ref="M5:M10" si="3">K5+L5</f>
        <v>19.811599999999999</v>
      </c>
      <c r="N5" s="57">
        <v>20.36</v>
      </c>
      <c r="O5" s="57">
        <f>模具费!G29</f>
        <v>0.91136795749999988</v>
      </c>
      <c r="P5" s="57">
        <f t="shared" si="1"/>
        <v>21.271367957500001</v>
      </c>
      <c r="Q5" s="59">
        <v>18.87</v>
      </c>
      <c r="R5" s="59">
        <f t="shared" ref="R5:R10" si="4">O5</f>
        <v>0.91136795749999988</v>
      </c>
      <c r="S5" s="59">
        <f t="shared" ref="S5:S10" si="5">Q5+R5</f>
        <v>19.781367957500002</v>
      </c>
      <c r="T5" s="44">
        <v>14.4</v>
      </c>
      <c r="U5" s="44">
        <f>模具费!$J$29</f>
        <v>0.62999999999999989</v>
      </c>
      <c r="V5" s="45">
        <f t="shared" ref="V5:V10" si="6">T5+U5</f>
        <v>15.030000000000001</v>
      </c>
    </row>
    <row r="6" spans="1:23" ht="62.25" customHeight="1" x14ac:dyDescent="0.25">
      <c r="A6" s="61">
        <v>3</v>
      </c>
      <c r="B6" s="30" t="s">
        <v>79</v>
      </c>
      <c r="C6" s="23" t="s">
        <v>44</v>
      </c>
      <c r="D6" s="47" t="s">
        <v>45</v>
      </c>
      <c r="E6" s="22"/>
      <c r="F6" s="7">
        <v>1</v>
      </c>
      <c r="G6" s="25"/>
      <c r="H6" s="42">
        <v>90.6</v>
      </c>
      <c r="I6" s="53">
        <f>模具费!D51</f>
        <v>2.2008000000000001</v>
      </c>
      <c r="J6" s="53">
        <f t="shared" si="0"/>
        <v>92.800799999999995</v>
      </c>
      <c r="K6" s="55">
        <v>87.5</v>
      </c>
      <c r="L6" s="43">
        <f t="shared" si="2"/>
        <v>2.2008000000000001</v>
      </c>
      <c r="M6" s="45">
        <f t="shared" si="3"/>
        <v>89.700800000000001</v>
      </c>
      <c r="N6" s="57">
        <v>95.33</v>
      </c>
      <c r="O6" s="57">
        <f>模具费!G51</f>
        <v>3.0199658719999993</v>
      </c>
      <c r="P6" s="57">
        <f t="shared" si="1"/>
        <v>98.349965871999999</v>
      </c>
      <c r="Q6" s="59">
        <v>89.1</v>
      </c>
      <c r="R6" s="59">
        <f t="shared" si="4"/>
        <v>3.0199658719999993</v>
      </c>
      <c r="S6" s="59">
        <f t="shared" si="5"/>
        <v>92.119965871999995</v>
      </c>
      <c r="T6" s="44">
        <v>100.5</v>
      </c>
      <c r="U6" s="44">
        <f>模具费!J51</f>
        <v>1.89</v>
      </c>
      <c r="V6" s="44">
        <f t="shared" si="6"/>
        <v>102.39</v>
      </c>
    </row>
    <row r="7" spans="1:23" ht="62.25" customHeight="1" x14ac:dyDescent="0.25">
      <c r="A7" s="61">
        <v>4</v>
      </c>
      <c r="B7" s="30" t="s">
        <v>79</v>
      </c>
      <c r="C7" s="23" t="s">
        <v>49</v>
      </c>
      <c r="D7" s="47" t="s">
        <v>50</v>
      </c>
      <c r="E7" s="22"/>
      <c r="F7" s="7">
        <v>1</v>
      </c>
      <c r="G7" s="25"/>
      <c r="H7" s="42">
        <v>73.7</v>
      </c>
      <c r="I7" s="53">
        <f>模具费!D68</f>
        <v>1.3313999999999999</v>
      </c>
      <c r="J7" s="53">
        <f t="shared" si="0"/>
        <v>75.031400000000005</v>
      </c>
      <c r="K7" s="55">
        <v>61.15</v>
      </c>
      <c r="L7" s="43">
        <f t="shared" si="2"/>
        <v>1.3313999999999999</v>
      </c>
      <c r="M7" s="45">
        <f t="shared" si="3"/>
        <v>62.481400000000001</v>
      </c>
      <c r="N7" s="57">
        <v>64.260000000000005</v>
      </c>
      <c r="O7" s="57">
        <f>模具费!G68</f>
        <v>1.971185349</v>
      </c>
      <c r="P7" s="57">
        <f t="shared" si="1"/>
        <v>66.231185349</v>
      </c>
      <c r="Q7" s="59">
        <v>61.22</v>
      </c>
      <c r="R7" s="59">
        <f t="shared" si="4"/>
        <v>1.971185349</v>
      </c>
      <c r="S7" s="59">
        <f t="shared" si="5"/>
        <v>63.191185349000001</v>
      </c>
      <c r="T7" s="44">
        <v>77</v>
      </c>
      <c r="U7" s="44">
        <f>模具费!$J$68</f>
        <v>0.77</v>
      </c>
      <c r="V7" s="44">
        <f t="shared" si="6"/>
        <v>77.77</v>
      </c>
    </row>
    <row r="8" spans="1:23" ht="62.25" customHeight="1" x14ac:dyDescent="0.25">
      <c r="A8" s="61">
        <v>5</v>
      </c>
      <c r="B8" s="30" t="s">
        <v>79</v>
      </c>
      <c r="C8" s="24" t="s">
        <v>51</v>
      </c>
      <c r="D8" s="48" t="s">
        <v>52</v>
      </c>
      <c r="E8" s="24"/>
      <c r="F8" s="7">
        <v>1</v>
      </c>
      <c r="G8" s="25"/>
      <c r="H8" s="42">
        <v>85.6</v>
      </c>
      <c r="I8" s="53">
        <f>模具费!D101</f>
        <v>1.9490799999999999</v>
      </c>
      <c r="J8" s="53">
        <f t="shared" si="0"/>
        <v>87.549079999999989</v>
      </c>
      <c r="K8" s="55">
        <v>78.5</v>
      </c>
      <c r="L8" s="43">
        <f t="shared" si="2"/>
        <v>1.9490799999999999</v>
      </c>
      <c r="M8" s="45">
        <f t="shared" si="3"/>
        <v>80.449079999999995</v>
      </c>
      <c r="N8" s="57">
        <v>81.86</v>
      </c>
      <c r="O8" s="57">
        <f>模具费!G101</f>
        <v>1.8170667059999999</v>
      </c>
      <c r="P8" s="57">
        <f t="shared" si="1"/>
        <v>83.677066706000005</v>
      </c>
      <c r="Q8" s="59">
        <v>78.89</v>
      </c>
      <c r="R8" s="59">
        <f t="shared" si="4"/>
        <v>1.8170667059999999</v>
      </c>
      <c r="S8" s="59">
        <f t="shared" si="5"/>
        <v>80.707066706000006</v>
      </c>
      <c r="T8" s="44">
        <v>90</v>
      </c>
      <c r="U8" s="44">
        <f>模具费!$J$101</f>
        <v>2.1</v>
      </c>
      <c r="V8" s="44">
        <f t="shared" ref="V8:V9" si="7">T8+U8</f>
        <v>92.1</v>
      </c>
    </row>
    <row r="9" spans="1:23" ht="62.25" customHeight="1" x14ac:dyDescent="0.25">
      <c r="A9" s="61">
        <v>6</v>
      </c>
      <c r="B9" s="30" t="s">
        <v>79</v>
      </c>
      <c r="C9" s="24" t="s">
        <v>60</v>
      </c>
      <c r="D9" s="49" t="s">
        <v>61</v>
      </c>
      <c r="E9" s="24"/>
      <c r="F9" s="7">
        <v>1</v>
      </c>
      <c r="G9" s="25"/>
      <c r="H9" s="42">
        <v>8.6999999999999993</v>
      </c>
      <c r="I9" s="53">
        <f>模具费!D111</f>
        <v>0.46689999999999998</v>
      </c>
      <c r="J9" s="53">
        <f t="shared" si="0"/>
        <v>9.1669</v>
      </c>
      <c r="K9" s="55">
        <v>8.2649999999999988</v>
      </c>
      <c r="L9" s="43">
        <f t="shared" si="2"/>
        <v>0.46689999999999998</v>
      </c>
      <c r="M9" s="43">
        <f t="shared" si="3"/>
        <v>8.7318999999999996</v>
      </c>
      <c r="N9" s="57"/>
      <c r="O9" s="57">
        <f>模具费!G111</f>
        <v>0</v>
      </c>
      <c r="P9" s="57">
        <f t="shared" si="1"/>
        <v>0</v>
      </c>
      <c r="Q9" s="59"/>
      <c r="R9" s="59">
        <f t="shared" si="4"/>
        <v>0</v>
      </c>
      <c r="S9" s="59">
        <f t="shared" si="5"/>
        <v>0</v>
      </c>
      <c r="T9" s="44">
        <v>5.2</v>
      </c>
      <c r="U9" s="44">
        <f>模具费!$J$111</f>
        <v>7.909999999999999E-2</v>
      </c>
      <c r="V9" s="45">
        <f t="shared" si="7"/>
        <v>5.2791000000000006</v>
      </c>
      <c r="W9" s="50" t="s">
        <v>80</v>
      </c>
    </row>
    <row r="10" spans="1:23" ht="62.25" customHeight="1" x14ac:dyDescent="0.25">
      <c r="A10" s="61">
        <v>7</v>
      </c>
      <c r="B10" s="30" t="s">
        <v>79</v>
      </c>
      <c r="C10" s="20" t="s">
        <v>64</v>
      </c>
      <c r="D10" s="46" t="s">
        <v>65</v>
      </c>
      <c r="E10" s="21"/>
      <c r="F10" s="7">
        <v>1</v>
      </c>
      <c r="G10" s="25"/>
      <c r="H10" s="42">
        <v>8.5</v>
      </c>
      <c r="I10" s="53">
        <f>模具费!D121</f>
        <v>0.47039999999999998</v>
      </c>
      <c r="J10" s="53">
        <f t="shared" si="0"/>
        <v>8.9703999999999997</v>
      </c>
      <c r="K10" s="55">
        <v>8.0749999999999993</v>
      </c>
      <c r="L10" s="43">
        <f t="shared" si="2"/>
        <v>0.47039999999999998</v>
      </c>
      <c r="M10" s="43">
        <f t="shared" si="3"/>
        <v>8.545399999999999</v>
      </c>
      <c r="N10" s="57"/>
      <c r="O10" s="57">
        <f>模具费!G121</f>
        <v>0</v>
      </c>
      <c r="P10" s="57">
        <f t="shared" si="1"/>
        <v>0</v>
      </c>
      <c r="Q10" s="59"/>
      <c r="R10" s="59">
        <f t="shared" si="4"/>
        <v>0</v>
      </c>
      <c r="S10" s="59">
        <f t="shared" si="5"/>
        <v>0</v>
      </c>
      <c r="T10" s="44">
        <v>4.5</v>
      </c>
      <c r="U10" s="44">
        <f>模具费!J121</f>
        <v>7.909999999999999E-2</v>
      </c>
      <c r="V10" s="45">
        <f t="shared" si="6"/>
        <v>4.5791000000000004</v>
      </c>
      <c r="W10" s="50" t="s">
        <v>80</v>
      </c>
    </row>
    <row r="11" spans="1:23" ht="17.25" customHeight="1" x14ac:dyDescent="0.25">
      <c r="B11" s="84" t="s">
        <v>11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</row>
    <row r="12" spans="1:23" x14ac:dyDescent="0.25">
      <c r="C12"/>
      <c r="D12"/>
      <c r="E12"/>
      <c r="F12"/>
      <c r="G12"/>
      <c r="H12" s="10">
        <f t="shared" ref="H12:V12" si="8">SUM(H4:H10)</f>
        <v>312.49999999999994</v>
      </c>
      <c r="I12" s="10">
        <f t="shared" si="8"/>
        <v>7.9592800000000006</v>
      </c>
      <c r="J12" s="26">
        <f t="shared" si="8"/>
        <v>320.45927999999998</v>
      </c>
      <c r="K12" s="10"/>
      <c r="L12" s="10">
        <f t="shared" ref="L12:M12" si="9">SUM(L4:L10)</f>
        <v>7.9592800000000006</v>
      </c>
      <c r="M12" s="26">
        <f t="shared" si="9"/>
        <v>282.76927999999998</v>
      </c>
      <c r="N12" s="10">
        <f t="shared" si="8"/>
        <v>275.17</v>
      </c>
      <c r="O12" s="10">
        <f t="shared" si="8"/>
        <v>8.5398302569999984</v>
      </c>
      <c r="P12" s="26">
        <f t="shared" si="8"/>
        <v>283.70983025700002</v>
      </c>
      <c r="Q12" s="10"/>
      <c r="R12" s="10">
        <f t="shared" ref="R12:S12" si="10">SUM(R4:R10)</f>
        <v>8.5398302569999984</v>
      </c>
      <c r="S12" s="26">
        <f t="shared" si="10"/>
        <v>269.26983025699997</v>
      </c>
      <c r="T12" s="10">
        <f t="shared" si="8"/>
        <v>303.39999999999998</v>
      </c>
      <c r="U12" s="10">
        <f t="shared" si="8"/>
        <v>5.8562000000000012</v>
      </c>
      <c r="V12" s="26">
        <f t="shared" si="8"/>
        <v>309.25620000000004</v>
      </c>
    </row>
    <row r="13" spans="1:23" x14ac:dyDescent="0.25">
      <c r="C13"/>
      <c r="D13"/>
      <c r="E13" s="50" t="s">
        <v>82</v>
      </c>
      <c r="F13"/>
      <c r="G13"/>
      <c r="H13"/>
      <c r="I13"/>
      <c r="J13"/>
      <c r="K13"/>
      <c r="L13"/>
      <c r="M13" s="91">
        <f>157200+95100+139220</f>
        <v>391520</v>
      </c>
      <c r="P13" s="10"/>
      <c r="S13" s="60"/>
      <c r="V13" s="50">
        <f>22000+45000+11300</f>
        <v>78300</v>
      </c>
    </row>
    <row r="14" spans="1:23" x14ac:dyDescent="0.25">
      <c r="C14"/>
      <c r="D14"/>
      <c r="E14"/>
      <c r="F14"/>
      <c r="G14"/>
      <c r="H14"/>
      <c r="I14"/>
      <c r="J14"/>
      <c r="K14"/>
      <c r="L14"/>
      <c r="M14"/>
    </row>
    <row r="15" spans="1:23" x14ac:dyDescent="0.25">
      <c r="C15"/>
      <c r="D15"/>
      <c r="E15"/>
      <c r="F15"/>
      <c r="G15"/>
      <c r="H15"/>
      <c r="I15"/>
      <c r="J15"/>
      <c r="K15"/>
      <c r="L15"/>
      <c r="M15"/>
    </row>
    <row r="16" spans="1:23" ht="13.5" customHeight="1" x14ac:dyDescent="0.25">
      <c r="C16"/>
      <c r="D16"/>
      <c r="E16"/>
      <c r="F16"/>
      <c r="G16"/>
      <c r="H16"/>
      <c r="I16"/>
      <c r="J16"/>
      <c r="K16"/>
      <c r="L16"/>
      <c r="M16"/>
    </row>
    <row r="17" customFormat="1" ht="13.5" customHeight="1" x14ac:dyDescent="0.25"/>
    <row r="18" customFormat="1" x14ac:dyDescent="0.25"/>
    <row r="19" customFormat="1" ht="13.5" customHeigh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ht="13.5" customHeigh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</sheetData>
  <mergeCells count="12">
    <mergeCell ref="A2:A3"/>
    <mergeCell ref="B2:B3"/>
    <mergeCell ref="B11:V11"/>
    <mergeCell ref="C1:V1"/>
    <mergeCell ref="T2:V2"/>
    <mergeCell ref="C2:C3"/>
    <mergeCell ref="D2:D3"/>
    <mergeCell ref="E2:E3"/>
    <mergeCell ref="F2:F3"/>
    <mergeCell ref="G2:G3"/>
    <mergeCell ref="H2:M2"/>
    <mergeCell ref="N2:S2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模具费</vt:lpstr>
      <vt:lpstr>产品汇总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2022-03-08T06:36:39Z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