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75" windowWidth="21840" windowHeight="12540"/>
  </bookViews>
  <sheets>
    <sheet name="核算" sheetId="2" r:id="rId1"/>
    <sheet name="Sheet1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2" l="1"/>
  <c r="T8" i="2"/>
  <c r="T11" i="2" s="1"/>
  <c r="M7" i="2"/>
  <c r="V4" i="2" s="1"/>
  <c r="W4" i="2" s="1"/>
  <c r="Z4" i="2" s="1"/>
  <c r="T4" i="2"/>
  <c r="T7" i="2" s="1"/>
  <c r="Z4" i="1"/>
  <c r="M7" i="1"/>
  <c r="T4" i="1"/>
  <c r="T7" i="1" s="1"/>
  <c r="V8" i="2" l="1"/>
  <c r="W8" i="2" s="1"/>
  <c r="Z8" i="2" s="1"/>
  <c r="V4" i="1"/>
  <c r="W4" i="1" s="1"/>
</calcChain>
</file>

<file path=xl/sharedStrings.xml><?xml version="1.0" encoding="utf-8"?>
<sst xmlns="http://schemas.openxmlformats.org/spreadsheetml/2006/main" count="121" uniqueCount="51">
  <si>
    <t>序</t>
  </si>
  <si>
    <t>厂家</t>
  </si>
  <si>
    <t>核价区间</t>
  </si>
  <si>
    <t>QAD号</t>
  </si>
  <si>
    <t>物料代码</t>
  </si>
  <si>
    <t>名称</t>
  </si>
  <si>
    <t>单件</t>
  </si>
  <si>
    <t>材质</t>
  </si>
  <si>
    <t>数量</t>
  </si>
  <si>
    <t>净尺寸</t>
  </si>
  <si>
    <t>含税单价</t>
  </si>
  <si>
    <t>材料费</t>
  </si>
  <si>
    <t>加工成本</t>
  </si>
  <si>
    <t>系数</t>
  </si>
  <si>
    <t>含税价格</t>
  </si>
  <si>
    <t>不含税单价</t>
  </si>
  <si>
    <t>未税模具费</t>
  </si>
  <si>
    <t>摊销件数</t>
  </si>
  <si>
    <t>含模摊未税单价</t>
  </si>
  <si>
    <t>最终未税定价</t>
  </si>
  <si>
    <t>号</t>
  </si>
  <si>
    <t>净重</t>
  </si>
  <si>
    <t>工序</t>
  </si>
  <si>
    <t>吨位</t>
  </si>
  <si>
    <t>工序数</t>
  </si>
  <si>
    <t>工序费</t>
  </si>
  <si>
    <t>出件数</t>
  </si>
  <si>
    <t>合计</t>
  </si>
  <si>
    <t>材料合计：</t>
  </si>
  <si>
    <t>加工费合计：</t>
  </si>
  <si>
    <t>模具说明</t>
    <phoneticPr fontId="3" type="noConversion"/>
  </si>
  <si>
    <t>通用</t>
    <phoneticPr fontId="3" type="noConversion"/>
  </si>
  <si>
    <t>黄骅市亚征汽车配件有限公司</t>
    <phoneticPr fontId="3" type="noConversion"/>
  </si>
  <si>
    <r>
      <t>2</t>
    </r>
    <r>
      <rPr>
        <sz val="11"/>
        <color theme="1"/>
        <rFont val="等线"/>
        <family val="3"/>
        <charset val="134"/>
        <scheme val="minor"/>
      </rPr>
      <t>022.3.20</t>
    </r>
    <phoneticPr fontId="3" type="noConversion"/>
  </si>
  <si>
    <t>REM0001666</t>
    <phoneticPr fontId="3" type="noConversion"/>
  </si>
  <si>
    <r>
      <t>0</t>
    </r>
    <r>
      <rPr>
        <sz val="11"/>
        <color theme="1"/>
        <rFont val="等线"/>
        <family val="3"/>
        <charset val="134"/>
        <scheme val="minor"/>
      </rPr>
      <t>2.01.01.028</t>
    </r>
    <phoneticPr fontId="3" type="noConversion"/>
  </si>
  <si>
    <t>1780下视镜头</t>
    <phoneticPr fontId="3" type="noConversion"/>
  </si>
  <si>
    <t>——</t>
    <phoneticPr fontId="3" type="noConversion"/>
  </si>
  <si>
    <t>塑料外壳</t>
    <phoneticPr fontId="3" type="noConversion"/>
  </si>
  <si>
    <t>镜头核价</t>
    <phoneticPr fontId="3" type="noConversion"/>
  </si>
  <si>
    <t>镜片（外采）</t>
    <phoneticPr fontId="3" type="noConversion"/>
  </si>
  <si>
    <t>金属件（外采）</t>
    <phoneticPr fontId="3" type="noConversion"/>
  </si>
  <si>
    <t>96g</t>
    <phoneticPr fontId="3" type="noConversion"/>
  </si>
  <si>
    <r>
      <t>7800</t>
    </r>
    <r>
      <rPr>
        <sz val="11"/>
        <color theme="1"/>
        <rFont val="等线"/>
        <family val="3"/>
        <charset val="134"/>
        <scheme val="minor"/>
      </rPr>
      <t>/t</t>
    </r>
    <phoneticPr fontId="3" type="noConversion"/>
  </si>
  <si>
    <t>成型</t>
    <phoneticPr fontId="3" type="noConversion"/>
  </si>
  <si>
    <t>——</t>
    <phoneticPr fontId="3" type="noConversion"/>
  </si>
  <si>
    <t>7300/t</t>
    <phoneticPr fontId="3" type="noConversion"/>
  </si>
  <si>
    <t>`</t>
    <phoneticPr fontId="3" type="noConversion"/>
  </si>
  <si>
    <t>备注</t>
    <phoneticPr fontId="3" type="noConversion"/>
  </si>
  <si>
    <t>原价格</t>
    <phoneticPr fontId="3" type="noConversion"/>
  </si>
  <si>
    <t>最新核算价格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</si>
</sst>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.000_);[Red]\(0.000\)"/>
    <numFmt numFmtId="178" formatCode="0.00_ "/>
    <numFmt numFmtId="179" formatCode="0.000_ "/>
    <numFmt numFmtId="180" formatCode="0.0000"/>
  </numFmts>
  <fonts count="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 shrinkToFit="1"/>
    </xf>
    <xf numFmtId="0" fontId="5" fillId="0" borderId="4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176" fontId="1" fillId="0" borderId="4" xfId="1" applyNumberFormat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8" fontId="1" fillId="4" borderId="4" xfId="1" applyNumberFormat="1" applyFill="1" applyBorder="1" applyAlignment="1">
      <alignment horizontal="center" vertical="center"/>
    </xf>
    <xf numFmtId="176" fontId="1" fillId="4" borderId="4" xfId="1" applyNumberForma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76" fontId="1" fillId="3" borderId="4" xfId="1" applyNumberFormat="1" applyFill="1" applyBorder="1" applyAlignment="1">
      <alignment horizontal="center" vertical="center"/>
    </xf>
    <xf numFmtId="179" fontId="1" fillId="3" borderId="4" xfId="1" applyNumberForma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1" fillId="0" borderId="4" xfId="1" applyNumberFormat="1" applyFont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7" fontId="1" fillId="0" borderId="2" xfId="1" applyNumberFormat="1" applyFill="1" applyBorder="1" applyAlignment="1">
      <alignment horizontal="center" vertical="center" shrinkToFit="1"/>
    </xf>
    <xf numFmtId="176" fontId="1" fillId="0" borderId="4" xfId="1" applyNumberForma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176" fontId="1" fillId="3" borderId="4" xfId="1" applyNumberFormat="1" applyFill="1" applyBorder="1">
      <alignment vertical="center"/>
    </xf>
    <xf numFmtId="0" fontId="1" fillId="3" borderId="4" xfId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 shrinkToFit="1"/>
    </xf>
    <xf numFmtId="0" fontId="1" fillId="0" borderId="8" xfId="1" applyBorder="1" applyAlignment="1">
      <alignment horizontal="center" vertical="center" wrapText="1" shrinkToFit="1"/>
    </xf>
    <xf numFmtId="0" fontId="1" fillId="0" borderId="8" xfId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176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1" fillId="0" borderId="10" xfId="1" applyNumberFormat="1" applyBorder="1" applyAlignment="1">
      <alignment horizontal="center" vertical="center" wrapText="1"/>
    </xf>
    <xf numFmtId="178" fontId="1" fillId="2" borderId="2" xfId="1" applyNumberFormat="1" applyFill="1" applyBorder="1" applyAlignment="1">
      <alignment horizontal="center" vertical="center" wrapText="1"/>
    </xf>
    <xf numFmtId="178" fontId="1" fillId="2" borderId="10" xfId="1" applyNumberForma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14" fontId="1" fillId="0" borderId="2" xfId="1" applyNumberFormat="1" applyFont="1" applyBorder="1" applyAlignment="1">
      <alignment horizontal="center" vertical="center"/>
    </xf>
    <xf numFmtId="14" fontId="1" fillId="0" borderId="2" xfId="1" applyNumberFormat="1" applyFont="1" applyBorder="1" applyAlignment="1">
      <alignment horizontal="center" vertical="center" wrapText="1"/>
    </xf>
    <xf numFmtId="14" fontId="4" fillId="0" borderId="10" xfId="1" applyNumberFormat="1" applyFont="1" applyBorder="1" applyAlignment="1">
      <alignment horizontal="center" vertical="center" wrapText="1"/>
    </xf>
    <xf numFmtId="14" fontId="4" fillId="0" borderId="8" xfId="1" applyNumberFormat="1" applyFont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1" fillId="4" borderId="4" xfId="1" applyFill="1" applyBorder="1" applyAlignment="1">
      <alignment horizontal="center" vertical="center" wrapText="1"/>
    </xf>
    <xf numFmtId="178" fontId="4" fillId="4" borderId="4" xfId="1" applyNumberFormat="1" applyFont="1" applyFill="1" applyBorder="1" applyAlignment="1">
      <alignment horizontal="center" vertical="center"/>
    </xf>
    <xf numFmtId="9" fontId="0" fillId="3" borderId="2" xfId="2" applyFont="1" applyFill="1" applyBorder="1" applyAlignment="1">
      <alignment horizontal="center" vertical="center"/>
    </xf>
    <xf numFmtId="9" fontId="0" fillId="3" borderId="10" xfId="2" applyFont="1" applyFill="1" applyBorder="1" applyAlignment="1">
      <alignment horizontal="center" vertical="center"/>
    </xf>
    <xf numFmtId="9" fontId="0" fillId="3" borderId="8" xfId="2" applyFont="1" applyFill="1" applyBorder="1" applyAlignment="1">
      <alignment horizontal="center" vertical="center"/>
    </xf>
    <xf numFmtId="176" fontId="1" fillId="3" borderId="4" xfId="1" applyNumberFormat="1" applyFill="1" applyBorder="1" applyAlignment="1">
      <alignment horizontal="center" vertical="center"/>
    </xf>
    <xf numFmtId="178" fontId="1" fillId="3" borderId="4" xfId="1" applyNumberFormat="1" applyFill="1" applyBorder="1" applyAlignment="1">
      <alignment horizontal="center" vertical="center"/>
    </xf>
    <xf numFmtId="180" fontId="1" fillId="3" borderId="4" xfId="1" applyNumberForma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180" fontId="1" fillId="3" borderId="2" xfId="1" applyNumberFormat="1" applyFill="1" applyBorder="1" applyAlignment="1">
      <alignment horizontal="center" vertical="center"/>
    </xf>
    <xf numFmtId="180" fontId="1" fillId="3" borderId="10" xfId="1" applyNumberFormat="1" applyFill="1" applyBorder="1" applyAlignment="1">
      <alignment horizontal="center" vertical="center"/>
    </xf>
    <xf numFmtId="180" fontId="1" fillId="3" borderId="8" xfId="1" applyNumberFormat="1" applyFill="1" applyBorder="1" applyAlignment="1">
      <alignment horizontal="center" vertical="center"/>
    </xf>
    <xf numFmtId="0" fontId="1" fillId="0" borderId="10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14" fontId="1" fillId="0" borderId="10" xfId="1" applyNumberFormat="1" applyFont="1" applyBorder="1" applyAlignment="1">
      <alignment horizontal="center" vertical="center" wrapText="1"/>
    </xf>
    <xf numFmtId="14" fontId="1" fillId="0" borderId="8" xfId="1" applyNumberFormat="1" applyFont="1" applyBorder="1" applyAlignment="1">
      <alignment horizontal="center" vertical="center" wrapText="1"/>
    </xf>
    <xf numFmtId="14" fontId="1" fillId="0" borderId="10" xfId="1" applyNumberFormat="1" applyFont="1" applyBorder="1" applyAlignment="1">
      <alignment horizontal="center" vertical="center"/>
    </xf>
    <xf numFmtId="14" fontId="1" fillId="0" borderId="8" xfId="1" applyNumberFormat="1" applyFont="1" applyBorder="1" applyAlignment="1">
      <alignment horizontal="center" vertical="center"/>
    </xf>
    <xf numFmtId="178" fontId="4" fillId="4" borderId="5" xfId="1" applyNumberFormat="1" applyFont="1" applyFill="1" applyBorder="1" applyAlignment="1">
      <alignment horizontal="center" vertical="center"/>
    </xf>
    <xf numFmtId="178" fontId="4" fillId="4" borderId="7" xfId="1" applyNumberFormat="1" applyFont="1" applyFill="1" applyBorder="1" applyAlignment="1">
      <alignment horizontal="center" vertical="center"/>
    </xf>
    <xf numFmtId="178" fontId="4" fillId="4" borderId="6" xfId="1" applyNumberFormat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178" fontId="1" fillId="3" borderId="2" xfId="1" applyNumberFormat="1" applyFill="1" applyBorder="1" applyAlignment="1">
      <alignment horizontal="center" vertical="center"/>
    </xf>
    <xf numFmtId="178" fontId="1" fillId="3" borderId="10" xfId="1" applyNumberFormat="1" applyFill="1" applyBorder="1" applyAlignment="1">
      <alignment horizontal="center" vertical="center"/>
    </xf>
    <xf numFmtId="178" fontId="1" fillId="3" borderId="8" xfId="1" applyNumberFormat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176" fontId="1" fillId="3" borderId="10" xfId="1" applyNumberFormat="1" applyFill="1" applyBorder="1" applyAlignment="1">
      <alignment horizontal="center" vertical="center"/>
    </xf>
    <xf numFmtId="176" fontId="1" fillId="3" borderId="8" xfId="1" applyNumberForma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3">
    <cellStyle name="百分比 2" xfId="2"/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zoomScale="90" zoomScaleNormal="90" workbookViewId="0">
      <selection activeCell="AB8" sqref="A1:AB11"/>
    </sheetView>
  </sheetViews>
  <sheetFormatPr defaultColWidth="9" defaultRowHeight="13.5"/>
  <cols>
    <col min="1" max="1" width="4.5" style="1" customWidth="1"/>
    <col min="2" max="2" width="12.125" style="1" customWidth="1"/>
    <col min="3" max="3" width="11.625" style="1" bestFit="1" customWidth="1"/>
    <col min="4" max="4" width="12.375" style="1" customWidth="1"/>
    <col min="5" max="5" width="14.625" style="1" customWidth="1"/>
    <col min="6" max="6" width="9.75" style="1" customWidth="1"/>
    <col min="7" max="7" width="14" style="1" customWidth="1"/>
    <col min="8" max="8" width="9" style="1"/>
    <col min="9" max="9" width="4.75" style="1" customWidth="1"/>
    <col min="10" max="10" width="5" style="1" hidden="1" customWidth="1"/>
    <col min="11" max="11" width="8.75" style="1" customWidth="1"/>
    <col min="12" max="12" width="9.25" style="1" customWidth="1"/>
    <col min="13" max="13" width="9" style="1"/>
    <col min="14" max="14" width="10" style="1" customWidth="1"/>
    <col min="15" max="15" width="6.625" style="1" customWidth="1"/>
    <col min="16" max="16" width="9" style="1"/>
    <col min="17" max="17" width="4.75" style="1" customWidth="1"/>
    <col min="18" max="18" width="9" style="1"/>
    <col min="19" max="19" width="5.375" style="1" customWidth="1"/>
    <col min="20" max="20" width="9" style="1"/>
    <col min="21" max="21" width="6.75" style="1" customWidth="1"/>
    <col min="22" max="24" width="9" style="1"/>
    <col min="25" max="25" width="9.75" style="1" customWidth="1"/>
    <col min="26" max="26" width="9.875" style="1" customWidth="1"/>
    <col min="27" max="16384" width="9" style="1"/>
  </cols>
  <sheetData>
    <row r="1" spans="1:28" ht="18.75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8" ht="20.25" customHeight="1">
      <c r="A2" s="2" t="s">
        <v>0</v>
      </c>
      <c r="B2" s="35" t="s">
        <v>1</v>
      </c>
      <c r="C2" s="35" t="s">
        <v>2</v>
      </c>
      <c r="D2" s="35" t="s">
        <v>3</v>
      </c>
      <c r="E2" s="38" t="s">
        <v>4</v>
      </c>
      <c r="F2" s="40" t="s">
        <v>5</v>
      </c>
      <c r="G2" s="42" t="s">
        <v>6</v>
      </c>
      <c r="H2" s="44" t="s">
        <v>7</v>
      </c>
      <c r="I2" s="45" t="s">
        <v>8</v>
      </c>
      <c r="J2" s="42" t="s">
        <v>9</v>
      </c>
      <c r="K2" s="50" t="s">
        <v>10</v>
      </c>
      <c r="L2" s="51"/>
      <c r="M2" s="52" t="s">
        <v>11</v>
      </c>
      <c r="N2" s="50" t="s">
        <v>12</v>
      </c>
      <c r="O2" s="54"/>
      <c r="P2" s="54"/>
      <c r="Q2" s="54"/>
      <c r="R2" s="54"/>
      <c r="S2" s="54"/>
      <c r="T2" s="51"/>
      <c r="U2" s="55" t="s">
        <v>13</v>
      </c>
      <c r="V2" s="59" t="s">
        <v>14</v>
      </c>
      <c r="W2" s="61" t="s">
        <v>15</v>
      </c>
      <c r="X2" s="48" t="s">
        <v>16</v>
      </c>
      <c r="Y2" s="58" t="s">
        <v>17</v>
      </c>
      <c r="Z2" s="48" t="s">
        <v>18</v>
      </c>
      <c r="AA2" s="48" t="s">
        <v>19</v>
      </c>
      <c r="AB2" s="105" t="s">
        <v>48</v>
      </c>
    </row>
    <row r="3" spans="1:28" ht="25.5" customHeight="1">
      <c r="A3" s="3" t="s">
        <v>20</v>
      </c>
      <c r="B3" s="36"/>
      <c r="C3" s="37"/>
      <c r="D3" s="37"/>
      <c r="E3" s="39"/>
      <c r="F3" s="41"/>
      <c r="G3" s="43"/>
      <c r="H3" s="43"/>
      <c r="I3" s="46"/>
      <c r="J3" s="47"/>
      <c r="K3" s="26" t="s">
        <v>11</v>
      </c>
      <c r="L3" s="27" t="s">
        <v>21</v>
      </c>
      <c r="M3" s="53"/>
      <c r="N3" s="4" t="s">
        <v>22</v>
      </c>
      <c r="O3" s="5" t="s">
        <v>30</v>
      </c>
      <c r="P3" s="4" t="s">
        <v>23</v>
      </c>
      <c r="Q3" s="5" t="s">
        <v>24</v>
      </c>
      <c r="R3" s="4" t="s">
        <v>25</v>
      </c>
      <c r="S3" s="5" t="s">
        <v>26</v>
      </c>
      <c r="T3" s="6" t="s">
        <v>27</v>
      </c>
      <c r="U3" s="56"/>
      <c r="V3" s="60"/>
      <c r="W3" s="62"/>
      <c r="X3" s="41"/>
      <c r="Y3" s="40"/>
      <c r="Z3" s="41"/>
      <c r="AA3" s="49"/>
      <c r="AB3" s="105"/>
    </row>
    <row r="4" spans="1:28" ht="20.25" customHeight="1">
      <c r="A4" s="63">
        <v>1</v>
      </c>
      <c r="B4" s="65" t="s">
        <v>32</v>
      </c>
      <c r="C4" s="66" t="s">
        <v>33</v>
      </c>
      <c r="D4" s="67" t="s">
        <v>34</v>
      </c>
      <c r="E4" s="65" t="s">
        <v>35</v>
      </c>
      <c r="F4" s="65" t="s">
        <v>36</v>
      </c>
      <c r="G4" s="22" t="s">
        <v>38</v>
      </c>
      <c r="H4" s="24" t="s">
        <v>37</v>
      </c>
      <c r="I4" s="21">
        <v>1</v>
      </c>
      <c r="J4" s="21"/>
      <c r="K4" s="80" t="s">
        <v>46</v>
      </c>
      <c r="L4" s="20" t="s">
        <v>42</v>
      </c>
      <c r="M4" s="20">
        <v>0.70099999999999996</v>
      </c>
      <c r="N4" s="30" t="s">
        <v>44</v>
      </c>
      <c r="O4" s="30" t="s">
        <v>31</v>
      </c>
      <c r="P4" s="31" t="s">
        <v>45</v>
      </c>
      <c r="Q4" s="31">
        <v>1</v>
      </c>
      <c r="R4" s="19">
        <v>0.1</v>
      </c>
      <c r="S4" s="33">
        <v>1</v>
      </c>
      <c r="T4" s="32">
        <f>Q4*R4/S4</f>
        <v>0.1</v>
      </c>
      <c r="U4" s="74">
        <v>1.2</v>
      </c>
      <c r="V4" s="102">
        <f>(M7+T7)*U4</f>
        <v>2.7011999999999996</v>
      </c>
      <c r="W4" s="99">
        <f>V4/1.13</f>
        <v>2.390442477876106</v>
      </c>
      <c r="X4" s="81">
        <v>0</v>
      </c>
      <c r="Y4" s="81">
        <v>1</v>
      </c>
      <c r="Z4" s="84">
        <f>W4+X4/2/Y4</f>
        <v>2.390442477876106</v>
      </c>
      <c r="AA4" s="81">
        <v>2.2488999999999999</v>
      </c>
      <c r="AB4" s="63" t="s">
        <v>49</v>
      </c>
    </row>
    <row r="5" spans="1:28" ht="20.25" customHeight="1">
      <c r="A5" s="64"/>
      <c r="B5" s="87"/>
      <c r="C5" s="91"/>
      <c r="D5" s="89"/>
      <c r="E5" s="87"/>
      <c r="F5" s="87"/>
      <c r="G5" s="10" t="s">
        <v>40</v>
      </c>
      <c r="H5" s="11"/>
      <c r="I5" s="11">
        <v>1</v>
      </c>
      <c r="J5" s="11"/>
      <c r="K5" s="28" t="s">
        <v>37</v>
      </c>
      <c r="L5" s="29" t="s">
        <v>37</v>
      </c>
      <c r="M5" s="19">
        <v>1.1499999999999999</v>
      </c>
      <c r="N5" s="7"/>
      <c r="O5" s="16"/>
      <c r="P5" s="8"/>
      <c r="Q5" s="8"/>
      <c r="R5" s="12"/>
      <c r="S5" s="10"/>
      <c r="T5" s="9"/>
      <c r="U5" s="75"/>
      <c r="V5" s="103"/>
      <c r="W5" s="100"/>
      <c r="X5" s="82"/>
      <c r="Y5" s="82"/>
      <c r="Z5" s="85"/>
      <c r="AA5" s="82"/>
      <c r="AB5" s="64"/>
    </row>
    <row r="6" spans="1:28" ht="20.25" customHeight="1">
      <c r="A6" s="64"/>
      <c r="B6" s="87"/>
      <c r="C6" s="91"/>
      <c r="D6" s="89"/>
      <c r="E6" s="87"/>
      <c r="F6" s="87"/>
      <c r="G6" s="10" t="s">
        <v>41</v>
      </c>
      <c r="H6" s="11"/>
      <c r="I6" s="11">
        <v>1</v>
      </c>
      <c r="J6" s="11"/>
      <c r="K6" s="28" t="s">
        <v>37</v>
      </c>
      <c r="L6" s="29" t="s">
        <v>37</v>
      </c>
      <c r="M6" s="19">
        <v>0.3</v>
      </c>
      <c r="N6" s="13"/>
      <c r="O6" s="13"/>
      <c r="P6" s="10"/>
      <c r="Q6" s="10"/>
      <c r="R6" s="9"/>
      <c r="S6" s="10"/>
      <c r="T6" s="9"/>
      <c r="U6" s="75"/>
      <c r="V6" s="103"/>
      <c r="W6" s="100"/>
      <c r="X6" s="82"/>
      <c r="Y6" s="82"/>
      <c r="Z6" s="85"/>
      <c r="AA6" s="82"/>
      <c r="AB6" s="64"/>
    </row>
    <row r="7" spans="1:28" ht="20.25" customHeight="1">
      <c r="A7" s="64"/>
      <c r="B7" s="87"/>
      <c r="C7" s="91"/>
      <c r="D7" s="89"/>
      <c r="E7" s="87"/>
      <c r="F7" s="87"/>
      <c r="G7" s="96" t="s">
        <v>28</v>
      </c>
      <c r="H7" s="97"/>
      <c r="I7" s="97"/>
      <c r="J7" s="97"/>
      <c r="K7" s="97"/>
      <c r="L7" s="98"/>
      <c r="M7" s="14">
        <f>SUM(M4:M6)</f>
        <v>2.1509999999999998</v>
      </c>
      <c r="N7" s="93" t="s">
        <v>29</v>
      </c>
      <c r="O7" s="94"/>
      <c r="P7" s="94"/>
      <c r="Q7" s="94"/>
      <c r="R7" s="94"/>
      <c r="S7" s="95"/>
      <c r="T7" s="15">
        <f>SUM(T4:T6)</f>
        <v>0.1</v>
      </c>
      <c r="U7" s="76"/>
      <c r="V7" s="104"/>
      <c r="W7" s="101"/>
      <c r="X7" s="83"/>
      <c r="Y7" s="83"/>
      <c r="Z7" s="86"/>
      <c r="AA7" s="83"/>
      <c r="AB7" s="36"/>
    </row>
    <row r="8" spans="1:28" ht="20.25" customHeight="1">
      <c r="A8" s="64"/>
      <c r="B8" s="87"/>
      <c r="C8" s="91"/>
      <c r="D8" s="89"/>
      <c r="E8" s="87"/>
      <c r="F8" s="87"/>
      <c r="G8" s="22" t="s">
        <v>38</v>
      </c>
      <c r="H8" s="24" t="s">
        <v>37</v>
      </c>
      <c r="I8" s="21">
        <v>1</v>
      </c>
      <c r="J8" s="21"/>
      <c r="K8" s="80" t="s">
        <v>43</v>
      </c>
      <c r="L8" s="20" t="s">
        <v>42</v>
      </c>
      <c r="M8" s="20">
        <v>0.748</v>
      </c>
      <c r="N8" s="30" t="s">
        <v>44</v>
      </c>
      <c r="O8" s="30" t="s">
        <v>31</v>
      </c>
      <c r="P8" s="31" t="s">
        <v>45</v>
      </c>
      <c r="Q8" s="31">
        <v>1</v>
      </c>
      <c r="R8" s="19">
        <v>0.1</v>
      </c>
      <c r="S8" s="33">
        <v>1</v>
      </c>
      <c r="T8" s="32">
        <f>Q8*R8/S8</f>
        <v>0.1</v>
      </c>
      <c r="U8" s="74">
        <v>1.2</v>
      </c>
      <c r="V8" s="77">
        <f>(M11+T11)*U8</f>
        <v>3.2376000000000005</v>
      </c>
      <c r="W8" s="78">
        <f>V8/1.13</f>
        <v>2.8651327433628326</v>
      </c>
      <c r="X8" s="70">
        <v>0</v>
      </c>
      <c r="Y8" s="70">
        <v>1</v>
      </c>
      <c r="Z8" s="79">
        <f>W8+X8/2/Y8</f>
        <v>2.8651327433628326</v>
      </c>
      <c r="AA8" s="70">
        <v>2.7488999999999999</v>
      </c>
      <c r="AB8" s="40" t="s">
        <v>50</v>
      </c>
    </row>
    <row r="9" spans="1:28" ht="20.25" customHeight="1">
      <c r="A9" s="64"/>
      <c r="B9" s="87"/>
      <c r="C9" s="91"/>
      <c r="D9" s="89"/>
      <c r="E9" s="87"/>
      <c r="F9" s="87"/>
      <c r="G9" s="10" t="s">
        <v>40</v>
      </c>
      <c r="H9" s="11"/>
      <c r="I9" s="11">
        <v>1</v>
      </c>
      <c r="J9" s="11"/>
      <c r="K9" s="28" t="s">
        <v>37</v>
      </c>
      <c r="L9" s="29" t="s">
        <v>37</v>
      </c>
      <c r="M9" s="19">
        <v>1.5</v>
      </c>
      <c r="N9" s="7"/>
      <c r="O9" s="16"/>
      <c r="P9" s="8"/>
      <c r="Q9" s="8"/>
      <c r="R9" s="12"/>
      <c r="S9" s="10"/>
      <c r="T9" s="9"/>
      <c r="U9" s="75"/>
      <c r="V9" s="77"/>
      <c r="W9" s="78"/>
      <c r="X9" s="70"/>
      <c r="Y9" s="70"/>
      <c r="Z9" s="79"/>
      <c r="AA9" s="70"/>
      <c r="AB9" s="41"/>
    </row>
    <row r="10" spans="1:28" ht="20.25" customHeight="1">
      <c r="A10" s="64"/>
      <c r="B10" s="87"/>
      <c r="C10" s="91"/>
      <c r="D10" s="89"/>
      <c r="E10" s="87"/>
      <c r="F10" s="87"/>
      <c r="G10" s="10" t="s">
        <v>41</v>
      </c>
      <c r="H10" s="11"/>
      <c r="I10" s="11">
        <v>1</v>
      </c>
      <c r="J10" s="11"/>
      <c r="K10" s="28" t="s">
        <v>37</v>
      </c>
      <c r="L10" s="29" t="s">
        <v>37</v>
      </c>
      <c r="M10" s="19">
        <v>0.35</v>
      </c>
      <c r="N10" s="13"/>
      <c r="O10" s="13"/>
      <c r="P10" s="10"/>
      <c r="Q10" s="10"/>
      <c r="R10" s="9"/>
      <c r="S10" s="10"/>
      <c r="T10" s="9"/>
      <c r="U10" s="75"/>
      <c r="V10" s="77"/>
      <c r="W10" s="78"/>
      <c r="X10" s="70"/>
      <c r="Y10" s="70"/>
      <c r="Z10" s="79"/>
      <c r="AA10" s="70"/>
      <c r="AB10" s="41"/>
    </row>
    <row r="11" spans="1:28" ht="20.25" customHeight="1">
      <c r="A11" s="36"/>
      <c r="B11" s="88"/>
      <c r="C11" s="92"/>
      <c r="D11" s="90"/>
      <c r="E11" s="88"/>
      <c r="F11" s="88"/>
      <c r="G11" s="71" t="s">
        <v>28</v>
      </c>
      <c r="H11" s="72"/>
      <c r="I11" s="72"/>
      <c r="J11" s="72"/>
      <c r="K11" s="72"/>
      <c r="L11" s="72"/>
      <c r="M11" s="14">
        <f>SUM(M8:M10)</f>
        <v>2.5980000000000003</v>
      </c>
      <c r="N11" s="73" t="s">
        <v>29</v>
      </c>
      <c r="O11" s="73"/>
      <c r="P11" s="73"/>
      <c r="Q11" s="73"/>
      <c r="R11" s="73"/>
      <c r="S11" s="73"/>
      <c r="T11" s="15">
        <f>SUM(T8:T10)</f>
        <v>0.1</v>
      </c>
      <c r="U11" s="76"/>
      <c r="V11" s="77"/>
      <c r="W11" s="78"/>
      <c r="X11" s="70"/>
      <c r="Y11" s="70"/>
      <c r="Z11" s="79"/>
      <c r="AA11" s="70"/>
      <c r="AB11" s="49"/>
    </row>
    <row r="16" spans="1:28">
      <c r="E16" s="1" t="s">
        <v>47</v>
      </c>
    </row>
  </sheetData>
  <mergeCells count="47">
    <mergeCell ref="AB2:AB3"/>
    <mergeCell ref="AB4:AB7"/>
    <mergeCell ref="AB8:AB11"/>
    <mergeCell ref="Z4:Z7"/>
    <mergeCell ref="AA4:AA7"/>
    <mergeCell ref="G7:L7"/>
    <mergeCell ref="N7:S7"/>
    <mergeCell ref="U8:U11"/>
    <mergeCell ref="V8:V11"/>
    <mergeCell ref="W8:W11"/>
    <mergeCell ref="X8:X11"/>
    <mergeCell ref="Y8:Y11"/>
    <mergeCell ref="Z8:Z11"/>
    <mergeCell ref="AA8:AA11"/>
    <mergeCell ref="G11:L11"/>
    <mergeCell ref="N11:S11"/>
    <mergeCell ref="U4:U7"/>
    <mergeCell ref="V4:V7"/>
    <mergeCell ref="W4:W7"/>
    <mergeCell ref="X4:X7"/>
    <mergeCell ref="Y4:Y7"/>
    <mergeCell ref="B4:B11"/>
    <mergeCell ref="C4:C11"/>
    <mergeCell ref="D4:D11"/>
    <mergeCell ref="E4:E11"/>
    <mergeCell ref="A4:A11"/>
    <mergeCell ref="V2:V3"/>
    <mergeCell ref="W2:W3"/>
    <mergeCell ref="X2:X3"/>
    <mergeCell ref="Y2:Y3"/>
    <mergeCell ref="F4:F11"/>
    <mergeCell ref="Z2:Z3"/>
    <mergeCell ref="AA2:AA3"/>
    <mergeCell ref="K2:L2"/>
    <mergeCell ref="M2:M3"/>
    <mergeCell ref="N2:T2"/>
    <mergeCell ref="U2:U3"/>
    <mergeCell ref="A1:W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workbookViewId="0">
      <selection activeCell="AA2" sqref="A2:AA7"/>
    </sheetView>
  </sheetViews>
  <sheetFormatPr defaultRowHeight="13.5"/>
  <sheetData>
    <row r="1" spans="1:27" ht="18.75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7">
      <c r="A2" s="17" t="s">
        <v>0</v>
      </c>
      <c r="B2" s="35" t="s">
        <v>1</v>
      </c>
      <c r="C2" s="35" t="s">
        <v>2</v>
      </c>
      <c r="D2" s="35" t="s">
        <v>3</v>
      </c>
      <c r="E2" s="38" t="s">
        <v>4</v>
      </c>
      <c r="F2" s="40" t="s">
        <v>5</v>
      </c>
      <c r="G2" s="42" t="s">
        <v>6</v>
      </c>
      <c r="H2" s="44" t="s">
        <v>7</v>
      </c>
      <c r="I2" s="45" t="s">
        <v>8</v>
      </c>
      <c r="J2" s="42" t="s">
        <v>9</v>
      </c>
      <c r="K2" s="50" t="s">
        <v>10</v>
      </c>
      <c r="L2" s="51"/>
      <c r="M2" s="52" t="s">
        <v>11</v>
      </c>
      <c r="N2" s="50" t="s">
        <v>12</v>
      </c>
      <c r="O2" s="54"/>
      <c r="P2" s="54"/>
      <c r="Q2" s="54"/>
      <c r="R2" s="54"/>
      <c r="S2" s="54"/>
      <c r="T2" s="51"/>
      <c r="U2" s="55" t="s">
        <v>13</v>
      </c>
      <c r="V2" s="59" t="s">
        <v>14</v>
      </c>
      <c r="W2" s="61" t="s">
        <v>15</v>
      </c>
      <c r="X2" s="48" t="s">
        <v>16</v>
      </c>
      <c r="Y2" s="58" t="s">
        <v>17</v>
      </c>
      <c r="Z2" s="48" t="s">
        <v>18</v>
      </c>
      <c r="AA2" s="48" t="s">
        <v>19</v>
      </c>
    </row>
    <row r="3" spans="1:27">
      <c r="A3" s="18" t="s">
        <v>20</v>
      </c>
      <c r="B3" s="36"/>
      <c r="C3" s="37"/>
      <c r="D3" s="37"/>
      <c r="E3" s="39"/>
      <c r="F3" s="41"/>
      <c r="G3" s="43"/>
      <c r="H3" s="43"/>
      <c r="I3" s="46"/>
      <c r="J3" s="47"/>
      <c r="K3" s="26" t="s">
        <v>11</v>
      </c>
      <c r="L3" s="27" t="s">
        <v>21</v>
      </c>
      <c r="M3" s="53"/>
      <c r="N3" s="25" t="s">
        <v>22</v>
      </c>
      <c r="O3" s="23" t="s">
        <v>30</v>
      </c>
      <c r="P3" s="25" t="s">
        <v>23</v>
      </c>
      <c r="Q3" s="23" t="s">
        <v>24</v>
      </c>
      <c r="R3" s="25" t="s">
        <v>25</v>
      </c>
      <c r="S3" s="23" t="s">
        <v>26</v>
      </c>
      <c r="T3" s="6" t="s">
        <v>27</v>
      </c>
      <c r="U3" s="56"/>
      <c r="V3" s="60"/>
      <c r="W3" s="62"/>
      <c r="X3" s="41"/>
      <c r="Y3" s="40"/>
      <c r="Z3" s="41"/>
      <c r="AA3" s="49"/>
    </row>
    <row r="4" spans="1:27">
      <c r="A4" s="63">
        <v>1</v>
      </c>
      <c r="B4" s="65" t="s">
        <v>32</v>
      </c>
      <c r="C4" s="66" t="s">
        <v>33</v>
      </c>
      <c r="D4" s="67" t="s">
        <v>34</v>
      </c>
      <c r="E4" s="57" t="s">
        <v>35</v>
      </c>
      <c r="F4" s="57" t="s">
        <v>36</v>
      </c>
      <c r="G4" s="22" t="s">
        <v>38</v>
      </c>
      <c r="H4" s="24" t="s">
        <v>37</v>
      </c>
      <c r="I4" s="21">
        <v>1</v>
      </c>
      <c r="J4" s="21"/>
      <c r="K4" s="80" t="s">
        <v>46</v>
      </c>
      <c r="L4" s="20" t="s">
        <v>42</v>
      </c>
      <c r="M4" s="20">
        <v>0.70099999999999996</v>
      </c>
      <c r="N4" s="30" t="s">
        <v>44</v>
      </c>
      <c r="O4" s="30" t="s">
        <v>31</v>
      </c>
      <c r="P4" s="31" t="s">
        <v>45</v>
      </c>
      <c r="Q4" s="31">
        <v>1</v>
      </c>
      <c r="R4" s="19">
        <v>0.1</v>
      </c>
      <c r="S4" s="33">
        <v>1</v>
      </c>
      <c r="T4" s="32">
        <f>Q4*R4/S4</f>
        <v>0.1</v>
      </c>
      <c r="U4" s="74">
        <v>1.2</v>
      </c>
      <c r="V4" s="77">
        <f>(M7+T7)*U4</f>
        <v>2.9411999999999998</v>
      </c>
      <c r="W4" s="78">
        <f>V4/1.13</f>
        <v>2.6028318584070798</v>
      </c>
      <c r="X4" s="70">
        <v>0</v>
      </c>
      <c r="Y4" s="70">
        <v>1</v>
      </c>
      <c r="Z4" s="79">
        <f>W4+X4/2/Y4</f>
        <v>2.6028318584070798</v>
      </c>
      <c r="AA4" s="70"/>
    </row>
    <row r="5" spans="1:27">
      <c r="A5" s="64"/>
      <c r="B5" s="41"/>
      <c r="C5" s="64"/>
      <c r="D5" s="68"/>
      <c r="E5" s="58"/>
      <c r="F5" s="58"/>
      <c r="G5" s="10" t="s">
        <v>40</v>
      </c>
      <c r="H5" s="11"/>
      <c r="I5" s="11">
        <v>1</v>
      </c>
      <c r="J5" s="11"/>
      <c r="K5" s="28" t="s">
        <v>37</v>
      </c>
      <c r="L5" s="29" t="s">
        <v>37</v>
      </c>
      <c r="M5" s="19">
        <v>1.25</v>
      </c>
      <c r="N5" s="7"/>
      <c r="O5" s="16"/>
      <c r="P5" s="8"/>
      <c r="Q5" s="8"/>
      <c r="R5" s="12"/>
      <c r="S5" s="10"/>
      <c r="T5" s="9"/>
      <c r="U5" s="75"/>
      <c r="V5" s="77"/>
      <c r="W5" s="78"/>
      <c r="X5" s="70"/>
      <c r="Y5" s="70"/>
      <c r="Z5" s="79"/>
      <c r="AA5" s="70"/>
    </row>
    <row r="6" spans="1:27">
      <c r="A6" s="64"/>
      <c r="B6" s="41"/>
      <c r="C6" s="64"/>
      <c r="D6" s="68"/>
      <c r="E6" s="58"/>
      <c r="F6" s="58"/>
      <c r="G6" s="10" t="s">
        <v>41</v>
      </c>
      <c r="H6" s="11"/>
      <c r="I6" s="11">
        <v>1</v>
      </c>
      <c r="J6" s="11"/>
      <c r="K6" s="28" t="s">
        <v>37</v>
      </c>
      <c r="L6" s="29" t="s">
        <v>37</v>
      </c>
      <c r="M6" s="19">
        <v>0.4</v>
      </c>
      <c r="N6" s="13"/>
      <c r="O6" s="13"/>
      <c r="P6" s="10"/>
      <c r="Q6" s="10"/>
      <c r="R6" s="9"/>
      <c r="S6" s="10"/>
      <c r="T6" s="9"/>
      <c r="U6" s="75"/>
      <c r="V6" s="77"/>
      <c r="W6" s="78"/>
      <c r="X6" s="70"/>
      <c r="Y6" s="70"/>
      <c r="Z6" s="79"/>
      <c r="AA6" s="70"/>
    </row>
    <row r="7" spans="1:27">
      <c r="A7" s="36"/>
      <c r="B7" s="49"/>
      <c r="C7" s="36"/>
      <c r="D7" s="69"/>
      <c r="E7" s="58"/>
      <c r="F7" s="58"/>
      <c r="G7" s="71" t="s">
        <v>28</v>
      </c>
      <c r="H7" s="72"/>
      <c r="I7" s="72"/>
      <c r="J7" s="72"/>
      <c r="K7" s="72"/>
      <c r="L7" s="72"/>
      <c r="M7" s="14">
        <f>SUM(M4:M6)</f>
        <v>2.351</v>
      </c>
      <c r="N7" s="73" t="s">
        <v>29</v>
      </c>
      <c r="O7" s="73"/>
      <c r="P7" s="73"/>
      <c r="Q7" s="73"/>
      <c r="R7" s="73"/>
      <c r="S7" s="73"/>
      <c r="T7" s="15">
        <f>SUM(T4:T6)</f>
        <v>0.1</v>
      </c>
      <c r="U7" s="76"/>
      <c r="V7" s="77"/>
      <c r="W7" s="78"/>
      <c r="X7" s="70"/>
      <c r="Y7" s="70"/>
      <c r="Z7" s="79"/>
      <c r="AA7" s="70"/>
    </row>
  </sheetData>
  <mergeCells count="35">
    <mergeCell ref="Y2:Y3"/>
    <mergeCell ref="Z2:Z3"/>
    <mergeCell ref="AA2:AA3"/>
    <mergeCell ref="X4:X7"/>
    <mergeCell ref="Y4:Y7"/>
    <mergeCell ref="Z4:Z7"/>
    <mergeCell ref="AA4:AA7"/>
    <mergeCell ref="U4:U7"/>
    <mergeCell ref="V4:V7"/>
    <mergeCell ref="W4:W7"/>
    <mergeCell ref="G7:L7"/>
    <mergeCell ref="N7:S7"/>
    <mergeCell ref="X2:X3"/>
    <mergeCell ref="A4:A7"/>
    <mergeCell ref="B4:B7"/>
    <mergeCell ref="C4:C7"/>
    <mergeCell ref="D4:D7"/>
    <mergeCell ref="E4:E7"/>
    <mergeCell ref="F4:F7"/>
    <mergeCell ref="K2:L2"/>
    <mergeCell ref="M2:M3"/>
    <mergeCell ref="N2:T2"/>
    <mergeCell ref="U2:U3"/>
    <mergeCell ref="V2:V3"/>
    <mergeCell ref="W2:W3"/>
    <mergeCell ref="A1:W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3" type="noConversion"/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核算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dcterms:created xsi:type="dcterms:W3CDTF">2015-06-05T18:19:34Z</dcterms:created>
  <dcterms:modified xsi:type="dcterms:W3CDTF">2022-03-25T06:13:18Z</dcterms:modified>
</cp:coreProperties>
</file>