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5DA1FB3A-5A9C-4A90-B500-9E6634A468D5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heet1" sheetId="1" state="hidden" r:id="rId1"/>
    <sheet name="线材 " sheetId="5" r:id="rId2"/>
    <sheet name="重量" sheetId="2" r:id="rId3"/>
  </sheets>
  <definedNames>
    <definedName name="_xlnm._FilterDatabase" localSheetId="0" hidden="1">Sheet1!$A$2:$I$25</definedName>
    <definedName name="_xlnm._FilterDatabase" localSheetId="1" hidden="1">'线材 '!$A$2:$Q$26</definedName>
    <definedName name="_xlnm._FilterDatabase" localSheetId="2" hidden="1">重量!$A$1:$D$27</definedName>
    <definedName name="_xlnm.Print_Area" localSheetId="1">'线材 '!$A$1:$R$26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6" i="5" l="1"/>
  <c r="R26" i="5" s="1"/>
  <c r="O26" i="5"/>
  <c r="Q25" i="5"/>
  <c r="R25" i="5" s="1"/>
  <c r="O25" i="5"/>
  <c r="Q24" i="5"/>
  <c r="R24" i="5" s="1"/>
  <c r="O24" i="5"/>
  <c r="R23" i="5"/>
  <c r="Q23" i="5"/>
  <c r="O23" i="5"/>
  <c r="R22" i="5"/>
  <c r="Q22" i="5"/>
  <c r="O22" i="5"/>
  <c r="R21" i="5"/>
  <c r="Q21" i="5"/>
  <c r="O21" i="5"/>
  <c r="Q20" i="5"/>
  <c r="R20" i="5" s="1"/>
  <c r="O20" i="5"/>
  <c r="Q19" i="5"/>
  <c r="R19" i="5" s="1"/>
  <c r="O19" i="5"/>
  <c r="Q18" i="5"/>
  <c r="R18" i="5" s="1"/>
  <c r="O18" i="5"/>
  <c r="Q17" i="5"/>
  <c r="O17" i="5"/>
  <c r="Q16" i="5"/>
  <c r="R16" i="5" s="1"/>
  <c r="O16" i="5"/>
  <c r="Q15" i="5"/>
  <c r="R15" i="5" s="1"/>
  <c r="O15" i="5"/>
  <c r="R14" i="5"/>
  <c r="Q14" i="5"/>
  <c r="O14" i="5"/>
  <c r="Q13" i="5"/>
  <c r="R13" i="5" s="1"/>
  <c r="O13" i="5"/>
  <c r="R12" i="5"/>
  <c r="Q12" i="5"/>
  <c r="O12" i="5"/>
  <c r="R11" i="5"/>
  <c r="Q11" i="5"/>
  <c r="O11" i="5"/>
  <c r="R10" i="5"/>
  <c r="Q10" i="5"/>
  <c r="O10" i="5"/>
  <c r="Q9" i="5"/>
  <c r="R9" i="5" s="1"/>
  <c r="O9" i="5"/>
  <c r="Q8" i="5"/>
  <c r="R8" i="5" s="1"/>
  <c r="O8" i="5"/>
  <c r="Q7" i="5"/>
  <c r="R7" i="5" s="1"/>
  <c r="O7" i="5"/>
  <c r="Q6" i="5"/>
  <c r="O6" i="5"/>
  <c r="Q5" i="5"/>
  <c r="R5" i="5" s="1"/>
  <c r="O5" i="5"/>
  <c r="Q4" i="5"/>
  <c r="R4" i="5" s="1"/>
  <c r="O4" i="5"/>
  <c r="R3" i="5"/>
  <c r="Q3" i="5"/>
  <c r="O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G3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目前外协冲压件厂无此材料，有440的</t>
        </r>
      </text>
    </comment>
    <comment ref="G4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目前外协冲压件厂无此材料，有440的</t>
        </r>
      </text>
    </comment>
    <comment ref="G5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目前外协冲压件厂无此材料，有440的</t>
        </r>
      </text>
    </comment>
    <comment ref="G6" authorId="0" shapeId="0" xr:uid="{00000000-0006-0000-0000-000004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目前外协冲压件厂无此材料，有440的</t>
        </r>
      </text>
    </comment>
    <comment ref="G7" authorId="0" shapeId="0" xr:uid="{00000000-0006-0000-0000-000005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目前外协冲压件厂无此材料，有440的</t>
        </r>
      </text>
    </comment>
    <comment ref="G8" authorId="0" shapeId="0" xr:uid="{00000000-0006-0000-0000-000006000000}">
      <text>
        <r>
          <rPr>
            <b/>
            <sz val="9"/>
            <rFont val="宋体"/>
            <family val="3"/>
            <charset val="134"/>
          </rPr>
          <t>吴英格:</t>
        </r>
        <r>
          <rPr>
            <sz val="9"/>
            <rFont val="宋体"/>
            <family val="3"/>
            <charset val="134"/>
          </rPr>
          <t xml:space="preserve">
目前外协冲压件厂无此材料，有440的</t>
        </r>
      </text>
    </comment>
  </commentList>
</comments>
</file>

<file path=xl/sharedStrings.xml><?xml version="1.0" encoding="utf-8"?>
<sst xmlns="http://schemas.openxmlformats.org/spreadsheetml/2006/main" count="429" uniqueCount="110">
  <si>
    <t>轻卡减震提升方案新开件-吴英格负责</t>
  </si>
  <si>
    <t>序号</t>
  </si>
  <si>
    <t>种类</t>
  </si>
  <si>
    <t>部件名称</t>
  </si>
  <si>
    <t>3D/2D图号/版本号</t>
  </si>
  <si>
    <t>图片</t>
  </si>
  <si>
    <t>单台用量</t>
  </si>
  <si>
    <t>材质</t>
  </si>
  <si>
    <t>表面处理</t>
  </si>
  <si>
    <t>备注</t>
  </si>
  <si>
    <t>冲压件</t>
  </si>
  <si>
    <t>左前地脚</t>
  </si>
  <si>
    <t>SLT0010770</t>
  </si>
  <si>
    <t>SAPH420/3.0</t>
  </si>
  <si>
    <t>/</t>
  </si>
  <si>
    <t>重汽统帅</t>
  </si>
  <si>
    <t>左后地脚</t>
  </si>
  <si>
    <t>SLT0010771</t>
  </si>
  <si>
    <t>右前地脚</t>
  </si>
  <si>
    <t>SLT0010773</t>
  </si>
  <si>
    <t>福田M4</t>
  </si>
  <si>
    <t>右后地脚</t>
  </si>
  <si>
    <t>SLT0010774</t>
  </si>
  <si>
    <t>SLT0010775</t>
  </si>
  <si>
    <t>SLT0010776</t>
  </si>
  <si>
    <t>线材</t>
  </si>
  <si>
    <t>肩部支撑钢丝A</t>
  </si>
  <si>
    <t>SLT0010781</t>
  </si>
  <si>
    <t>Q235/Φ6</t>
  </si>
  <si>
    <t>肩部支撑钢丝B</t>
  </si>
  <si>
    <t>SLT0010782</t>
  </si>
  <si>
    <t>头枕支撑钢丝</t>
  </si>
  <si>
    <t>SLT0010783</t>
  </si>
  <si>
    <t>驾驶员靠背弯管</t>
  </si>
  <si>
    <t>SLT0010751</t>
  </si>
  <si>
    <t xml:space="preserve">B340LA </t>
  </si>
  <si>
    <t>轻卡减震舒适性提升</t>
  </si>
  <si>
    <t>驾驶员靠背网簧</t>
  </si>
  <si>
    <t>SLT0010753</t>
  </si>
  <si>
    <t>Φ3.2  65Mn</t>
  </si>
  <si>
    <t>驾驶员靠背网簧固定钣金</t>
  </si>
  <si>
    <t>SLT0010754</t>
  </si>
  <si>
    <t>Q235 1.0</t>
  </si>
  <si>
    <t>驾驶员靠背预埋钢丝A</t>
  </si>
  <si>
    <t>SLT0010755</t>
  </si>
  <si>
    <t>60 φ2</t>
  </si>
  <si>
    <t>驾驶员靠背预埋钢丝B</t>
  </si>
  <si>
    <t>SLT0010756</t>
  </si>
  <si>
    <t>驾驶员靠背预埋钢丝C</t>
  </si>
  <si>
    <t>SLT0010757</t>
  </si>
  <si>
    <t>驾驶员靠背预埋钢丝D</t>
  </si>
  <si>
    <t>SLT0010758</t>
  </si>
  <si>
    <t>驾驶员靠背钢丝焊接总成</t>
  </si>
  <si>
    <t>SLT0010759</t>
  </si>
  <si>
    <t>ASSY</t>
  </si>
  <si>
    <t>驾驶员靠背ECU固定钣金</t>
  </si>
  <si>
    <t>SLT0010760</t>
  </si>
  <si>
    <t>Q235 2.0</t>
  </si>
  <si>
    <t>驾驶员座垫预埋钢丝A</t>
  </si>
  <si>
    <t>SLT0010764</t>
  </si>
  <si>
    <t>驾驶员座垫预埋钢丝B</t>
  </si>
  <si>
    <t>SLT0010765</t>
  </si>
  <si>
    <t>驾驶员座垫预埋钢丝C</t>
  </si>
  <si>
    <t>SLT0010766</t>
  </si>
  <si>
    <t>驾驶员座垫预埋钢丝D</t>
  </si>
  <si>
    <t>SLT0010767</t>
  </si>
  <si>
    <t>驾驶员靠背下弯管</t>
  </si>
  <si>
    <t>SLT0010768</t>
  </si>
  <si>
    <t>Q235 φ20×1.5</t>
  </si>
  <si>
    <t>轻卡减震提升及H4-2.2方案新开件-线材</t>
  </si>
  <si>
    <t>2.7图纸点检</t>
  </si>
  <si>
    <t>3D数据</t>
  </si>
  <si>
    <t>海兴中盛未税报价</t>
  </si>
  <si>
    <t>海兴中盛未税最终报价</t>
  </si>
  <si>
    <t>核算价</t>
  </si>
  <si>
    <t>重量</t>
  </si>
  <si>
    <t>目标价格</t>
  </si>
  <si>
    <t>核算后目标价格</t>
  </si>
  <si>
    <t>√</t>
  </si>
  <si>
    <t>自制</t>
  </si>
  <si>
    <r>
      <rPr>
        <sz val="10.5"/>
        <color theme="1"/>
        <rFont val="Calibri"/>
        <family val="2"/>
      </rPr>
      <t>Φ</t>
    </r>
    <r>
      <rPr>
        <sz val="10.5"/>
        <color theme="1"/>
        <rFont val="宋体"/>
        <family val="3"/>
        <charset val="134"/>
      </rPr>
      <t>3.2  65Mn</t>
    </r>
  </si>
  <si>
    <r>
      <rPr>
        <sz val="10.5"/>
        <color theme="1"/>
        <rFont val="宋体"/>
        <family val="3"/>
        <charset val="134"/>
      </rPr>
      <t xml:space="preserve">Q235 </t>
    </r>
    <r>
      <rPr>
        <sz val="10.5"/>
        <color theme="1"/>
        <rFont val="Calibri"/>
        <family val="2"/>
      </rPr>
      <t>φ</t>
    </r>
    <r>
      <rPr>
        <sz val="10.5"/>
        <color theme="1"/>
        <rFont val="宋体"/>
        <family val="3"/>
        <charset val="134"/>
      </rPr>
      <t>20×1.5</t>
    </r>
  </si>
  <si>
    <t>SHT0011065</t>
  </si>
  <si>
    <t>预埋钢丝A</t>
  </si>
  <si>
    <t>60#</t>
  </si>
  <si>
    <t>H4-2.2座椅</t>
  </si>
  <si>
    <t>SHT0011066</t>
  </si>
  <si>
    <t>预埋钢丝B</t>
  </si>
  <si>
    <t>SHT0011067</t>
  </si>
  <si>
    <t>预埋钢丝C</t>
  </si>
  <si>
    <t>SHT0011068</t>
  </si>
  <si>
    <t>预埋钢丝D</t>
  </si>
  <si>
    <t>SHT0011069</t>
  </si>
  <si>
    <t>预埋钢丝E</t>
  </si>
  <si>
    <t>SHT0011070</t>
  </si>
  <si>
    <t>坐垫预埋钢丝A</t>
  </si>
  <si>
    <t>20#</t>
  </si>
  <si>
    <t>SHT0011071</t>
  </si>
  <si>
    <t>坐垫预埋钢丝B</t>
  </si>
  <si>
    <t>SHT0011603</t>
  </si>
  <si>
    <t>坐垫预埋钢丝C</t>
  </si>
  <si>
    <t>SHT0011604</t>
  </si>
  <si>
    <t>坐垫预埋钢丝D</t>
  </si>
  <si>
    <t>QAD号</t>
  </si>
  <si>
    <t>物料名称</t>
  </si>
  <si>
    <t>重量kg</t>
  </si>
  <si>
    <t>SHT0011072</t>
  </si>
  <si>
    <t>坐垫泡沫预埋钢丝3.1</t>
  </si>
  <si>
    <t>SHT0011597</t>
  </si>
  <si>
    <t>坐垫泡沫预埋钢丝4.1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</si>
</sst>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00_);[Red]\(0.000\)"/>
    <numFmt numFmtId="179" formatCode="0.0000"/>
    <numFmt numFmtId="180" formatCode="0.000_ "/>
  </numFmts>
  <fonts count="13" x14ac:knownFonts="1">
    <font>
      <sz val="11"/>
      <color theme="1"/>
      <name val="等线"/>
      <charset val="134"/>
      <scheme val="minor"/>
    </font>
    <font>
      <sz val="16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4"/>
      <color theme="1"/>
      <name val="Times New Roman"/>
      <family val="1"/>
    </font>
    <font>
      <sz val="10.5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sz val="10.5"/>
      <color theme="1"/>
      <name val="Calibri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0" xfId="0" applyFill="1"/>
    <xf numFmtId="0" fontId="0" fillId="0" borderId="0" xfId="0" applyFill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2" fillId="0" borderId="1" xfId="3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9" fontId="0" fillId="3" borderId="1" xfId="0" applyNumberForma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4" borderId="1" xfId="0" applyNumberForma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9" fontId="7" fillId="3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80" fontId="0" fillId="0" borderId="0" xfId="0" applyNumberFormat="1" applyFill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/>
    <xf numFmtId="0" fontId="0" fillId="0" borderId="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Fill="1" applyAlignment="1">
      <alignment vertical="center"/>
    </xf>
    <xf numFmtId="0" fontId="0" fillId="3" borderId="1" xfId="0" applyFill="1" applyBorder="1" applyAlignment="1">
      <alignment vertical="center"/>
    </xf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5" xfId="2" xr:uid="{00000000-0005-0000-0000-000032000000}"/>
    <cellStyle name="样式 1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20.emf"/><Relationship Id="rId18" Type="http://schemas.openxmlformats.org/officeDocument/2006/relationships/image" Target="../media/image27.emf"/><Relationship Id="rId3" Type="http://schemas.openxmlformats.org/officeDocument/2006/relationships/image" Target="../media/image9.png"/><Relationship Id="rId21" Type="http://schemas.openxmlformats.org/officeDocument/2006/relationships/image" Target="../media/image30.emf"/><Relationship Id="rId7" Type="http://schemas.openxmlformats.org/officeDocument/2006/relationships/image" Target="../media/image13.png"/><Relationship Id="rId12" Type="http://schemas.openxmlformats.org/officeDocument/2006/relationships/image" Target="../media/image19.png"/><Relationship Id="rId17" Type="http://schemas.openxmlformats.org/officeDocument/2006/relationships/image" Target="../media/image26.emf"/><Relationship Id="rId2" Type="http://schemas.openxmlformats.org/officeDocument/2006/relationships/image" Target="../media/image8.png"/><Relationship Id="rId16" Type="http://schemas.openxmlformats.org/officeDocument/2006/relationships/image" Target="../media/image25.emf"/><Relationship Id="rId20" Type="http://schemas.openxmlformats.org/officeDocument/2006/relationships/image" Target="../media/image29.emf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24.png"/><Relationship Id="rId24" Type="http://schemas.openxmlformats.org/officeDocument/2006/relationships/image" Target="../media/image33.emf"/><Relationship Id="rId5" Type="http://schemas.openxmlformats.org/officeDocument/2006/relationships/image" Target="../media/image11.png"/><Relationship Id="rId15" Type="http://schemas.openxmlformats.org/officeDocument/2006/relationships/image" Target="../media/image23.png"/><Relationship Id="rId23" Type="http://schemas.openxmlformats.org/officeDocument/2006/relationships/image" Target="../media/image32.emf"/><Relationship Id="rId10" Type="http://schemas.openxmlformats.org/officeDocument/2006/relationships/image" Target="../media/image17.png"/><Relationship Id="rId19" Type="http://schemas.openxmlformats.org/officeDocument/2006/relationships/image" Target="../media/image28.emf"/><Relationship Id="rId4" Type="http://schemas.openxmlformats.org/officeDocument/2006/relationships/image" Target="../media/image10.png"/><Relationship Id="rId9" Type="http://schemas.openxmlformats.org/officeDocument/2006/relationships/image" Target="../media/image16.png"/><Relationship Id="rId14" Type="http://schemas.openxmlformats.org/officeDocument/2006/relationships/image" Target="../media/image22.png"/><Relationship Id="rId22" Type="http://schemas.openxmlformats.org/officeDocument/2006/relationships/image" Target="../media/image3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</xdr:colOff>
      <xdr:row>2</xdr:row>
      <xdr:rowOff>60960</xdr:rowOff>
    </xdr:from>
    <xdr:to>
      <xdr:col>4</xdr:col>
      <xdr:colOff>662940</xdr:colOff>
      <xdr:row>2</xdr:row>
      <xdr:rowOff>472440</xdr:rowOff>
    </xdr:to>
    <xdr:pic>
      <xdr:nvPicPr>
        <xdr:cNvPr id="16" name="图片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0590" y="457200"/>
          <a:ext cx="55626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60960</xdr:colOff>
      <xdr:row>3</xdr:row>
      <xdr:rowOff>83820</xdr:rowOff>
    </xdr:from>
    <xdr:to>
      <xdr:col>4</xdr:col>
      <xdr:colOff>708660</xdr:colOff>
      <xdr:row>3</xdr:row>
      <xdr:rowOff>464820</xdr:rowOff>
    </xdr:to>
    <xdr:pic>
      <xdr:nvPicPr>
        <xdr:cNvPr id="17" name="图片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4870" y="967740"/>
          <a:ext cx="6477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68580</xdr:colOff>
      <xdr:row>4</xdr:row>
      <xdr:rowOff>30480</xdr:rowOff>
    </xdr:from>
    <xdr:to>
      <xdr:col>4</xdr:col>
      <xdr:colOff>525780</xdr:colOff>
      <xdr:row>4</xdr:row>
      <xdr:rowOff>426720</xdr:rowOff>
    </xdr:to>
    <xdr:pic>
      <xdr:nvPicPr>
        <xdr:cNvPr id="19" name="图片 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2490" y="1417320"/>
          <a:ext cx="457200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7621</xdr:colOff>
      <xdr:row>5</xdr:row>
      <xdr:rowOff>76200</xdr:rowOff>
    </xdr:from>
    <xdr:to>
      <xdr:col>4</xdr:col>
      <xdr:colOff>541021</xdr:colOff>
      <xdr:row>5</xdr:row>
      <xdr:rowOff>403860</xdr:rowOff>
    </xdr:to>
    <xdr:pic>
      <xdr:nvPicPr>
        <xdr:cNvPr id="20" name="图片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1530" y="1920240"/>
          <a:ext cx="533400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91440</xdr:colOff>
      <xdr:row>6</xdr:row>
      <xdr:rowOff>83820</xdr:rowOff>
    </xdr:from>
    <xdr:to>
      <xdr:col>4</xdr:col>
      <xdr:colOff>571500</xdr:colOff>
      <xdr:row>6</xdr:row>
      <xdr:rowOff>495300</xdr:rowOff>
    </xdr:to>
    <xdr:pic>
      <xdr:nvPicPr>
        <xdr:cNvPr id="21" name="图片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0" y="2385060"/>
          <a:ext cx="48006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22860</xdr:colOff>
      <xdr:row>7</xdr:row>
      <xdr:rowOff>83820</xdr:rowOff>
    </xdr:from>
    <xdr:to>
      <xdr:col>4</xdr:col>
      <xdr:colOff>563880</xdr:colOff>
      <xdr:row>7</xdr:row>
      <xdr:rowOff>449580</xdr:rowOff>
    </xdr:to>
    <xdr:pic>
      <xdr:nvPicPr>
        <xdr:cNvPr id="22" name="图片 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6770" y="2910840"/>
          <a:ext cx="54102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91440</xdr:colOff>
      <xdr:row>8</xdr:row>
      <xdr:rowOff>160020</xdr:rowOff>
    </xdr:from>
    <xdr:to>
      <xdr:col>4</xdr:col>
      <xdr:colOff>777240</xdr:colOff>
      <xdr:row>8</xdr:row>
      <xdr:rowOff>502920</xdr:rowOff>
    </xdr:to>
    <xdr:pic>
      <xdr:nvPicPr>
        <xdr:cNvPr id="27" name="图片 1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0" y="3474720"/>
          <a:ext cx="685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137160</xdr:colOff>
      <xdr:row>9</xdr:row>
      <xdr:rowOff>60960</xdr:rowOff>
    </xdr:from>
    <xdr:to>
      <xdr:col>4</xdr:col>
      <xdr:colOff>670560</xdr:colOff>
      <xdr:row>9</xdr:row>
      <xdr:rowOff>338824</xdr:rowOff>
    </xdr:to>
    <xdr:pic>
      <xdr:nvPicPr>
        <xdr:cNvPr id="28" name="图片 1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1070" y="3977640"/>
          <a:ext cx="533400" cy="277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10</xdr:row>
      <xdr:rowOff>182880</xdr:rowOff>
    </xdr:from>
    <xdr:to>
      <xdr:col>4</xdr:col>
      <xdr:colOff>690549</xdr:colOff>
      <xdr:row>10</xdr:row>
      <xdr:rowOff>228599</xdr:rowOff>
    </xdr:to>
    <xdr:pic>
      <xdr:nvPicPr>
        <xdr:cNvPr id="29" name="图片 1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0110" y="4526280"/>
          <a:ext cx="614045" cy="45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190500</xdr:colOff>
      <xdr:row>11</xdr:row>
      <xdr:rowOff>45720</xdr:rowOff>
    </xdr:from>
    <xdr:to>
      <xdr:col>4</xdr:col>
      <xdr:colOff>601980</xdr:colOff>
      <xdr:row>11</xdr:row>
      <xdr:rowOff>457200</xdr:rowOff>
    </xdr:to>
    <xdr:pic>
      <xdr:nvPicPr>
        <xdr:cNvPr id="71" name="图片 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410" y="4815840"/>
          <a:ext cx="41148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60960</xdr:colOff>
      <xdr:row>12</xdr:row>
      <xdr:rowOff>114300</xdr:rowOff>
    </xdr:from>
    <xdr:to>
      <xdr:col>4</xdr:col>
      <xdr:colOff>952500</xdr:colOff>
      <xdr:row>13</xdr:row>
      <xdr:rowOff>0</xdr:rowOff>
    </xdr:to>
    <xdr:pic>
      <xdr:nvPicPr>
        <xdr:cNvPr id="73" name="图片 5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4870" y="5433060"/>
          <a:ext cx="89154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228600</xdr:colOff>
      <xdr:row>15</xdr:row>
      <xdr:rowOff>205740</xdr:rowOff>
    </xdr:from>
    <xdr:to>
      <xdr:col>4</xdr:col>
      <xdr:colOff>876300</xdr:colOff>
      <xdr:row>15</xdr:row>
      <xdr:rowOff>320040</xdr:rowOff>
    </xdr:to>
    <xdr:pic>
      <xdr:nvPicPr>
        <xdr:cNvPr id="74" name="图片 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5109210" y="6995160"/>
          <a:ext cx="1143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91440</xdr:colOff>
      <xdr:row>16</xdr:row>
      <xdr:rowOff>182880</xdr:rowOff>
    </xdr:from>
    <xdr:to>
      <xdr:col>4</xdr:col>
      <xdr:colOff>914400</xdr:colOff>
      <xdr:row>16</xdr:row>
      <xdr:rowOff>350520</xdr:rowOff>
    </xdr:to>
    <xdr:pic>
      <xdr:nvPicPr>
        <xdr:cNvPr id="75" name="图片 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0" y="7703820"/>
          <a:ext cx="8229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53340</xdr:colOff>
      <xdr:row>17</xdr:row>
      <xdr:rowOff>281940</xdr:rowOff>
    </xdr:from>
    <xdr:to>
      <xdr:col>4</xdr:col>
      <xdr:colOff>944880</xdr:colOff>
      <xdr:row>17</xdr:row>
      <xdr:rowOff>426720</xdr:rowOff>
    </xdr:to>
    <xdr:pic>
      <xdr:nvPicPr>
        <xdr:cNvPr id="76" name="图片 10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0" y="8336280"/>
          <a:ext cx="89154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15240</xdr:colOff>
      <xdr:row>19</xdr:row>
      <xdr:rowOff>205740</xdr:rowOff>
    </xdr:from>
    <xdr:to>
      <xdr:col>4</xdr:col>
      <xdr:colOff>1089660</xdr:colOff>
      <xdr:row>19</xdr:row>
      <xdr:rowOff>320040</xdr:rowOff>
    </xdr:to>
    <xdr:pic>
      <xdr:nvPicPr>
        <xdr:cNvPr id="77" name="图片 21" descr="微信图片_20220110204559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9730740"/>
          <a:ext cx="107442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251460</xdr:colOff>
      <xdr:row>20</xdr:row>
      <xdr:rowOff>190500</xdr:rowOff>
    </xdr:from>
    <xdr:to>
      <xdr:col>4</xdr:col>
      <xdr:colOff>1082040</xdr:colOff>
      <xdr:row>20</xdr:row>
      <xdr:rowOff>350520</xdr:rowOff>
    </xdr:to>
    <xdr:pic>
      <xdr:nvPicPr>
        <xdr:cNvPr id="81" name="图片 1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5200650" y="9959340"/>
          <a:ext cx="160020" cy="830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205740</xdr:colOff>
      <xdr:row>21</xdr:row>
      <xdr:rowOff>160020</xdr:rowOff>
    </xdr:from>
    <xdr:to>
      <xdr:col>4</xdr:col>
      <xdr:colOff>883920</xdr:colOff>
      <xdr:row>21</xdr:row>
      <xdr:rowOff>320040</xdr:rowOff>
    </xdr:to>
    <xdr:pic>
      <xdr:nvPicPr>
        <xdr:cNvPr id="82" name="图片 1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5078730" y="10591800"/>
          <a:ext cx="160020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190500</xdr:colOff>
      <xdr:row>22</xdr:row>
      <xdr:rowOff>179340</xdr:rowOff>
    </xdr:from>
    <xdr:to>
      <xdr:col>4</xdr:col>
      <xdr:colOff>1021080</xdr:colOff>
      <xdr:row>22</xdr:row>
      <xdr:rowOff>388620</xdr:rowOff>
    </xdr:to>
    <xdr:pic>
      <xdr:nvPicPr>
        <xdr:cNvPr id="83" name="图片 16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410" y="11380470"/>
          <a:ext cx="83058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60960</xdr:colOff>
      <xdr:row>23</xdr:row>
      <xdr:rowOff>137160</xdr:rowOff>
    </xdr:from>
    <xdr:to>
      <xdr:col>4</xdr:col>
      <xdr:colOff>1211580</xdr:colOff>
      <xdr:row>23</xdr:row>
      <xdr:rowOff>472440</xdr:rowOff>
    </xdr:to>
    <xdr:pic>
      <xdr:nvPicPr>
        <xdr:cNvPr id="84" name="图片 17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4870" y="11864340"/>
          <a:ext cx="1150620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289560</xdr:colOff>
      <xdr:row>24</xdr:row>
      <xdr:rowOff>76200</xdr:rowOff>
    </xdr:from>
    <xdr:to>
      <xdr:col>4</xdr:col>
      <xdr:colOff>929640</xdr:colOff>
      <xdr:row>24</xdr:row>
      <xdr:rowOff>464820</xdr:rowOff>
    </xdr:to>
    <xdr:pic>
      <xdr:nvPicPr>
        <xdr:cNvPr id="85" name="图片 116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3470" y="12437745"/>
          <a:ext cx="640080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297180</xdr:colOff>
      <xdr:row>13</xdr:row>
      <xdr:rowOff>198120</xdr:rowOff>
    </xdr:from>
    <xdr:to>
      <xdr:col>4</xdr:col>
      <xdr:colOff>647700</xdr:colOff>
      <xdr:row>13</xdr:row>
      <xdr:rowOff>624840</xdr:rowOff>
    </xdr:to>
    <xdr:pic>
      <xdr:nvPicPr>
        <xdr:cNvPr id="88" name="图片 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1090" y="6042660"/>
          <a:ext cx="350520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170450</xdr:colOff>
      <xdr:row>14</xdr:row>
      <xdr:rowOff>263892</xdr:rowOff>
    </xdr:from>
    <xdr:to>
      <xdr:col>4</xdr:col>
      <xdr:colOff>780050</xdr:colOff>
      <xdr:row>14</xdr:row>
      <xdr:rowOff>376187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5033010" y="6537325"/>
          <a:ext cx="11176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160020</xdr:colOff>
      <xdr:row>18</xdr:row>
      <xdr:rowOff>53340</xdr:rowOff>
    </xdr:from>
    <xdr:to>
      <xdr:col>4</xdr:col>
      <xdr:colOff>723900</xdr:colOff>
      <xdr:row>18</xdr:row>
      <xdr:rowOff>586740</xdr:rowOff>
    </xdr:to>
    <xdr:pic>
      <xdr:nvPicPr>
        <xdr:cNvPr id="90" name="图片 1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3930" y="8770620"/>
          <a:ext cx="56388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</xdr:colOff>
      <xdr:row>2</xdr:row>
      <xdr:rowOff>160020</xdr:rowOff>
    </xdr:from>
    <xdr:to>
      <xdr:col>5</xdr:col>
      <xdr:colOff>777240</xdr:colOff>
      <xdr:row>2</xdr:row>
      <xdr:rowOff>502920</xdr:rowOff>
    </xdr:to>
    <xdr:pic>
      <xdr:nvPicPr>
        <xdr:cNvPr id="2" name="图片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6695" y="819150"/>
          <a:ext cx="685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137160</xdr:colOff>
      <xdr:row>3</xdr:row>
      <xdr:rowOff>60960</xdr:rowOff>
    </xdr:from>
    <xdr:to>
      <xdr:col>5</xdr:col>
      <xdr:colOff>670560</xdr:colOff>
      <xdr:row>3</xdr:row>
      <xdr:rowOff>338824</xdr:rowOff>
    </xdr:to>
    <xdr:pic>
      <xdr:nvPicPr>
        <xdr:cNvPr id="3" name="图片 1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82415" y="1322070"/>
          <a:ext cx="533400" cy="277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76200</xdr:colOff>
      <xdr:row>4</xdr:row>
      <xdr:rowOff>182880</xdr:rowOff>
    </xdr:from>
    <xdr:to>
      <xdr:col>5</xdr:col>
      <xdr:colOff>690549</xdr:colOff>
      <xdr:row>4</xdr:row>
      <xdr:rowOff>228599</xdr:rowOff>
    </xdr:to>
    <xdr:pic>
      <xdr:nvPicPr>
        <xdr:cNvPr id="4" name="图片 1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21455" y="1870710"/>
          <a:ext cx="614045" cy="45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190500</xdr:colOff>
      <xdr:row>5</xdr:row>
      <xdr:rowOff>45720</xdr:rowOff>
    </xdr:from>
    <xdr:to>
      <xdr:col>5</xdr:col>
      <xdr:colOff>601980</xdr:colOff>
      <xdr:row>5</xdr:row>
      <xdr:rowOff>457200</xdr:rowOff>
    </xdr:to>
    <xdr:pic>
      <xdr:nvPicPr>
        <xdr:cNvPr id="5" name="图片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5755" y="2160270"/>
          <a:ext cx="41148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60960</xdr:colOff>
      <xdr:row>6</xdr:row>
      <xdr:rowOff>114300</xdr:rowOff>
    </xdr:from>
    <xdr:to>
      <xdr:col>5</xdr:col>
      <xdr:colOff>952500</xdr:colOff>
      <xdr:row>7</xdr:row>
      <xdr:rowOff>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06215" y="2777490"/>
          <a:ext cx="89154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228600</xdr:colOff>
      <xdr:row>8</xdr:row>
      <xdr:rowOff>205740</xdr:rowOff>
    </xdr:from>
    <xdr:to>
      <xdr:col>5</xdr:col>
      <xdr:colOff>876300</xdr:colOff>
      <xdr:row>8</xdr:row>
      <xdr:rowOff>320040</xdr:rowOff>
    </xdr:to>
    <xdr:pic>
      <xdr:nvPicPr>
        <xdr:cNvPr id="7" name="图片 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4440555" y="3661410"/>
          <a:ext cx="1143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91440</xdr:colOff>
      <xdr:row>9</xdr:row>
      <xdr:rowOff>182880</xdr:rowOff>
    </xdr:from>
    <xdr:to>
      <xdr:col>5</xdr:col>
      <xdr:colOff>914400</xdr:colOff>
      <xdr:row>9</xdr:row>
      <xdr:rowOff>350520</xdr:rowOff>
    </xdr:to>
    <xdr:pic>
      <xdr:nvPicPr>
        <xdr:cNvPr id="8" name="图片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6695" y="4370070"/>
          <a:ext cx="822960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53340</xdr:colOff>
      <xdr:row>10</xdr:row>
      <xdr:rowOff>281940</xdr:rowOff>
    </xdr:from>
    <xdr:to>
      <xdr:col>5</xdr:col>
      <xdr:colOff>944880</xdr:colOff>
      <xdr:row>10</xdr:row>
      <xdr:rowOff>426720</xdr:rowOff>
    </xdr:to>
    <xdr:pic>
      <xdr:nvPicPr>
        <xdr:cNvPr id="9" name="图片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98595" y="5002530"/>
          <a:ext cx="89154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251460</xdr:colOff>
      <xdr:row>12</xdr:row>
      <xdr:rowOff>190500</xdr:rowOff>
    </xdr:from>
    <xdr:to>
      <xdr:col>5</xdr:col>
      <xdr:colOff>1082040</xdr:colOff>
      <xdr:row>12</xdr:row>
      <xdr:rowOff>350520</xdr:rowOff>
    </xdr:to>
    <xdr:pic>
      <xdr:nvPicPr>
        <xdr:cNvPr id="10" name="图片 1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4528185" y="6049645"/>
          <a:ext cx="160020" cy="823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205740</xdr:colOff>
      <xdr:row>13</xdr:row>
      <xdr:rowOff>160020</xdr:rowOff>
    </xdr:from>
    <xdr:to>
      <xdr:col>5</xdr:col>
      <xdr:colOff>883920</xdr:colOff>
      <xdr:row>13</xdr:row>
      <xdr:rowOff>320040</xdr:rowOff>
    </xdr:to>
    <xdr:pic>
      <xdr:nvPicPr>
        <xdr:cNvPr id="11" name="图片 15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4410075" y="6678930"/>
          <a:ext cx="160020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190500</xdr:colOff>
      <xdr:row>14</xdr:row>
      <xdr:rowOff>179340</xdr:rowOff>
    </xdr:from>
    <xdr:to>
      <xdr:col>5</xdr:col>
      <xdr:colOff>1021080</xdr:colOff>
      <xdr:row>14</xdr:row>
      <xdr:rowOff>388620</xdr:rowOff>
    </xdr:to>
    <xdr:pic>
      <xdr:nvPicPr>
        <xdr:cNvPr id="12" name="图片 16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5755" y="7467600"/>
          <a:ext cx="83058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60960</xdr:colOff>
      <xdr:row>15</xdr:row>
      <xdr:rowOff>137160</xdr:rowOff>
    </xdr:from>
    <xdr:to>
      <xdr:col>5</xdr:col>
      <xdr:colOff>1211580</xdr:colOff>
      <xdr:row>15</xdr:row>
      <xdr:rowOff>472440</xdr:rowOff>
    </xdr:to>
    <xdr:pic>
      <xdr:nvPicPr>
        <xdr:cNvPr id="13" name="图片 17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06215" y="7951470"/>
          <a:ext cx="1014095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289560</xdr:colOff>
      <xdr:row>16</xdr:row>
      <xdr:rowOff>76200</xdr:rowOff>
    </xdr:from>
    <xdr:to>
      <xdr:col>5</xdr:col>
      <xdr:colOff>929640</xdr:colOff>
      <xdr:row>16</xdr:row>
      <xdr:rowOff>464820</xdr:rowOff>
    </xdr:to>
    <xdr:pic>
      <xdr:nvPicPr>
        <xdr:cNvPr id="14" name="图片 11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4815" y="8524875"/>
          <a:ext cx="640080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170450</xdr:colOff>
      <xdr:row>7</xdr:row>
      <xdr:rowOff>263892</xdr:rowOff>
    </xdr:from>
    <xdr:to>
      <xdr:col>5</xdr:col>
      <xdr:colOff>780050</xdr:colOff>
      <xdr:row>7</xdr:row>
      <xdr:rowOff>376187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4364355" y="3203575"/>
          <a:ext cx="11176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226695</xdr:colOff>
      <xdr:row>11</xdr:row>
      <xdr:rowOff>81915</xdr:rowOff>
    </xdr:from>
    <xdr:to>
      <xdr:col>5</xdr:col>
      <xdr:colOff>790575</xdr:colOff>
      <xdr:row>11</xdr:row>
      <xdr:rowOff>615315</xdr:rowOff>
    </xdr:to>
    <xdr:pic>
      <xdr:nvPicPr>
        <xdr:cNvPr id="16" name="图片 1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1950" y="5465445"/>
          <a:ext cx="56388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244475</xdr:colOff>
      <xdr:row>17</xdr:row>
      <xdr:rowOff>114300</xdr:rowOff>
    </xdr:from>
    <xdr:to>
      <xdr:col>5</xdr:col>
      <xdr:colOff>950323</xdr:colOff>
      <xdr:row>17</xdr:row>
      <xdr:rowOff>472274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9730" y="9103995"/>
          <a:ext cx="705485" cy="357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312420</xdr:colOff>
      <xdr:row>19</xdr:row>
      <xdr:rowOff>85725</xdr:rowOff>
    </xdr:from>
    <xdr:to>
      <xdr:col>5</xdr:col>
      <xdr:colOff>887137</xdr:colOff>
      <xdr:row>19</xdr:row>
      <xdr:rowOff>449580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7675" y="10157460"/>
          <a:ext cx="5746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335279</xdr:colOff>
      <xdr:row>20</xdr:row>
      <xdr:rowOff>52071</xdr:rowOff>
    </xdr:from>
    <xdr:to>
      <xdr:col>5</xdr:col>
      <xdr:colOff>842502</xdr:colOff>
      <xdr:row>20</xdr:row>
      <xdr:rowOff>457201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900" y="10664825"/>
          <a:ext cx="507365" cy="405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325120</xdr:colOff>
      <xdr:row>21</xdr:row>
      <xdr:rowOff>85725</xdr:rowOff>
    </xdr:from>
    <xdr:to>
      <xdr:col>5</xdr:col>
      <xdr:colOff>768380</xdr:colOff>
      <xdr:row>21</xdr:row>
      <xdr:rowOff>396241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0375" y="11239500"/>
          <a:ext cx="44323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255905</xdr:colOff>
      <xdr:row>18</xdr:row>
      <xdr:rowOff>73660</xdr:rowOff>
    </xdr:from>
    <xdr:to>
      <xdr:col>5</xdr:col>
      <xdr:colOff>1013374</xdr:colOff>
      <xdr:row>18</xdr:row>
      <xdr:rowOff>498965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1160" y="9604375"/>
          <a:ext cx="75692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321944</xdr:colOff>
      <xdr:row>22</xdr:row>
      <xdr:rowOff>45085</xdr:rowOff>
    </xdr:from>
    <xdr:to>
      <xdr:col>5</xdr:col>
      <xdr:colOff>874652</xdr:colOff>
      <xdr:row>22</xdr:row>
      <xdr:rowOff>533400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266565" y="11739880"/>
          <a:ext cx="553085" cy="488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308609</xdr:colOff>
      <xdr:row>23</xdr:row>
      <xdr:rowOff>168910</xdr:rowOff>
    </xdr:from>
    <xdr:to>
      <xdr:col>5</xdr:col>
      <xdr:colOff>975360</xdr:colOff>
      <xdr:row>23</xdr:row>
      <xdr:rowOff>427880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3230" y="12404725"/>
          <a:ext cx="667385" cy="258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282575</xdr:colOff>
      <xdr:row>24</xdr:row>
      <xdr:rowOff>43180</xdr:rowOff>
    </xdr:from>
    <xdr:to>
      <xdr:col>5</xdr:col>
      <xdr:colOff>902617</xdr:colOff>
      <xdr:row>24</xdr:row>
      <xdr:rowOff>472440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7830" y="12820015"/>
          <a:ext cx="61976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381635</xdr:colOff>
      <xdr:row>25</xdr:row>
      <xdr:rowOff>155575</xdr:rowOff>
    </xdr:from>
    <xdr:to>
      <xdr:col>5</xdr:col>
      <xdr:colOff>823117</xdr:colOff>
      <xdr:row>25</xdr:row>
      <xdr:rowOff>518161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6890" y="13473430"/>
          <a:ext cx="441325" cy="362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view="pageBreakPreview" topLeftCell="A7" zoomScale="60" zoomScaleNormal="100" workbookViewId="0">
      <selection activeCell="C7" sqref="C7"/>
    </sheetView>
  </sheetViews>
  <sheetFormatPr defaultColWidth="9" defaultRowHeight="13.8" x14ac:dyDescent="0.25"/>
  <cols>
    <col min="3" max="3" width="19.33203125" style="7" customWidth="1"/>
    <col min="4" max="4" width="23.21875" style="7" customWidth="1"/>
    <col min="5" max="5" width="18.44140625" style="7" customWidth="1"/>
    <col min="6" max="6" width="9.6640625" style="7" customWidth="1"/>
    <col min="7" max="7" width="14.6640625" style="7" customWidth="1"/>
    <col min="8" max="8" width="13.109375" style="7" customWidth="1"/>
    <col min="9" max="9" width="13.88671875" style="7" customWidth="1"/>
  </cols>
  <sheetData>
    <row r="1" spans="1:9" ht="16.95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ht="15.6" x14ac:dyDescent="0.25">
      <c r="A2" s="3" t="s">
        <v>1</v>
      </c>
      <c r="B2" s="3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pans="1:9" ht="38.4" customHeight="1" x14ac:dyDescent="0.25">
      <c r="A3" s="3">
        <v>1</v>
      </c>
      <c r="B3" s="3" t="s">
        <v>10</v>
      </c>
      <c r="C3" s="8" t="s">
        <v>11</v>
      </c>
      <c r="D3" s="8" t="s">
        <v>12</v>
      </c>
      <c r="E3" s="10"/>
      <c r="F3" s="8">
        <v>1</v>
      </c>
      <c r="G3" s="9" t="s">
        <v>13</v>
      </c>
      <c r="H3" s="8" t="s">
        <v>14</v>
      </c>
      <c r="I3" s="9" t="s">
        <v>15</v>
      </c>
    </row>
    <row r="4" spans="1:9" ht="39.6" customHeight="1" x14ac:dyDescent="0.25">
      <c r="A4" s="3">
        <v>2</v>
      </c>
      <c r="B4" s="3" t="s">
        <v>10</v>
      </c>
      <c r="C4" s="8" t="s">
        <v>16</v>
      </c>
      <c r="D4" s="8" t="s">
        <v>17</v>
      </c>
      <c r="E4" s="10"/>
      <c r="F4" s="8">
        <v>1</v>
      </c>
      <c r="G4" s="9" t="s">
        <v>13</v>
      </c>
      <c r="H4" s="8" t="s">
        <v>14</v>
      </c>
      <c r="I4" s="9" t="s">
        <v>15</v>
      </c>
    </row>
    <row r="5" spans="1:9" ht="36" customHeight="1" x14ac:dyDescent="0.25">
      <c r="A5" s="3">
        <v>3</v>
      </c>
      <c r="B5" s="3" t="s">
        <v>10</v>
      </c>
      <c r="C5" s="8" t="s">
        <v>18</v>
      </c>
      <c r="D5" s="8" t="s">
        <v>19</v>
      </c>
      <c r="E5" s="8"/>
      <c r="F5" s="8">
        <v>1</v>
      </c>
      <c r="G5" s="9" t="s">
        <v>13</v>
      </c>
      <c r="H5" s="8" t="s">
        <v>14</v>
      </c>
      <c r="I5" s="9" t="s">
        <v>20</v>
      </c>
    </row>
    <row r="6" spans="1:9" ht="36" customHeight="1" x14ac:dyDescent="0.25">
      <c r="A6" s="3">
        <v>4</v>
      </c>
      <c r="B6" s="3" t="s">
        <v>10</v>
      </c>
      <c r="C6" s="8" t="s">
        <v>21</v>
      </c>
      <c r="D6" s="8" t="s">
        <v>22</v>
      </c>
      <c r="E6" s="8"/>
      <c r="F6" s="8">
        <v>1</v>
      </c>
      <c r="G6" s="9" t="s">
        <v>13</v>
      </c>
      <c r="H6" s="8" t="s">
        <v>14</v>
      </c>
      <c r="I6" s="9" t="s">
        <v>20</v>
      </c>
    </row>
    <row r="7" spans="1:9" ht="41.4" customHeight="1" x14ac:dyDescent="0.25">
      <c r="A7" s="3">
        <v>5</v>
      </c>
      <c r="B7" s="3" t="s">
        <v>10</v>
      </c>
      <c r="C7" s="8" t="s">
        <v>11</v>
      </c>
      <c r="D7" s="8" t="s">
        <v>23</v>
      </c>
      <c r="E7" s="8"/>
      <c r="F7" s="8">
        <v>1</v>
      </c>
      <c r="G7" s="9" t="s">
        <v>13</v>
      </c>
      <c r="H7" s="8" t="s">
        <v>14</v>
      </c>
      <c r="I7" s="9" t="s">
        <v>20</v>
      </c>
    </row>
    <row r="8" spans="1:9" ht="38.4" customHeight="1" x14ac:dyDescent="0.25">
      <c r="A8" s="3">
        <v>6</v>
      </c>
      <c r="B8" s="3" t="s">
        <v>10</v>
      </c>
      <c r="C8" s="8" t="s">
        <v>16</v>
      </c>
      <c r="D8" s="8" t="s">
        <v>24</v>
      </c>
      <c r="E8" s="8"/>
      <c r="F8" s="8">
        <v>1</v>
      </c>
      <c r="G8" s="9" t="s">
        <v>13</v>
      </c>
      <c r="H8" s="8" t="s">
        <v>14</v>
      </c>
      <c r="I8" s="9" t="s">
        <v>20</v>
      </c>
    </row>
    <row r="9" spans="1:9" ht="47.4" customHeight="1" x14ac:dyDescent="0.25">
      <c r="A9" s="3">
        <v>8</v>
      </c>
      <c r="B9" s="3" t="s">
        <v>25</v>
      </c>
      <c r="C9" s="8" t="s">
        <v>26</v>
      </c>
      <c r="D9" s="8" t="s">
        <v>27</v>
      </c>
      <c r="E9" s="8"/>
      <c r="F9" s="8">
        <v>1</v>
      </c>
      <c r="G9" s="9" t="s">
        <v>28</v>
      </c>
      <c r="H9" s="8" t="s">
        <v>14</v>
      </c>
      <c r="I9" s="9" t="s">
        <v>20</v>
      </c>
    </row>
    <row r="10" spans="1:9" ht="33.6" customHeight="1" x14ac:dyDescent="0.25">
      <c r="A10" s="3">
        <v>9</v>
      </c>
      <c r="B10" s="3" t="s">
        <v>25</v>
      </c>
      <c r="C10" s="8" t="s">
        <v>29</v>
      </c>
      <c r="D10" s="8" t="s">
        <v>30</v>
      </c>
      <c r="E10" s="10"/>
      <c r="F10" s="8">
        <v>1</v>
      </c>
      <c r="G10" s="9" t="s">
        <v>28</v>
      </c>
      <c r="H10" s="8" t="s">
        <v>14</v>
      </c>
      <c r="I10" s="9" t="s">
        <v>20</v>
      </c>
    </row>
    <row r="11" spans="1:9" ht="33.6" customHeight="1" x14ac:dyDescent="0.25">
      <c r="A11" s="3">
        <v>10</v>
      </c>
      <c r="B11" s="3" t="s">
        <v>25</v>
      </c>
      <c r="C11" s="8" t="s">
        <v>31</v>
      </c>
      <c r="D11" s="8" t="s">
        <v>32</v>
      </c>
      <c r="E11" s="10"/>
      <c r="F11" s="8">
        <v>1</v>
      </c>
      <c r="G11" s="9" t="s">
        <v>28</v>
      </c>
      <c r="H11" s="8" t="s">
        <v>14</v>
      </c>
      <c r="I11" s="9" t="s">
        <v>20</v>
      </c>
    </row>
    <row r="12" spans="1:9" ht="43.2" customHeight="1" x14ac:dyDescent="0.25">
      <c r="A12" s="3">
        <v>11</v>
      </c>
      <c r="B12" s="3" t="s">
        <v>25</v>
      </c>
      <c r="C12" s="8" t="s">
        <v>33</v>
      </c>
      <c r="D12" s="8" t="s">
        <v>34</v>
      </c>
      <c r="E12" s="8"/>
      <c r="F12" s="8">
        <v>1</v>
      </c>
      <c r="G12" s="9" t="s">
        <v>35</v>
      </c>
      <c r="H12" s="8" t="s">
        <v>14</v>
      </c>
      <c r="I12" s="8" t="s">
        <v>36</v>
      </c>
    </row>
    <row r="13" spans="1:9" ht="41.4" customHeight="1" x14ac:dyDescent="0.25">
      <c r="A13" s="3">
        <v>12</v>
      </c>
      <c r="B13" s="3" t="s">
        <v>25</v>
      </c>
      <c r="C13" s="8" t="s">
        <v>37</v>
      </c>
      <c r="D13" s="8" t="s">
        <v>38</v>
      </c>
      <c r="E13" s="8"/>
      <c r="F13" s="8">
        <v>2</v>
      </c>
      <c r="G13" s="9" t="s">
        <v>39</v>
      </c>
      <c r="H13" s="8" t="s">
        <v>14</v>
      </c>
      <c r="I13" s="8" t="s">
        <v>36</v>
      </c>
    </row>
    <row r="14" spans="1:9" ht="53.4" customHeight="1" x14ac:dyDescent="0.25">
      <c r="A14" s="3">
        <v>13</v>
      </c>
      <c r="B14" s="3" t="s">
        <v>10</v>
      </c>
      <c r="C14" s="8" t="s">
        <v>40</v>
      </c>
      <c r="D14" s="8" t="s">
        <v>41</v>
      </c>
      <c r="E14" s="8"/>
      <c r="F14" s="8">
        <v>4</v>
      </c>
      <c r="G14" s="9" t="s">
        <v>42</v>
      </c>
      <c r="H14" s="8" t="s">
        <v>14</v>
      </c>
      <c r="I14" s="8" t="s">
        <v>36</v>
      </c>
    </row>
    <row r="15" spans="1:9" ht="42" customHeight="1" x14ac:dyDescent="0.25">
      <c r="A15" s="3">
        <v>14</v>
      </c>
      <c r="B15" s="3" t="s">
        <v>25</v>
      </c>
      <c r="C15" s="8" t="s">
        <v>43</v>
      </c>
      <c r="D15" s="8" t="s">
        <v>44</v>
      </c>
      <c r="E15" s="8"/>
      <c r="F15" s="8">
        <v>1</v>
      </c>
      <c r="G15" s="9" t="s">
        <v>45</v>
      </c>
      <c r="H15" s="8" t="s">
        <v>14</v>
      </c>
      <c r="I15" s="8" t="s">
        <v>36</v>
      </c>
    </row>
    <row r="16" spans="1:9" ht="36.6" customHeight="1" x14ac:dyDescent="0.25">
      <c r="A16" s="3">
        <v>15</v>
      </c>
      <c r="B16" s="3" t="s">
        <v>25</v>
      </c>
      <c r="C16" s="8" t="s">
        <v>46</v>
      </c>
      <c r="D16" s="8" t="s">
        <v>47</v>
      </c>
      <c r="E16" s="8"/>
      <c r="F16" s="8">
        <v>1</v>
      </c>
      <c r="G16" s="9" t="s">
        <v>45</v>
      </c>
      <c r="H16" s="8" t="s">
        <v>14</v>
      </c>
      <c r="I16" s="8" t="s">
        <v>36</v>
      </c>
    </row>
    <row r="17" spans="1:9" ht="42" customHeight="1" x14ac:dyDescent="0.25">
      <c r="A17" s="3">
        <v>16</v>
      </c>
      <c r="B17" s="3" t="s">
        <v>25</v>
      </c>
      <c r="C17" s="8" t="s">
        <v>48</v>
      </c>
      <c r="D17" s="8" t="s">
        <v>49</v>
      </c>
      <c r="E17" s="10"/>
      <c r="F17" s="8">
        <v>1</v>
      </c>
      <c r="G17" s="9" t="s">
        <v>45</v>
      </c>
      <c r="H17" s="8" t="s">
        <v>14</v>
      </c>
      <c r="I17" s="8" t="s">
        <v>36</v>
      </c>
    </row>
    <row r="18" spans="1:9" ht="52.2" customHeight="1" x14ac:dyDescent="0.25">
      <c r="A18" s="3">
        <v>17</v>
      </c>
      <c r="B18" s="3" t="s">
        <v>25</v>
      </c>
      <c r="C18" s="8" t="s">
        <v>50</v>
      </c>
      <c r="D18" s="8" t="s">
        <v>51</v>
      </c>
      <c r="E18" s="10"/>
      <c r="F18" s="8">
        <v>1</v>
      </c>
      <c r="G18" s="9" t="s">
        <v>45</v>
      </c>
      <c r="H18" s="8" t="s">
        <v>14</v>
      </c>
      <c r="I18" s="8" t="s">
        <v>36</v>
      </c>
    </row>
    <row r="19" spans="1:9" ht="63.6" customHeight="1" x14ac:dyDescent="0.25">
      <c r="A19" s="3">
        <v>18</v>
      </c>
      <c r="B19" s="3" t="s">
        <v>25</v>
      </c>
      <c r="C19" s="8" t="s">
        <v>52</v>
      </c>
      <c r="D19" s="8" t="s">
        <v>53</v>
      </c>
      <c r="E19" s="10"/>
      <c r="F19" s="8">
        <v>1</v>
      </c>
      <c r="G19" s="9" t="s">
        <v>54</v>
      </c>
      <c r="H19" s="8" t="s">
        <v>14</v>
      </c>
      <c r="I19" s="8" t="s">
        <v>36</v>
      </c>
    </row>
    <row r="20" spans="1:9" ht="45.6" customHeight="1" x14ac:dyDescent="0.25">
      <c r="A20" s="3">
        <v>19</v>
      </c>
      <c r="B20" s="3" t="s">
        <v>10</v>
      </c>
      <c r="C20" s="8" t="s">
        <v>55</v>
      </c>
      <c r="D20" s="8" t="s">
        <v>56</v>
      </c>
      <c r="E20" s="10"/>
      <c r="F20" s="8">
        <v>1</v>
      </c>
      <c r="G20" s="9" t="s">
        <v>57</v>
      </c>
      <c r="H20" s="8" t="s">
        <v>14</v>
      </c>
      <c r="I20" s="8" t="s">
        <v>36</v>
      </c>
    </row>
    <row r="21" spans="1:9" ht="46.2" customHeight="1" x14ac:dyDescent="0.25">
      <c r="A21" s="3">
        <v>20</v>
      </c>
      <c r="B21" s="3" t="s">
        <v>25</v>
      </c>
      <c r="C21" s="8" t="s">
        <v>58</v>
      </c>
      <c r="D21" s="8" t="s">
        <v>59</v>
      </c>
      <c r="E21" s="10"/>
      <c r="F21" s="8">
        <v>1</v>
      </c>
      <c r="G21" s="9" t="s">
        <v>45</v>
      </c>
      <c r="H21" s="8" t="s">
        <v>14</v>
      </c>
      <c r="I21" s="8" t="s">
        <v>36</v>
      </c>
    </row>
    <row r="22" spans="1:9" ht="40.200000000000003" customHeight="1" x14ac:dyDescent="0.25">
      <c r="A22" s="3">
        <v>21</v>
      </c>
      <c r="B22" s="3" t="s">
        <v>25</v>
      </c>
      <c r="C22" s="8" t="s">
        <v>60</v>
      </c>
      <c r="D22" s="8" t="s">
        <v>61</v>
      </c>
      <c r="E22" s="10"/>
      <c r="F22" s="8">
        <v>1</v>
      </c>
      <c r="G22" s="9" t="s">
        <v>45</v>
      </c>
      <c r="H22" s="8" t="s">
        <v>14</v>
      </c>
      <c r="I22" s="8" t="s">
        <v>36</v>
      </c>
    </row>
    <row r="23" spans="1:9" ht="41.4" customHeight="1" x14ac:dyDescent="0.25">
      <c r="A23" s="3">
        <v>22</v>
      </c>
      <c r="B23" s="3" t="s">
        <v>25</v>
      </c>
      <c r="C23" s="8" t="s">
        <v>62</v>
      </c>
      <c r="D23" s="8" t="s">
        <v>63</v>
      </c>
      <c r="E23" s="10"/>
      <c r="F23" s="8">
        <v>1</v>
      </c>
      <c r="G23" s="9" t="s">
        <v>45</v>
      </c>
      <c r="H23" s="8" t="s">
        <v>14</v>
      </c>
      <c r="I23" s="8" t="s">
        <v>36</v>
      </c>
    </row>
    <row r="24" spans="1:9" ht="49.95" customHeight="1" x14ac:dyDescent="0.25">
      <c r="A24" s="3">
        <v>23</v>
      </c>
      <c r="B24" s="3" t="s">
        <v>25</v>
      </c>
      <c r="C24" s="8" t="s">
        <v>64</v>
      </c>
      <c r="D24" s="8" t="s">
        <v>65</v>
      </c>
      <c r="E24" s="10"/>
      <c r="F24" s="8">
        <v>1</v>
      </c>
      <c r="G24" s="9" t="s">
        <v>45</v>
      </c>
      <c r="H24" s="8" t="s">
        <v>14</v>
      </c>
      <c r="I24" s="8" t="s">
        <v>36</v>
      </c>
    </row>
    <row r="25" spans="1:9" ht="51.6" customHeight="1" x14ac:dyDescent="0.25">
      <c r="A25" s="3">
        <v>24</v>
      </c>
      <c r="B25" s="3" t="s">
        <v>25</v>
      </c>
      <c r="C25" s="8" t="s">
        <v>66</v>
      </c>
      <c r="D25" s="8" t="s">
        <v>67</v>
      </c>
      <c r="E25" s="10"/>
      <c r="F25" s="8">
        <v>1</v>
      </c>
      <c r="G25" s="9" t="s">
        <v>68</v>
      </c>
      <c r="H25" s="8" t="s">
        <v>14</v>
      </c>
      <c r="I25" s="8" t="s">
        <v>36</v>
      </c>
    </row>
  </sheetData>
  <autoFilter ref="A2:I25" xr:uid="{00000000-0009-0000-0000-000000000000}"/>
  <mergeCells count="1">
    <mergeCell ref="A1:I1"/>
  </mergeCells>
  <phoneticPr fontId="12" type="noConversion"/>
  <pageMargins left="0.7" right="0.7" top="0.75" bottom="0.75" header="0.3" footer="0.3"/>
  <pageSetup paperSize="9" scale="6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26"/>
  <sheetViews>
    <sheetView tabSelected="1" zoomScaleSheetLayoutView="90" workbookViewId="0">
      <pane xSplit="10" ySplit="2" topLeftCell="K3" activePane="bottomRight" state="frozen"/>
      <selection pane="topRight"/>
      <selection pane="bottomLeft"/>
      <selection pane="bottomRight" activeCell="R18" sqref="R18"/>
    </sheetView>
  </sheetViews>
  <sheetFormatPr defaultColWidth="9" defaultRowHeight="13.8" x14ac:dyDescent="0.25"/>
  <cols>
    <col min="3" max="3" width="14.44140625" style="7" customWidth="1"/>
    <col min="4" max="4" width="19.33203125" style="7" customWidth="1"/>
    <col min="5" max="5" width="13.6640625" style="7" hidden="1" customWidth="1"/>
    <col min="6" max="6" width="14.109375" style="7" customWidth="1"/>
    <col min="7" max="7" width="6.109375" style="7" customWidth="1"/>
    <col min="8" max="8" width="9.77734375" style="7" customWidth="1"/>
    <col min="9" max="9" width="7.33203125" style="7" customWidth="1"/>
    <col min="10" max="10" width="13.88671875" style="7" customWidth="1"/>
    <col min="11" max="11" width="9.21875" customWidth="1"/>
    <col min="12" max="12" width="8.109375" customWidth="1"/>
    <col min="13" max="13" width="15" hidden="1" customWidth="1"/>
    <col min="14" max="14" width="12.109375" customWidth="1"/>
    <col min="15" max="15" width="10" style="1" hidden="1" customWidth="1"/>
    <col min="16" max="16" width="10.5546875" style="1" hidden="1" customWidth="1"/>
    <col min="17" max="17" width="9" style="6"/>
    <col min="18" max="18" width="9" style="2"/>
    <col min="19" max="19" width="15.21875" customWidth="1"/>
  </cols>
  <sheetData>
    <row r="1" spans="1:45" ht="23.4" customHeight="1" x14ac:dyDescent="0.25">
      <c r="A1" s="47" t="s">
        <v>69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45" ht="31.2" x14ac:dyDescent="0.25">
      <c r="A2" s="3" t="s">
        <v>1</v>
      </c>
      <c r="B2" s="3" t="s">
        <v>2</v>
      </c>
      <c r="C2" s="8" t="s">
        <v>4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22" t="s">
        <v>70</v>
      </c>
      <c r="L2" s="3" t="s">
        <v>71</v>
      </c>
      <c r="M2" s="22" t="s">
        <v>72</v>
      </c>
      <c r="N2" s="22" t="s">
        <v>73</v>
      </c>
      <c r="O2" s="3" t="s">
        <v>74</v>
      </c>
      <c r="Q2" s="38" t="s">
        <v>75</v>
      </c>
      <c r="R2" s="39" t="s">
        <v>76</v>
      </c>
      <c r="S2" s="40" t="s">
        <v>77</v>
      </c>
      <c r="T2" s="41"/>
    </row>
    <row r="3" spans="1:45" ht="47.4" customHeight="1" x14ac:dyDescent="0.25">
      <c r="A3" s="3">
        <v>1</v>
      </c>
      <c r="B3" s="3" t="s">
        <v>25</v>
      </c>
      <c r="C3" s="8" t="s">
        <v>27</v>
      </c>
      <c r="D3" s="8" t="s">
        <v>26</v>
      </c>
      <c r="E3" s="8" t="s">
        <v>27</v>
      </c>
      <c r="F3" s="8"/>
      <c r="G3" s="8">
        <v>1</v>
      </c>
      <c r="H3" s="9" t="s">
        <v>28</v>
      </c>
      <c r="I3" s="8" t="s">
        <v>14</v>
      </c>
      <c r="J3" s="9" t="s">
        <v>20</v>
      </c>
      <c r="K3" s="3"/>
      <c r="L3" s="23" t="s">
        <v>78</v>
      </c>
      <c r="M3" s="24">
        <v>0.501</v>
      </c>
      <c r="N3" s="25">
        <v>0.501</v>
      </c>
      <c r="O3" s="26" t="e">
        <f>VLOOKUP(C3,#REF!,20,0)</f>
        <v>#REF!</v>
      </c>
      <c r="P3"/>
      <c r="Q3" s="42">
        <f>VLOOKUP(C3,重量!B:D,3,0)</f>
        <v>4.2000000000000003E-2</v>
      </c>
      <c r="R3" s="43">
        <f>Q3*9</f>
        <v>0.378</v>
      </c>
      <c r="S3" s="43">
        <v>0.378</v>
      </c>
    </row>
    <row r="4" spans="1:45" ht="33.6" customHeight="1" x14ac:dyDescent="0.25">
      <c r="A4" s="3">
        <v>2</v>
      </c>
      <c r="B4" s="3" t="s">
        <v>25</v>
      </c>
      <c r="C4" s="8" t="s">
        <v>30</v>
      </c>
      <c r="D4" s="8" t="s">
        <v>29</v>
      </c>
      <c r="E4" s="8" t="s">
        <v>30</v>
      </c>
      <c r="F4" s="10"/>
      <c r="G4" s="8">
        <v>1</v>
      </c>
      <c r="H4" s="9" t="s">
        <v>28</v>
      </c>
      <c r="I4" s="8" t="s">
        <v>14</v>
      </c>
      <c r="J4" s="9" t="s">
        <v>20</v>
      </c>
      <c r="K4" s="3"/>
      <c r="L4" s="23" t="s">
        <v>78</v>
      </c>
      <c r="M4" s="27">
        <v>0.3</v>
      </c>
      <c r="N4" s="25">
        <v>0.28749999999999998</v>
      </c>
      <c r="O4" s="26" t="e">
        <f>VLOOKUP(C4,#REF!,20,0)</f>
        <v>#REF!</v>
      </c>
      <c r="Q4" s="42">
        <f>VLOOKUP(C4,重量!B:D,3,0)</f>
        <v>2.5000000000000001E-2</v>
      </c>
      <c r="R4" s="43">
        <f>Q4*9</f>
        <v>0.22500000000000001</v>
      </c>
      <c r="S4" s="43">
        <v>0.22500000000000001</v>
      </c>
    </row>
    <row r="5" spans="1:45" ht="33.6" customHeight="1" x14ac:dyDescent="0.25">
      <c r="A5" s="3">
        <v>3</v>
      </c>
      <c r="B5" s="3" t="s">
        <v>25</v>
      </c>
      <c r="C5" s="8" t="s">
        <v>32</v>
      </c>
      <c r="D5" s="8" t="s">
        <v>31</v>
      </c>
      <c r="E5" s="8" t="s">
        <v>32</v>
      </c>
      <c r="F5" s="10"/>
      <c r="G5" s="8">
        <v>1</v>
      </c>
      <c r="H5" s="9" t="s">
        <v>28</v>
      </c>
      <c r="I5" s="8" t="s">
        <v>14</v>
      </c>
      <c r="J5" s="9" t="s">
        <v>20</v>
      </c>
      <c r="K5" s="3"/>
      <c r="L5" s="23" t="s">
        <v>78</v>
      </c>
      <c r="M5" s="27">
        <v>0.27</v>
      </c>
      <c r="N5" s="25">
        <v>0.246</v>
      </c>
      <c r="O5" s="26" t="e">
        <f>VLOOKUP(C5,#REF!,20,0)</f>
        <v>#REF!</v>
      </c>
      <c r="Q5" s="42">
        <f>VLOOKUP(C5,重量!B:D,3,0)</f>
        <v>3.2000000000000001E-2</v>
      </c>
      <c r="R5" s="43">
        <f>Q5*6.5</f>
        <v>0.20800000000000002</v>
      </c>
      <c r="S5" s="43">
        <v>0.20799999999999999</v>
      </c>
    </row>
    <row r="6" spans="1:45" s="5" customFormat="1" ht="43.2" customHeight="1" x14ac:dyDescent="0.25">
      <c r="A6" s="11">
        <v>4</v>
      </c>
      <c r="B6" s="11" t="s">
        <v>25</v>
      </c>
      <c r="C6" s="12" t="s">
        <v>34</v>
      </c>
      <c r="D6" s="12" t="s">
        <v>33</v>
      </c>
      <c r="E6" s="12" t="s">
        <v>34</v>
      </c>
      <c r="F6" s="12"/>
      <c r="G6" s="12">
        <v>1</v>
      </c>
      <c r="H6" s="13" t="s">
        <v>35</v>
      </c>
      <c r="I6" s="12" t="s">
        <v>14</v>
      </c>
      <c r="J6" s="12" t="s">
        <v>36</v>
      </c>
      <c r="K6" s="28" t="s">
        <v>78</v>
      </c>
      <c r="L6" s="28" t="s">
        <v>78</v>
      </c>
      <c r="M6" s="29">
        <v>10.77</v>
      </c>
      <c r="N6" s="29">
        <v>10.77</v>
      </c>
      <c r="O6" s="29" t="e">
        <f>VLOOKUP(C6,#REF!,20,0)</f>
        <v>#REF!</v>
      </c>
      <c r="P6" s="30" t="s">
        <v>79</v>
      </c>
      <c r="Q6" s="42">
        <f>VLOOKUP(C6,重量!B:D,3,0)</f>
        <v>1.3363</v>
      </c>
      <c r="R6" s="43" t="s">
        <v>79</v>
      </c>
      <c r="S6" s="44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ht="41.4" customHeight="1" x14ac:dyDescent="0.25">
      <c r="A7" s="3">
        <v>5</v>
      </c>
      <c r="B7" s="3" t="s">
        <v>25</v>
      </c>
      <c r="C7" s="8" t="s">
        <v>38</v>
      </c>
      <c r="D7" s="8" t="s">
        <v>37</v>
      </c>
      <c r="E7" s="8" t="s">
        <v>38</v>
      </c>
      <c r="F7" s="8"/>
      <c r="G7" s="8">
        <v>2</v>
      </c>
      <c r="H7" s="14" t="s">
        <v>80</v>
      </c>
      <c r="I7" s="8" t="s">
        <v>14</v>
      </c>
      <c r="J7" s="8" t="s">
        <v>36</v>
      </c>
      <c r="K7" s="23" t="s">
        <v>78</v>
      </c>
      <c r="L7" s="23" t="s">
        <v>78</v>
      </c>
      <c r="M7" s="24">
        <v>0.97955000000000003</v>
      </c>
      <c r="N7" s="25">
        <v>0.97955000000000003</v>
      </c>
      <c r="O7" s="26" t="e">
        <f>VLOOKUP(C7,#REF!,20,0)</f>
        <v>#REF!</v>
      </c>
      <c r="P7"/>
      <c r="Q7" s="42">
        <f>VLOOKUP(C7,重量!B:D,3,0)</f>
        <v>5.0700000000000002E-2</v>
      </c>
      <c r="R7" s="43">
        <f>Q7*7</f>
        <v>0.35489999999999999</v>
      </c>
      <c r="S7" s="45">
        <v>0.96</v>
      </c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1:45" ht="42" customHeight="1" x14ac:dyDescent="0.25">
      <c r="A8" s="3">
        <v>6</v>
      </c>
      <c r="B8" s="3" t="s">
        <v>25</v>
      </c>
      <c r="C8" s="8" t="s">
        <v>44</v>
      </c>
      <c r="D8" s="8" t="s">
        <v>43</v>
      </c>
      <c r="E8" s="8" t="s">
        <v>44</v>
      </c>
      <c r="F8" s="8"/>
      <c r="G8" s="8">
        <v>1</v>
      </c>
      <c r="H8" s="9" t="s">
        <v>45</v>
      </c>
      <c r="I8" s="8" t="s">
        <v>14</v>
      </c>
      <c r="J8" s="8" t="s">
        <v>36</v>
      </c>
      <c r="K8" s="3"/>
      <c r="L8" s="23" t="s">
        <v>78</v>
      </c>
      <c r="M8" s="24">
        <v>0.30599999999999999</v>
      </c>
      <c r="N8" s="25">
        <v>0.30599999999999999</v>
      </c>
      <c r="O8" s="26" t="e">
        <f>VLOOKUP(C8,#REF!,20,0)</f>
        <v>#REF!</v>
      </c>
      <c r="P8"/>
      <c r="Q8" s="42">
        <f>VLOOKUP(C8,重量!B:D,3,0)</f>
        <v>1.0999999999999999E-2</v>
      </c>
      <c r="R8" s="43">
        <f>Q8*10</f>
        <v>0.10999999999999999</v>
      </c>
      <c r="S8" s="45">
        <v>0.14000000000000001</v>
      </c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5" ht="36.6" customHeight="1" x14ac:dyDescent="0.25">
      <c r="A9" s="3">
        <v>7</v>
      </c>
      <c r="B9" s="3" t="s">
        <v>25</v>
      </c>
      <c r="C9" s="8" t="s">
        <v>47</v>
      </c>
      <c r="D9" s="8" t="s">
        <v>46</v>
      </c>
      <c r="E9" s="8" t="s">
        <v>47</v>
      </c>
      <c r="F9" s="8"/>
      <c r="G9" s="8">
        <v>1</v>
      </c>
      <c r="H9" s="9" t="s">
        <v>45</v>
      </c>
      <c r="I9" s="8" t="s">
        <v>14</v>
      </c>
      <c r="J9" s="8" t="s">
        <v>36</v>
      </c>
      <c r="K9" s="3"/>
      <c r="L9" s="23" t="s">
        <v>78</v>
      </c>
      <c r="M9" s="24">
        <v>0.30599999999999999</v>
      </c>
      <c r="N9" s="25">
        <v>0.30599999999999999</v>
      </c>
      <c r="O9" s="26" t="e">
        <f>VLOOKUP(C9,#REF!,20,0)</f>
        <v>#REF!</v>
      </c>
      <c r="P9"/>
      <c r="Q9" s="42">
        <f>VLOOKUP(C9,重量!B:D,3,0)</f>
        <v>1.0999999999999999E-2</v>
      </c>
      <c r="R9" s="43">
        <f t="shared" ref="R9:R16" si="0">Q9*10</f>
        <v>0.10999999999999999</v>
      </c>
      <c r="S9" s="45">
        <v>0.14000000000000001</v>
      </c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spans="1:45" ht="42" customHeight="1" x14ac:dyDescent="0.25">
      <c r="A10" s="3">
        <v>8</v>
      </c>
      <c r="B10" s="3" t="s">
        <v>25</v>
      </c>
      <c r="C10" s="8" t="s">
        <v>49</v>
      </c>
      <c r="D10" s="8" t="s">
        <v>48</v>
      </c>
      <c r="E10" s="8" t="s">
        <v>49</v>
      </c>
      <c r="F10" s="10"/>
      <c r="G10" s="8">
        <v>1</v>
      </c>
      <c r="H10" s="9" t="s">
        <v>45</v>
      </c>
      <c r="I10" s="8" t="s">
        <v>14</v>
      </c>
      <c r="J10" s="8" t="s">
        <v>36</v>
      </c>
      <c r="K10" s="3"/>
      <c r="L10" s="23" t="s">
        <v>78</v>
      </c>
      <c r="M10" s="24">
        <v>0.28799999999999998</v>
      </c>
      <c r="N10" s="25">
        <v>0.28799999999999998</v>
      </c>
      <c r="O10" s="26" t="e">
        <f>VLOOKUP(C10,#REF!,20,0)</f>
        <v>#REF!</v>
      </c>
      <c r="P10"/>
      <c r="Q10" s="42">
        <f>VLOOKUP(C10,重量!B:D,3,0)</f>
        <v>8.0000000000000002E-3</v>
      </c>
      <c r="R10" s="43">
        <f t="shared" si="0"/>
        <v>0.08</v>
      </c>
      <c r="S10" s="45">
        <v>0.104</v>
      </c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</row>
    <row r="11" spans="1:45" ht="52.2" customHeight="1" x14ac:dyDescent="0.25">
      <c r="A11" s="3">
        <v>9</v>
      </c>
      <c r="B11" s="3" t="s">
        <v>25</v>
      </c>
      <c r="C11" s="8" t="s">
        <v>51</v>
      </c>
      <c r="D11" s="8" t="s">
        <v>50</v>
      </c>
      <c r="E11" s="8" t="s">
        <v>51</v>
      </c>
      <c r="F11" s="10"/>
      <c r="G11" s="8">
        <v>1</v>
      </c>
      <c r="H11" s="9" t="s">
        <v>45</v>
      </c>
      <c r="I11" s="8" t="s">
        <v>14</v>
      </c>
      <c r="J11" s="8" t="s">
        <v>36</v>
      </c>
      <c r="K11" s="3"/>
      <c r="L11" s="23" t="s">
        <v>78</v>
      </c>
      <c r="M11" s="24">
        <v>0.222</v>
      </c>
      <c r="N11" s="25">
        <v>0.222</v>
      </c>
      <c r="O11" s="26" t="e">
        <f>VLOOKUP(C11,#REF!,20,0)</f>
        <v>#REF!</v>
      </c>
      <c r="P11"/>
      <c r="Q11" s="42">
        <f>VLOOKUP(C11,重量!B:D,3,0)</f>
        <v>7.0000000000000001E-3</v>
      </c>
      <c r="R11" s="43">
        <f t="shared" si="0"/>
        <v>7.0000000000000007E-2</v>
      </c>
      <c r="S11" s="39">
        <v>7.0000000000000007E-2</v>
      </c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</row>
    <row r="12" spans="1:45" ht="63.6" customHeight="1" x14ac:dyDescent="0.25">
      <c r="A12" s="3">
        <v>10</v>
      </c>
      <c r="B12" s="3" t="s">
        <v>25</v>
      </c>
      <c r="C12" s="8" t="s">
        <v>53</v>
      </c>
      <c r="D12" s="8" t="s">
        <v>52</v>
      </c>
      <c r="E12" s="8" t="s">
        <v>53</v>
      </c>
      <c r="F12" s="10"/>
      <c r="G12" s="8">
        <v>1</v>
      </c>
      <c r="H12" s="9" t="s">
        <v>54</v>
      </c>
      <c r="I12" s="8" t="s">
        <v>14</v>
      </c>
      <c r="J12" s="8" t="s">
        <v>36</v>
      </c>
      <c r="K12" s="23" t="s">
        <v>78</v>
      </c>
      <c r="L12" s="23" t="s">
        <v>78</v>
      </c>
      <c r="M12" s="27">
        <v>3.6823000000000001</v>
      </c>
      <c r="N12" s="25">
        <v>3.2423000000000002</v>
      </c>
      <c r="O12" s="26" t="e">
        <f>VLOOKUP(C12,#REF!,20,0)</f>
        <v>#REF!</v>
      </c>
      <c r="Q12" s="42">
        <f>VLOOKUP(C12,重量!B:D,3,0)</f>
        <v>0.25679999999999997</v>
      </c>
      <c r="R12" s="43">
        <f>Q12*12</f>
        <v>3.0815999999999999</v>
      </c>
      <c r="S12" s="40">
        <v>3.15</v>
      </c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</row>
    <row r="13" spans="1:45" ht="46.2" customHeight="1" x14ac:dyDescent="0.25">
      <c r="A13" s="3">
        <v>11</v>
      </c>
      <c r="B13" s="3" t="s">
        <v>25</v>
      </c>
      <c r="C13" s="8" t="s">
        <v>59</v>
      </c>
      <c r="D13" s="8" t="s">
        <v>58</v>
      </c>
      <c r="E13" s="8" t="s">
        <v>59</v>
      </c>
      <c r="F13" s="10"/>
      <c r="G13" s="8">
        <v>1</v>
      </c>
      <c r="H13" s="9" t="s">
        <v>45</v>
      </c>
      <c r="I13" s="8" t="s">
        <v>14</v>
      </c>
      <c r="J13" s="8" t="s">
        <v>36</v>
      </c>
      <c r="K13" s="3"/>
      <c r="L13" s="23" t="s">
        <v>78</v>
      </c>
      <c r="M13" s="24">
        <v>0.24</v>
      </c>
      <c r="N13" s="25">
        <v>0.24</v>
      </c>
      <c r="O13" s="26" t="e">
        <f>VLOOKUP(C13,#REF!,20,0)</f>
        <v>#REF!</v>
      </c>
      <c r="P13"/>
      <c r="Q13" s="42">
        <f>VLOOKUP(C13,重量!B:D,3,0)</f>
        <v>0.01</v>
      </c>
      <c r="R13" s="43">
        <f t="shared" si="0"/>
        <v>0.1</v>
      </c>
      <c r="S13" s="45">
        <v>0.13</v>
      </c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</row>
    <row r="14" spans="1:45" ht="40.200000000000003" customHeight="1" x14ac:dyDescent="0.25">
      <c r="A14" s="3">
        <v>12</v>
      </c>
      <c r="B14" s="3" t="s">
        <v>25</v>
      </c>
      <c r="C14" s="8" t="s">
        <v>61</v>
      </c>
      <c r="D14" s="8" t="s">
        <v>60</v>
      </c>
      <c r="E14" s="8" t="s">
        <v>61</v>
      </c>
      <c r="F14" s="10"/>
      <c r="G14" s="8">
        <v>1</v>
      </c>
      <c r="H14" s="9" t="s">
        <v>45</v>
      </c>
      <c r="I14" s="8" t="s">
        <v>14</v>
      </c>
      <c r="J14" s="8" t="s">
        <v>36</v>
      </c>
      <c r="K14" s="3"/>
      <c r="L14" s="23"/>
      <c r="M14" s="24">
        <v>0.24</v>
      </c>
      <c r="N14" s="25">
        <v>0.24</v>
      </c>
      <c r="O14" s="26" t="e">
        <f>VLOOKUP(C14,#REF!,20,0)</f>
        <v>#REF!</v>
      </c>
      <c r="P14"/>
      <c r="Q14" s="42">
        <f>VLOOKUP(C14,重量!B:D,3,0)</f>
        <v>0.01</v>
      </c>
      <c r="R14" s="43">
        <f t="shared" si="0"/>
        <v>0.1</v>
      </c>
      <c r="S14" s="45">
        <v>0.13</v>
      </c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</row>
    <row r="15" spans="1:45" ht="41.4" customHeight="1" x14ac:dyDescent="0.25">
      <c r="A15" s="3">
        <v>13</v>
      </c>
      <c r="B15" s="3" t="s">
        <v>25</v>
      </c>
      <c r="C15" s="8" t="s">
        <v>63</v>
      </c>
      <c r="D15" s="8" t="s">
        <v>62</v>
      </c>
      <c r="E15" s="8" t="s">
        <v>63</v>
      </c>
      <c r="F15" s="10"/>
      <c r="G15" s="8">
        <v>1</v>
      </c>
      <c r="H15" s="9" t="s">
        <v>45</v>
      </c>
      <c r="I15" s="8" t="s">
        <v>14</v>
      </c>
      <c r="J15" s="8" t="s">
        <v>36</v>
      </c>
      <c r="K15" s="3"/>
      <c r="L15" s="23" t="s">
        <v>78</v>
      </c>
      <c r="M15" s="24">
        <v>0.222</v>
      </c>
      <c r="N15" s="25">
        <v>0.222</v>
      </c>
      <c r="O15" s="26" t="e">
        <f>VLOOKUP(C15,#REF!,20,0)</f>
        <v>#REF!</v>
      </c>
      <c r="P15"/>
      <c r="Q15" s="42">
        <f>VLOOKUP(C15,重量!B:D,3,0)</f>
        <v>7.0000000000000001E-3</v>
      </c>
      <c r="R15" s="43">
        <f t="shared" si="0"/>
        <v>7.0000000000000007E-2</v>
      </c>
      <c r="S15" s="39">
        <v>7.0000000000000007E-2</v>
      </c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</row>
    <row r="16" spans="1:45" ht="49.95" customHeight="1" x14ac:dyDescent="0.25">
      <c r="A16" s="3">
        <v>14</v>
      </c>
      <c r="B16" s="3" t="s">
        <v>25</v>
      </c>
      <c r="C16" s="8" t="s">
        <v>65</v>
      </c>
      <c r="D16" s="8" t="s">
        <v>64</v>
      </c>
      <c r="E16" s="8" t="s">
        <v>65</v>
      </c>
      <c r="F16" s="10"/>
      <c r="G16" s="8">
        <v>1</v>
      </c>
      <c r="H16" s="9" t="s">
        <v>45</v>
      </c>
      <c r="I16" s="8" t="s">
        <v>14</v>
      </c>
      <c r="J16" s="8" t="s">
        <v>36</v>
      </c>
      <c r="K16" s="3"/>
      <c r="L16" s="23" t="s">
        <v>78</v>
      </c>
      <c r="M16" s="24">
        <v>0.27400000000000002</v>
      </c>
      <c r="N16" s="25">
        <v>0.27400000000000002</v>
      </c>
      <c r="O16" s="26" t="e">
        <f>VLOOKUP(C16,#REF!,20,0)</f>
        <v>#REF!</v>
      </c>
      <c r="P16"/>
      <c r="Q16" s="42">
        <f>VLOOKUP(C16,重量!B:D,3,0)</f>
        <v>8.9999999999999993E-3</v>
      </c>
      <c r="R16" s="43">
        <f t="shared" si="0"/>
        <v>0.09</v>
      </c>
      <c r="S16" s="45">
        <v>0.12</v>
      </c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</row>
    <row r="17" spans="1:45" s="5" customFormat="1" ht="42.6" customHeight="1" x14ac:dyDescent="0.25">
      <c r="A17" s="11">
        <v>15</v>
      </c>
      <c r="B17" s="11" t="s">
        <v>25</v>
      </c>
      <c r="C17" s="12" t="s">
        <v>67</v>
      </c>
      <c r="D17" s="12" t="s">
        <v>66</v>
      </c>
      <c r="E17" s="12" t="s">
        <v>67</v>
      </c>
      <c r="F17" s="15"/>
      <c r="G17" s="12">
        <v>1</v>
      </c>
      <c r="H17" s="13" t="s">
        <v>81</v>
      </c>
      <c r="I17" s="12" t="s">
        <v>14</v>
      </c>
      <c r="J17" s="12" t="s">
        <v>36</v>
      </c>
      <c r="K17" s="28" t="s">
        <v>78</v>
      </c>
      <c r="L17" s="28" t="s">
        <v>78</v>
      </c>
      <c r="M17" s="29">
        <v>3.14</v>
      </c>
      <c r="N17" s="29">
        <v>3.14</v>
      </c>
      <c r="O17" s="29" t="e">
        <f>VLOOKUP(C17,#REF!,20,0)</f>
        <v>#REF!</v>
      </c>
      <c r="P17" s="30" t="s">
        <v>79</v>
      </c>
      <c r="Q17" s="42">
        <f>VLOOKUP(C17,重量!B:D,3,0)</f>
        <v>0.36330000000000001</v>
      </c>
      <c r="R17" s="43" t="s">
        <v>79</v>
      </c>
      <c r="S17" s="44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</row>
    <row r="18" spans="1:45" s="6" customFormat="1" ht="42.6" customHeight="1" x14ac:dyDescent="0.3">
      <c r="A18" s="3">
        <v>16</v>
      </c>
      <c r="B18" s="16" t="s">
        <v>25</v>
      </c>
      <c r="C18" s="17" t="s">
        <v>82</v>
      </c>
      <c r="D18" s="18" t="s">
        <v>83</v>
      </c>
      <c r="E18" s="17" t="s">
        <v>82</v>
      </c>
      <c r="F18" s="19"/>
      <c r="G18" s="20">
        <v>1</v>
      </c>
      <c r="H18" s="21" t="s">
        <v>84</v>
      </c>
      <c r="I18" s="31" t="s">
        <v>14</v>
      </c>
      <c r="J18" s="21" t="s">
        <v>85</v>
      </c>
      <c r="K18" s="32" t="s">
        <v>78</v>
      </c>
      <c r="L18" s="32" t="s">
        <v>78</v>
      </c>
      <c r="M18" s="33">
        <v>0.28599999999999998</v>
      </c>
      <c r="N18" s="25">
        <v>0.28599999999999998</v>
      </c>
      <c r="O18" s="34" t="e">
        <f>VLOOKUP(C18,#REF!,20,0)</f>
        <v>#REF!</v>
      </c>
      <c r="P18" s="35"/>
      <c r="Q18" s="42">
        <f>VLOOKUP(C18,重量!B:D,3,0)</f>
        <v>1.0999999999999999E-2</v>
      </c>
      <c r="R18" s="43">
        <f t="shared" ref="R18:R26" si="1">Q18*10</f>
        <v>0.10999999999999999</v>
      </c>
      <c r="S18" s="45">
        <v>0.14000000000000001</v>
      </c>
    </row>
    <row r="19" spans="1:45" s="6" customFormat="1" ht="42.6" customHeight="1" x14ac:dyDescent="0.3">
      <c r="A19" s="3">
        <v>17</v>
      </c>
      <c r="B19" s="16" t="s">
        <v>25</v>
      </c>
      <c r="C19" s="17" t="s">
        <v>86</v>
      </c>
      <c r="D19" s="18" t="s">
        <v>87</v>
      </c>
      <c r="E19" s="17" t="s">
        <v>86</v>
      </c>
      <c r="F19" s="19"/>
      <c r="G19" s="20">
        <v>1</v>
      </c>
      <c r="H19" s="21" t="s">
        <v>84</v>
      </c>
      <c r="I19" s="31" t="s">
        <v>14</v>
      </c>
      <c r="J19" s="21" t="s">
        <v>85</v>
      </c>
      <c r="K19" s="32" t="s">
        <v>78</v>
      </c>
      <c r="L19" s="32" t="s">
        <v>78</v>
      </c>
      <c r="M19" s="33">
        <v>0.28599999999999998</v>
      </c>
      <c r="N19" s="25">
        <v>0.28599999999999998</v>
      </c>
      <c r="O19" s="36" t="e">
        <f>VLOOKUP(C19,#REF!,20,0)</f>
        <v>#REF!</v>
      </c>
      <c r="P19" s="35"/>
      <c r="Q19" s="42">
        <f>VLOOKUP(C19,重量!B:D,3,0)</f>
        <v>1.0999999999999999E-2</v>
      </c>
      <c r="R19" s="43">
        <f t="shared" si="1"/>
        <v>0.10999999999999999</v>
      </c>
      <c r="S19" s="45">
        <v>0.14000000000000001</v>
      </c>
    </row>
    <row r="20" spans="1:45" s="6" customFormat="1" ht="42.6" customHeight="1" x14ac:dyDescent="0.3">
      <c r="A20" s="3">
        <v>18</v>
      </c>
      <c r="B20" s="16" t="s">
        <v>25</v>
      </c>
      <c r="C20" s="17" t="s">
        <v>88</v>
      </c>
      <c r="D20" s="18" t="s">
        <v>89</v>
      </c>
      <c r="E20" s="17" t="s">
        <v>88</v>
      </c>
      <c r="F20" s="19"/>
      <c r="G20" s="20">
        <v>1</v>
      </c>
      <c r="H20" s="21" t="s">
        <v>84</v>
      </c>
      <c r="I20" s="31" t="s">
        <v>14</v>
      </c>
      <c r="J20" s="21" t="s">
        <v>85</v>
      </c>
      <c r="K20" s="32" t="s">
        <v>78</v>
      </c>
      <c r="L20" s="32" t="s">
        <v>78</v>
      </c>
      <c r="M20" s="33">
        <v>0.182</v>
      </c>
      <c r="N20" s="25">
        <v>0.182</v>
      </c>
      <c r="O20" s="36" t="e">
        <f>VLOOKUP(C20,#REF!,20,0)</f>
        <v>#REF!</v>
      </c>
      <c r="P20" s="35"/>
      <c r="Q20" s="42">
        <f>VLOOKUP(C20,重量!B:D,3,0)</f>
        <v>7.0000000000000001E-3</v>
      </c>
      <c r="R20" s="43">
        <f t="shared" si="1"/>
        <v>7.0000000000000007E-2</v>
      </c>
      <c r="S20" s="39">
        <v>7.0000000000000007E-2</v>
      </c>
    </row>
    <row r="21" spans="1:45" s="6" customFormat="1" ht="42.6" customHeight="1" x14ac:dyDescent="0.3">
      <c r="A21" s="3">
        <v>19</v>
      </c>
      <c r="B21" s="16" t="s">
        <v>25</v>
      </c>
      <c r="C21" s="17" t="s">
        <v>90</v>
      </c>
      <c r="D21" s="18" t="s">
        <v>91</v>
      </c>
      <c r="E21" s="17" t="s">
        <v>90</v>
      </c>
      <c r="F21" s="19"/>
      <c r="G21" s="20">
        <v>1</v>
      </c>
      <c r="H21" s="21" t="s">
        <v>84</v>
      </c>
      <c r="I21" s="31" t="s">
        <v>14</v>
      </c>
      <c r="J21" s="21" t="s">
        <v>85</v>
      </c>
      <c r="K21" s="32" t="s">
        <v>78</v>
      </c>
      <c r="L21" s="32" t="s">
        <v>78</v>
      </c>
      <c r="M21" s="33">
        <v>0.246</v>
      </c>
      <c r="N21" s="25">
        <v>0.246</v>
      </c>
      <c r="O21" s="36" t="e">
        <f>VLOOKUP(C21,#REF!,20,0)</f>
        <v>#REF!</v>
      </c>
      <c r="P21" s="35"/>
      <c r="Q21" s="42">
        <f>VLOOKUP(C21,重量!B:D,3,0)</f>
        <v>1.2E-2</v>
      </c>
      <c r="R21" s="43">
        <f t="shared" si="1"/>
        <v>0.12</v>
      </c>
      <c r="S21" s="45">
        <v>0.14000000000000001</v>
      </c>
    </row>
    <row r="22" spans="1:45" s="6" customFormat="1" ht="42.6" customHeight="1" x14ac:dyDescent="0.3">
      <c r="A22" s="3">
        <v>20</v>
      </c>
      <c r="B22" s="16" t="s">
        <v>25</v>
      </c>
      <c r="C22" s="17" t="s">
        <v>92</v>
      </c>
      <c r="D22" s="18" t="s">
        <v>93</v>
      </c>
      <c r="E22" s="17" t="s">
        <v>92</v>
      </c>
      <c r="F22" s="19"/>
      <c r="G22" s="20">
        <v>1</v>
      </c>
      <c r="H22" s="21" t="s">
        <v>84</v>
      </c>
      <c r="I22" s="31" t="s">
        <v>14</v>
      </c>
      <c r="J22" s="21" t="s">
        <v>85</v>
      </c>
      <c r="K22" s="32" t="s">
        <v>78</v>
      </c>
      <c r="L22" s="32" t="s">
        <v>78</v>
      </c>
      <c r="M22" s="33">
        <v>0.246</v>
      </c>
      <c r="N22" s="25">
        <v>0.246</v>
      </c>
      <c r="O22" s="36" t="e">
        <f>VLOOKUP(C22,#REF!,20,0)</f>
        <v>#REF!</v>
      </c>
      <c r="P22" s="35"/>
      <c r="Q22" s="42">
        <f>VLOOKUP(C22,重量!B:D,3,0)</f>
        <v>1.2E-2</v>
      </c>
      <c r="R22" s="43">
        <f t="shared" si="1"/>
        <v>0.12</v>
      </c>
      <c r="S22" s="45">
        <v>0.14000000000000001</v>
      </c>
    </row>
    <row r="23" spans="1:45" s="6" customFormat="1" ht="42.6" customHeight="1" x14ac:dyDescent="0.3">
      <c r="A23" s="3">
        <v>21</v>
      </c>
      <c r="B23" s="16" t="s">
        <v>25</v>
      </c>
      <c r="C23" s="21" t="s">
        <v>94</v>
      </c>
      <c r="D23" s="21" t="s">
        <v>95</v>
      </c>
      <c r="E23" s="21" t="s">
        <v>94</v>
      </c>
      <c r="F23" s="19"/>
      <c r="G23" s="20">
        <v>1</v>
      </c>
      <c r="H23" s="21" t="s">
        <v>96</v>
      </c>
      <c r="I23" s="31" t="s">
        <v>14</v>
      </c>
      <c r="J23" s="21" t="s">
        <v>85</v>
      </c>
      <c r="K23" s="32" t="s">
        <v>78</v>
      </c>
      <c r="L23" s="32" t="s">
        <v>78</v>
      </c>
      <c r="M23" s="33">
        <v>0.182</v>
      </c>
      <c r="N23" s="25">
        <v>0.182</v>
      </c>
      <c r="O23" s="36" t="e">
        <f>VLOOKUP(C23,#REF!,20,0)</f>
        <v>#REF!</v>
      </c>
      <c r="P23" s="35"/>
      <c r="Q23" s="42">
        <f>VLOOKUP(C23,重量!B:D,3,0)</f>
        <v>7.0000000000000001E-3</v>
      </c>
      <c r="R23" s="43">
        <f t="shared" si="1"/>
        <v>7.0000000000000007E-2</v>
      </c>
      <c r="S23" s="39">
        <v>7.0000000000000007E-2</v>
      </c>
    </row>
    <row r="24" spans="1:45" s="6" customFormat="1" ht="42.6" customHeight="1" x14ac:dyDescent="0.3">
      <c r="A24" s="3">
        <v>22</v>
      </c>
      <c r="B24" s="16" t="s">
        <v>25</v>
      </c>
      <c r="C24" s="21" t="s">
        <v>97</v>
      </c>
      <c r="D24" s="21" t="s">
        <v>98</v>
      </c>
      <c r="E24" s="21" t="s">
        <v>97</v>
      </c>
      <c r="F24" s="19"/>
      <c r="G24" s="20">
        <v>1</v>
      </c>
      <c r="H24" s="21" t="s">
        <v>96</v>
      </c>
      <c r="I24" s="31" t="s">
        <v>14</v>
      </c>
      <c r="J24" s="21" t="s">
        <v>85</v>
      </c>
      <c r="K24" s="32" t="s">
        <v>78</v>
      </c>
      <c r="L24" s="32" t="s">
        <v>78</v>
      </c>
      <c r="M24" s="33">
        <v>0.28000000000000003</v>
      </c>
      <c r="N24" s="25">
        <v>0.28000000000000003</v>
      </c>
      <c r="O24" s="36" t="e">
        <f>VLOOKUP(C24,#REF!,20,0)</f>
        <v>#REF!</v>
      </c>
      <c r="P24" s="35"/>
      <c r="Q24" s="42">
        <f>VLOOKUP(C24,重量!B:D,3,0)</f>
        <v>0.01</v>
      </c>
      <c r="R24" s="43">
        <f t="shared" si="1"/>
        <v>0.1</v>
      </c>
      <c r="S24" s="45">
        <v>0.13</v>
      </c>
    </row>
    <row r="25" spans="1:45" s="6" customFormat="1" ht="42.6" customHeight="1" x14ac:dyDescent="0.3">
      <c r="A25" s="3">
        <v>23</v>
      </c>
      <c r="B25" s="16" t="s">
        <v>25</v>
      </c>
      <c r="C25" s="21" t="s">
        <v>99</v>
      </c>
      <c r="D25" s="21" t="s">
        <v>100</v>
      </c>
      <c r="E25" s="21" t="s">
        <v>99</v>
      </c>
      <c r="F25" s="19"/>
      <c r="G25" s="20">
        <v>1</v>
      </c>
      <c r="H25" s="21" t="s">
        <v>96</v>
      </c>
      <c r="I25" s="31" t="s">
        <v>14</v>
      </c>
      <c r="J25" s="21" t="s">
        <v>85</v>
      </c>
      <c r="K25" s="37"/>
      <c r="L25" s="32" t="s">
        <v>78</v>
      </c>
      <c r="M25" s="33">
        <v>0.27600000000000002</v>
      </c>
      <c r="N25" s="25">
        <v>0.27600000000000002</v>
      </c>
      <c r="O25" s="36" t="e">
        <f>VLOOKUP(C25,#REF!,20,0)</f>
        <v>#REF!</v>
      </c>
      <c r="P25" s="35"/>
      <c r="Q25" s="42">
        <f>VLOOKUP(C25,重量!B:D,3,0)</f>
        <v>1.6E-2</v>
      </c>
      <c r="R25" s="43">
        <f t="shared" si="1"/>
        <v>0.16</v>
      </c>
      <c r="S25" s="45">
        <v>0.2</v>
      </c>
    </row>
    <row r="26" spans="1:45" s="6" customFormat="1" ht="42.6" customHeight="1" x14ac:dyDescent="0.3">
      <c r="A26" s="3">
        <v>24</v>
      </c>
      <c r="B26" s="16" t="s">
        <v>25</v>
      </c>
      <c r="C26" s="21" t="s">
        <v>101</v>
      </c>
      <c r="D26" s="21" t="s">
        <v>102</v>
      </c>
      <c r="E26" s="21" t="s">
        <v>101</v>
      </c>
      <c r="F26" s="19"/>
      <c r="G26" s="20">
        <v>1</v>
      </c>
      <c r="H26" s="21" t="s">
        <v>96</v>
      </c>
      <c r="I26" s="31" t="s">
        <v>14</v>
      </c>
      <c r="J26" s="21" t="s">
        <v>85</v>
      </c>
      <c r="K26" s="37"/>
      <c r="L26" s="32" t="s">
        <v>78</v>
      </c>
      <c r="M26" s="33">
        <v>0.33600000000000002</v>
      </c>
      <c r="N26" s="25">
        <v>0.33600000000000002</v>
      </c>
      <c r="O26" s="36" t="e">
        <f>VLOOKUP(C26,#REF!,20,0)</f>
        <v>#REF!</v>
      </c>
      <c r="P26" s="35"/>
      <c r="Q26" s="42">
        <f>VLOOKUP(C26,重量!B:D,3,0)</f>
        <v>1.6E-2</v>
      </c>
      <c r="R26" s="43">
        <f t="shared" si="1"/>
        <v>0.16</v>
      </c>
      <c r="S26" s="45">
        <v>0.2</v>
      </c>
    </row>
  </sheetData>
  <autoFilter ref="A2:Q26" xr:uid="{00000000-0009-0000-0000-000001000000}"/>
  <mergeCells count="1">
    <mergeCell ref="A1:L1"/>
  </mergeCells>
  <phoneticPr fontId="12" type="noConversion"/>
  <printOptions horizontalCentered="1"/>
  <pageMargins left="0.31496062992126" right="0.31496062992126" top="0.74803149606299202" bottom="0.74803149606299202" header="0.31496062992126" footer="0.31496062992126"/>
  <pageSetup paperSize="9" scale="61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"/>
  <sheetViews>
    <sheetView workbookViewId="0">
      <pane xSplit="1" ySplit="1" topLeftCell="B2" activePane="bottomRight" state="frozen"/>
      <selection pane="topRight"/>
      <selection pane="bottomLeft"/>
      <selection pane="bottomRight" activeCell="E16" sqref="E16"/>
    </sheetView>
  </sheetViews>
  <sheetFormatPr defaultColWidth="9" defaultRowHeight="13.8" x14ac:dyDescent="0.25"/>
  <cols>
    <col min="1" max="1" width="6.21875" style="1" customWidth="1"/>
    <col min="2" max="2" width="12.88671875" style="2" customWidth="1"/>
    <col min="3" max="3" width="22.33203125" style="2" customWidth="1"/>
    <col min="4" max="4" width="12.44140625" style="2" customWidth="1"/>
    <col min="5" max="16384" width="9" style="2"/>
  </cols>
  <sheetData>
    <row r="1" spans="1:4" ht="26.25" customHeight="1" x14ac:dyDescent="0.25">
      <c r="A1" s="3" t="s">
        <v>1</v>
      </c>
      <c r="B1" s="3" t="s">
        <v>103</v>
      </c>
      <c r="C1" s="3" t="s">
        <v>104</v>
      </c>
      <c r="D1" s="3" t="s">
        <v>105</v>
      </c>
    </row>
    <row r="2" spans="1:4" ht="14.25" customHeight="1" x14ac:dyDescent="0.25">
      <c r="A2" s="3">
        <v>1</v>
      </c>
      <c r="B2" s="4" t="s">
        <v>27</v>
      </c>
      <c r="C2" s="4" t="s">
        <v>26</v>
      </c>
      <c r="D2" s="4">
        <v>4.2000000000000003E-2</v>
      </c>
    </row>
    <row r="3" spans="1:4" x14ac:dyDescent="0.25">
      <c r="A3" s="3">
        <v>2</v>
      </c>
      <c r="B3" s="4" t="s">
        <v>30</v>
      </c>
      <c r="C3" s="4" t="s">
        <v>29</v>
      </c>
      <c r="D3" s="4">
        <v>2.5000000000000001E-2</v>
      </c>
    </row>
    <row r="4" spans="1:4" ht="14.25" customHeight="1" x14ac:dyDescent="0.25">
      <c r="A4" s="3">
        <v>3</v>
      </c>
      <c r="B4" s="4" t="s">
        <v>32</v>
      </c>
      <c r="C4" s="4" t="s">
        <v>31</v>
      </c>
      <c r="D4" s="4">
        <v>3.2000000000000001E-2</v>
      </c>
    </row>
    <row r="5" spans="1:4" x14ac:dyDescent="0.25">
      <c r="A5" s="3">
        <v>4</v>
      </c>
      <c r="B5" s="4" t="s">
        <v>34</v>
      </c>
      <c r="C5" s="4" t="s">
        <v>33</v>
      </c>
      <c r="D5" s="4">
        <v>1.3363</v>
      </c>
    </row>
    <row r="6" spans="1:4" ht="14.25" customHeight="1" x14ac:dyDescent="0.25">
      <c r="A6" s="3">
        <v>5</v>
      </c>
      <c r="B6" s="4" t="s">
        <v>38</v>
      </c>
      <c r="C6" s="4" t="s">
        <v>37</v>
      </c>
      <c r="D6" s="4">
        <v>5.0700000000000002E-2</v>
      </c>
    </row>
    <row r="7" spans="1:4" x14ac:dyDescent="0.25">
      <c r="A7" s="3">
        <v>6</v>
      </c>
      <c r="B7" s="4" t="s">
        <v>44</v>
      </c>
      <c r="C7" s="4" t="s">
        <v>43</v>
      </c>
      <c r="D7" s="4">
        <v>1.0999999999999999E-2</v>
      </c>
    </row>
    <row r="8" spans="1:4" ht="14.25" customHeight="1" x14ac:dyDescent="0.25">
      <c r="A8" s="3">
        <v>7</v>
      </c>
      <c r="B8" s="4" t="s">
        <v>47</v>
      </c>
      <c r="C8" s="4" t="s">
        <v>46</v>
      </c>
      <c r="D8" s="4">
        <v>1.0999999999999999E-2</v>
      </c>
    </row>
    <row r="9" spans="1:4" x14ac:dyDescent="0.25">
      <c r="A9" s="3">
        <v>8</v>
      </c>
      <c r="B9" s="4" t="s">
        <v>49</v>
      </c>
      <c r="C9" s="4" t="s">
        <v>48</v>
      </c>
      <c r="D9" s="4">
        <v>8.0000000000000002E-3</v>
      </c>
    </row>
    <row r="10" spans="1:4" x14ac:dyDescent="0.25">
      <c r="A10" s="3">
        <v>9</v>
      </c>
      <c r="B10" s="4" t="s">
        <v>51</v>
      </c>
      <c r="C10" s="4" t="s">
        <v>50</v>
      </c>
      <c r="D10" s="4">
        <v>7.0000000000000001E-3</v>
      </c>
    </row>
    <row r="11" spans="1:4" ht="14.25" customHeight="1" x14ac:dyDescent="0.25">
      <c r="A11" s="3">
        <v>10</v>
      </c>
      <c r="B11" s="4" t="s">
        <v>53</v>
      </c>
      <c r="C11" s="4" t="s">
        <v>52</v>
      </c>
      <c r="D11" s="4">
        <v>0.25679999999999997</v>
      </c>
    </row>
    <row r="12" spans="1:4" x14ac:dyDescent="0.25">
      <c r="A12" s="3">
        <v>11</v>
      </c>
      <c r="B12" s="4" t="s">
        <v>59</v>
      </c>
      <c r="C12" s="4" t="s">
        <v>58</v>
      </c>
      <c r="D12" s="4">
        <v>0.01</v>
      </c>
    </row>
    <row r="13" spans="1:4" ht="14.25" customHeight="1" x14ac:dyDescent="0.25">
      <c r="A13" s="3">
        <v>12</v>
      </c>
      <c r="B13" s="4" t="s">
        <v>61</v>
      </c>
      <c r="C13" s="4" t="s">
        <v>60</v>
      </c>
      <c r="D13" s="4">
        <v>0.01</v>
      </c>
    </row>
    <row r="14" spans="1:4" x14ac:dyDescent="0.25">
      <c r="A14" s="3">
        <v>13</v>
      </c>
      <c r="B14" s="4" t="s">
        <v>63</v>
      </c>
      <c r="C14" s="4" t="s">
        <v>62</v>
      </c>
      <c r="D14" s="4">
        <v>7.0000000000000001E-3</v>
      </c>
    </row>
    <row r="15" spans="1:4" ht="14.25" customHeight="1" x14ac:dyDescent="0.25">
      <c r="A15" s="3">
        <v>14</v>
      </c>
      <c r="B15" s="4" t="s">
        <v>65</v>
      </c>
      <c r="C15" s="4" t="s">
        <v>64</v>
      </c>
      <c r="D15" s="4">
        <v>8.9999999999999993E-3</v>
      </c>
    </row>
    <row r="16" spans="1:4" x14ac:dyDescent="0.25">
      <c r="A16" s="3">
        <v>15</v>
      </c>
      <c r="B16" s="4" t="s">
        <v>67</v>
      </c>
      <c r="C16" s="4" t="s">
        <v>66</v>
      </c>
      <c r="D16" s="4">
        <v>0.36330000000000001</v>
      </c>
    </row>
    <row r="17" spans="1:4" ht="14.25" customHeight="1" x14ac:dyDescent="0.25">
      <c r="A17" s="3">
        <v>16</v>
      </c>
      <c r="B17" s="4" t="s">
        <v>82</v>
      </c>
      <c r="C17" s="4" t="s">
        <v>83</v>
      </c>
      <c r="D17" s="4">
        <v>1.0999999999999999E-2</v>
      </c>
    </row>
    <row r="18" spans="1:4" x14ac:dyDescent="0.25">
      <c r="A18" s="3">
        <v>17</v>
      </c>
      <c r="B18" s="4" t="s">
        <v>86</v>
      </c>
      <c r="C18" s="4" t="s">
        <v>87</v>
      </c>
      <c r="D18" s="4">
        <v>1.0999999999999999E-2</v>
      </c>
    </row>
    <row r="19" spans="1:4" ht="14.25" customHeight="1" x14ac:dyDescent="0.25">
      <c r="A19" s="3">
        <v>18</v>
      </c>
      <c r="B19" s="4" t="s">
        <v>88</v>
      </c>
      <c r="C19" s="4" t="s">
        <v>89</v>
      </c>
      <c r="D19" s="4">
        <v>7.0000000000000001E-3</v>
      </c>
    </row>
    <row r="20" spans="1:4" x14ac:dyDescent="0.25">
      <c r="A20" s="3">
        <v>19</v>
      </c>
      <c r="B20" s="4" t="s">
        <v>90</v>
      </c>
      <c r="C20" s="4" t="s">
        <v>91</v>
      </c>
      <c r="D20" s="4">
        <v>1.2E-2</v>
      </c>
    </row>
    <row r="21" spans="1:4" ht="14.25" customHeight="1" x14ac:dyDescent="0.25">
      <c r="A21" s="3">
        <v>20</v>
      </c>
      <c r="B21" s="4" t="s">
        <v>92</v>
      </c>
      <c r="C21" s="4" t="s">
        <v>93</v>
      </c>
      <c r="D21" s="4">
        <v>1.2E-2</v>
      </c>
    </row>
    <row r="22" spans="1:4" x14ac:dyDescent="0.25">
      <c r="A22" s="3">
        <v>21</v>
      </c>
      <c r="B22" s="4" t="s">
        <v>94</v>
      </c>
      <c r="C22" s="4" t="s">
        <v>95</v>
      </c>
      <c r="D22" s="4">
        <v>7.0000000000000001E-3</v>
      </c>
    </row>
    <row r="23" spans="1:4" x14ac:dyDescent="0.25">
      <c r="A23" s="3">
        <v>22</v>
      </c>
      <c r="B23" s="4" t="s">
        <v>97</v>
      </c>
      <c r="C23" s="4" t="s">
        <v>98</v>
      </c>
      <c r="D23" s="4">
        <v>0.01</v>
      </c>
    </row>
    <row r="24" spans="1:4" x14ac:dyDescent="0.25">
      <c r="A24" s="3">
        <v>23</v>
      </c>
      <c r="B24" s="4" t="s">
        <v>99</v>
      </c>
      <c r="C24" s="4" t="s">
        <v>100</v>
      </c>
      <c r="D24" s="4">
        <v>1.6E-2</v>
      </c>
    </row>
    <row r="25" spans="1:4" x14ac:dyDescent="0.25">
      <c r="A25" s="3">
        <v>24</v>
      </c>
      <c r="B25" s="4" t="s">
        <v>101</v>
      </c>
      <c r="C25" s="4" t="s">
        <v>102</v>
      </c>
      <c r="D25" s="4">
        <v>1.6E-2</v>
      </c>
    </row>
    <row r="26" spans="1:4" ht="14.25" customHeight="1" x14ac:dyDescent="0.25">
      <c r="A26" s="3">
        <v>25</v>
      </c>
      <c r="B26" s="4" t="s">
        <v>106</v>
      </c>
      <c r="C26" s="4" t="s">
        <v>107</v>
      </c>
      <c r="D26" s="4">
        <v>1.2E-2</v>
      </c>
    </row>
    <row r="27" spans="1:4" x14ac:dyDescent="0.25">
      <c r="A27" s="3">
        <v>26</v>
      </c>
      <c r="B27" s="4" t="s">
        <v>108</v>
      </c>
      <c r="C27" s="4" t="s">
        <v>109</v>
      </c>
      <c r="D27" s="4">
        <v>1.2E-2</v>
      </c>
    </row>
  </sheetData>
  <autoFilter ref="A1:D27" xr:uid="{00000000-0009-0000-0000-000002000000}"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线材 </vt:lpstr>
      <vt:lpstr>重量</vt:lpstr>
      <vt:lpstr>'线材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2022-02-07T00:54:00Z</cp:lastPrinted>
  <dcterms:created xsi:type="dcterms:W3CDTF">2015-06-05T18:19:00Z</dcterms:created>
  <dcterms:modified xsi:type="dcterms:W3CDTF">2022-03-04T08:51:55Z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7B76AF5C3A8E45BA83036E9DAD8CCF60</vt:lpwstr>
  </property>
  <property fmtid="{D5CDD505-2E9C-101B-9397-08002B2CF9AE}" pid="3" name="KSOProductBuildVer">
    <vt:lpwstr>2052-11.1.0.11365</vt:lpwstr>
  </property>
</Properties>
</file>