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广亿2022.4\"/>
    </mc:Choice>
  </mc:AlternateContent>
  <bookViews>
    <workbookView xWindow="0" yWindow="0" windowWidth="21600" windowHeight="9840" activeTab="3"/>
  </bookViews>
  <sheets>
    <sheet name="窄挂钩 " sheetId="4" r:id="rId1"/>
    <sheet name="宽挂钩" sheetId="1" r:id="rId2"/>
    <sheet name="6486十人铰链" sheetId="5" r:id="rId3"/>
    <sheet name="汇总表" sheetId="2" r:id="rId4"/>
  </sheets>
  <calcPr calcId="162913"/>
</workbook>
</file>

<file path=xl/calcChain.xml><?xml version="1.0" encoding="utf-8"?>
<calcChain xmlns="http://schemas.openxmlformats.org/spreadsheetml/2006/main">
  <c r="G3" i="2" l="1"/>
  <c r="G4" i="2"/>
  <c r="G2" i="2"/>
  <c r="I39" i="5" l="1"/>
  <c r="J3" i="5"/>
  <c r="I39" i="1"/>
  <c r="J3" i="1"/>
  <c r="I39" i="4"/>
  <c r="J3" i="4"/>
  <c r="C46" i="4"/>
  <c r="E39" i="4"/>
  <c r="E38" i="4"/>
  <c r="E37" i="4"/>
  <c r="E36" i="4"/>
  <c r="E35" i="4"/>
  <c r="E34" i="4"/>
  <c r="J33" i="4"/>
  <c r="E33" i="4"/>
  <c r="E32" i="4"/>
  <c r="J31" i="4"/>
  <c r="E31" i="4"/>
  <c r="E40" i="4" s="1"/>
  <c r="C44" i="4" s="1"/>
  <c r="J30" i="4"/>
  <c r="J36" i="4" s="1"/>
  <c r="C45" i="4" s="1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K5" i="4"/>
  <c r="K4" i="4"/>
  <c r="G3" i="4"/>
  <c r="C46" i="5"/>
  <c r="E39" i="5"/>
  <c r="E38" i="5"/>
  <c r="E37" i="5"/>
  <c r="E36" i="5"/>
  <c r="E35" i="5"/>
  <c r="E34" i="5"/>
  <c r="J33" i="5"/>
  <c r="E33" i="5"/>
  <c r="E32" i="5"/>
  <c r="J31" i="5"/>
  <c r="E31" i="5"/>
  <c r="E40" i="5" s="1"/>
  <c r="C44" i="5" s="1"/>
  <c r="J30" i="5"/>
  <c r="J36" i="5" s="1"/>
  <c r="C45" i="5" s="1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K5" i="5"/>
  <c r="K4" i="5"/>
  <c r="G3" i="5"/>
  <c r="C46" i="1"/>
  <c r="E39" i="1"/>
  <c r="E38" i="1"/>
  <c r="E37" i="1"/>
  <c r="E36" i="1"/>
  <c r="E35" i="1"/>
  <c r="E34" i="1"/>
  <c r="J33" i="1"/>
  <c r="E33" i="1"/>
  <c r="E32" i="1"/>
  <c r="J31" i="1"/>
  <c r="E31" i="1"/>
  <c r="E40" i="1" s="1"/>
  <c r="C44" i="1" s="1"/>
  <c r="J30" i="1"/>
  <c r="J36" i="1" s="1"/>
  <c r="C45" i="1" s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K5" i="1"/>
  <c r="K4" i="1"/>
  <c r="G3" i="1"/>
  <c r="I27" i="1" l="1"/>
  <c r="C43" i="1" s="1"/>
  <c r="I27" i="4"/>
  <c r="C43" i="4" s="1"/>
  <c r="I27" i="5"/>
  <c r="C43" i="5" s="1"/>
  <c r="F41" i="5" s="1"/>
  <c r="L41" i="5" s="1"/>
  <c r="F4" i="2" s="1"/>
  <c r="K3" i="5"/>
  <c r="K6" i="5" s="1"/>
  <c r="C42" i="5" s="1"/>
  <c r="K3" i="1"/>
  <c r="K6" i="1" s="1"/>
  <c r="C42" i="1" s="1"/>
  <c r="F41" i="1" s="1"/>
  <c r="L41" i="1" s="1"/>
  <c r="F3" i="2" s="1"/>
  <c r="K3" i="4"/>
  <c r="K6" i="4" s="1"/>
  <c r="C42" i="4" s="1"/>
  <c r="F41" i="4" s="1"/>
  <c r="L41" i="4" s="1"/>
  <c r="F2" i="2" s="1"/>
  <c r="F42" i="4" l="1"/>
  <c r="F43" i="4"/>
  <c r="F42" i="5"/>
  <c r="F43" i="5"/>
  <c r="F42" i="1"/>
  <c r="F43" i="1"/>
  <c r="F45" i="5" l="1"/>
  <c r="F46" i="5" s="1"/>
  <c r="F45" i="1"/>
  <c r="F46" i="1" s="1"/>
  <c r="F45" i="4"/>
  <c r="F46" i="4" s="1"/>
</calcChain>
</file>

<file path=xl/sharedStrings.xml><?xml version="1.0" encoding="utf-8"?>
<sst xmlns="http://schemas.openxmlformats.org/spreadsheetml/2006/main" count="285" uniqueCount="89">
  <si>
    <t>窄车地板挂钩宽</t>
  </si>
  <si>
    <t>序号</t>
  </si>
  <si>
    <t>零件名称</t>
  </si>
  <si>
    <t>图号编号</t>
  </si>
  <si>
    <t>材料名称</t>
  </si>
  <si>
    <t>材料价格（元/kg)</t>
  </si>
  <si>
    <t>毛重（Kg）</t>
  </si>
  <si>
    <t>毛重金额</t>
  </si>
  <si>
    <t>材料净重（Kg）</t>
  </si>
  <si>
    <t>废料重（Kg）</t>
  </si>
  <si>
    <t>废料价格（元/kg)</t>
  </si>
  <si>
    <t>材料成本（元）</t>
  </si>
  <si>
    <t>钢棍</t>
  </si>
  <si>
    <t>合计</t>
  </si>
  <si>
    <t>工序名称</t>
  </si>
  <si>
    <t>加工设备</t>
  </si>
  <si>
    <t>规格/型号</t>
  </si>
  <si>
    <t>工序次数</t>
  </si>
  <si>
    <t>工序每道单价/元</t>
  </si>
  <si>
    <t>合计金额</t>
  </si>
  <si>
    <t>备注</t>
  </si>
  <si>
    <t>剪板机</t>
  </si>
  <si>
    <t>6*2000</t>
  </si>
  <si>
    <t>100元/吨</t>
  </si>
  <si>
    <t>4*2000</t>
  </si>
  <si>
    <t>300元/吨</t>
  </si>
  <si>
    <t>液压机</t>
  </si>
  <si>
    <t>315T</t>
  </si>
  <si>
    <t>压力机</t>
  </si>
  <si>
    <t>160T</t>
  </si>
  <si>
    <t>截料</t>
  </si>
  <si>
    <t>125T</t>
  </si>
  <si>
    <t>折弯</t>
  </si>
  <si>
    <t xml:space="preserve">成型 </t>
  </si>
  <si>
    <t>冲孔</t>
  </si>
  <si>
    <t>缩管</t>
  </si>
  <si>
    <t>钻孔</t>
  </si>
  <si>
    <t>攻丝</t>
  </si>
  <si>
    <t>扩孔</t>
  </si>
  <si>
    <t>压扁</t>
  </si>
  <si>
    <t>切边</t>
  </si>
  <si>
    <t>调平/整形</t>
  </si>
  <si>
    <t>镜杆0.2元  座椅0.4元</t>
  </si>
  <si>
    <t>打包</t>
  </si>
  <si>
    <t>外协件</t>
  </si>
  <si>
    <t>焊接</t>
  </si>
  <si>
    <t>焊接长度（CM)</t>
  </si>
  <si>
    <t>价格元/CM</t>
  </si>
  <si>
    <t>合计金额（元）</t>
  </si>
  <si>
    <t>名称</t>
  </si>
  <si>
    <t>使用量</t>
  </si>
  <si>
    <t>单价</t>
  </si>
  <si>
    <t>焊螺母</t>
  </si>
  <si>
    <t>焊管</t>
  </si>
  <si>
    <t>表面处理</t>
  </si>
  <si>
    <r>
      <rPr>
        <sz val="11"/>
        <color theme="1"/>
        <rFont val="宋体"/>
        <family val="3"/>
        <charset val="134"/>
        <scheme val="minor"/>
      </rPr>
      <t>元</t>
    </r>
    <r>
      <rPr>
        <sz val="11"/>
        <color indexed="8"/>
        <rFont val="宋体"/>
        <family val="3"/>
        <charset val="134"/>
      </rPr>
      <t>/</t>
    </r>
    <r>
      <rPr>
        <sz val="11"/>
        <color theme="1"/>
        <rFont val="宋体"/>
        <family val="3"/>
        <charset val="134"/>
        <scheme val="minor"/>
      </rPr>
      <t>（M</t>
    </r>
    <r>
      <rPr>
        <vertAlign val="superscript"/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</si>
  <si>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theme="1"/>
        <rFont val="宋体"/>
        <family val="3"/>
        <charset val="134"/>
        <scheme val="minor"/>
      </rPr>
      <t>面积（M</t>
    </r>
    <r>
      <rPr>
        <vertAlign val="superscript"/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）</t>
    </r>
  </si>
  <si>
    <t>电泳</t>
  </si>
  <si>
    <t>喷涂</t>
  </si>
  <si>
    <t>费用名称</t>
  </si>
  <si>
    <t>金额</t>
  </si>
  <si>
    <t>合计总金额</t>
  </si>
  <si>
    <t>材料费</t>
  </si>
  <si>
    <t>管理费</t>
  </si>
  <si>
    <t>制造费</t>
  </si>
  <si>
    <t>财务费</t>
  </si>
  <si>
    <t>外协费用</t>
  </si>
  <si>
    <t>包装运输</t>
  </si>
  <si>
    <t>焊接费用</t>
  </si>
  <si>
    <t>利润</t>
  </si>
  <si>
    <t>价格</t>
  </si>
  <si>
    <t>6486-10人铰链大（SLT0002701)</t>
  </si>
  <si>
    <t>钢板</t>
  </si>
  <si>
    <t>80*120*4</t>
  </si>
  <si>
    <t>落料</t>
  </si>
  <si>
    <t>窄车地板挂钩（小）</t>
  </si>
  <si>
    <t>序号</t>
    <phoneticPr fontId="5" type="noConversion"/>
  </si>
  <si>
    <t>SLT0000596</t>
    <phoneticPr fontId="5" type="noConversion"/>
  </si>
  <si>
    <t>K1窄车地板挂钩</t>
    <phoneticPr fontId="5" type="noConversion"/>
  </si>
  <si>
    <t>SLT0000523</t>
    <phoneticPr fontId="5" type="noConversion"/>
  </si>
  <si>
    <t>K1宽车地板挂钩</t>
    <phoneticPr fontId="5" type="noConversion"/>
  </si>
  <si>
    <t>SLT0002701</t>
    <phoneticPr fontId="5" type="noConversion"/>
  </si>
  <si>
    <t>K1-6486十人铰链（大）</t>
    <phoneticPr fontId="5" type="noConversion"/>
  </si>
  <si>
    <t>QAD号</t>
    <phoneticPr fontId="5" type="noConversion"/>
  </si>
  <si>
    <t>产品名称</t>
    <phoneticPr fontId="5" type="noConversion"/>
  </si>
  <si>
    <t>图片</t>
    <phoneticPr fontId="5" type="noConversion"/>
  </si>
  <si>
    <t>净重kg</t>
    <phoneticPr fontId="5" type="noConversion"/>
  </si>
  <si>
    <t>快速预估未税目标价格</t>
    <phoneticPr fontId="5" type="noConversion"/>
  </si>
  <si>
    <t>按供应商报价推算未税价格，但喷涂面积无法验证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</si>
</sst>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;_耀"/>
    <numFmt numFmtId="177" formatCode="0.00_ "/>
    <numFmt numFmtId="178" formatCode="0.0000_ "/>
    <numFmt numFmtId="179" formatCode="_ * #,##0.0000_ ;_ * \-#,##0.0000_ ;_ * &quot;-&quot;??_ ;_ @_ "/>
  </numFmts>
  <fonts count="7" x14ac:knownFonts="1">
    <font>
      <sz val="11"/>
      <color theme="1"/>
      <name val="宋体"/>
      <charset val="134"/>
      <scheme val="minor"/>
    </font>
    <font>
      <sz val="2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top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179" fontId="0" fillId="0" borderId="2" xfId="1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9" fontId="6" fillId="3" borderId="2" xfId="1" applyNumberFormat="1" applyFon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314326</xdr:colOff>
      <xdr:row>1</xdr:row>
      <xdr:rowOff>148590</xdr:rowOff>
    </xdr:from>
    <xdr:to>
      <xdr:col>3</xdr:col>
      <xdr:colOff>1124643</xdr:colOff>
      <xdr:row>1</xdr:row>
      <xdr:rowOff>781050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798D6F1-9089-408F-8F4E-39CA2B221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6" y="491490"/>
          <a:ext cx="810317" cy="632460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310516</xdr:colOff>
      <xdr:row>2</xdr:row>
      <xdr:rowOff>133350</xdr:rowOff>
    </xdr:from>
    <xdr:to>
      <xdr:col>3</xdr:col>
      <xdr:colOff>1120833</xdr:colOff>
      <xdr:row>2</xdr:row>
      <xdr:rowOff>750570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D8E667B-01AA-4155-A2B3-BCE0476B8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7566" y="1400175"/>
          <a:ext cx="810317" cy="617220"/>
        </a:xfrm>
        <a:prstGeom prst="rect">
          <a:avLst/>
        </a:prstGeom>
      </xdr:spPr>
    </xdr:pic>
    <xdr:clientData/>
  </xdr:twoCellAnchor>
  <xdr:twoCellAnchor editAs="oneCell">
    <xdr:from>
      <xdr:col>3</xdr:col>
      <xdr:colOff>350521</xdr:colOff>
      <xdr:row>3</xdr:row>
      <xdr:rowOff>135255</xdr:rowOff>
    </xdr:from>
    <xdr:to>
      <xdr:col>3</xdr:col>
      <xdr:colOff>1160838</xdr:colOff>
      <xdr:row>3</xdr:row>
      <xdr:rowOff>752475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96D484A-C2A4-4698-8364-5209B339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17571" y="2326005"/>
          <a:ext cx="810317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2" workbookViewId="0">
      <selection activeCell="H18" sqref="H18"/>
    </sheetView>
  </sheetViews>
  <sheetFormatPr defaultColWidth="9" defaultRowHeight="13.5" x14ac:dyDescent="0.15"/>
  <cols>
    <col min="1" max="1" width="6.875" customWidth="1"/>
  </cols>
  <sheetData>
    <row r="1" spans="1:13" ht="25.5" x14ac:dyDescent="0.15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5"/>
      <c r="M1" s="5"/>
    </row>
    <row r="2" spans="1:13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5"/>
      <c r="M2" s="5"/>
    </row>
    <row r="3" spans="1:13" x14ac:dyDescent="0.15">
      <c r="A3" s="1">
        <v>1</v>
      </c>
      <c r="B3" s="1" t="s">
        <v>12</v>
      </c>
      <c r="C3" s="1"/>
      <c r="D3" s="1"/>
      <c r="E3" s="2">
        <v>5.5</v>
      </c>
      <c r="F3" s="2">
        <v>0.16</v>
      </c>
      <c r="G3" s="2">
        <f>F3*E3</f>
        <v>0.88</v>
      </c>
      <c r="H3" s="2">
        <v>0.14499999999999999</v>
      </c>
      <c r="I3" s="2">
        <v>2.5</v>
      </c>
      <c r="J3" s="2">
        <f>(F3-H3)*I3</f>
        <v>3.7500000000000033E-2</v>
      </c>
      <c r="K3" s="2">
        <f>G3-J3</f>
        <v>0.84250000000000003</v>
      </c>
      <c r="L3" s="5"/>
      <c r="M3" s="5"/>
    </row>
    <row r="4" spans="1:13" x14ac:dyDescent="0.15">
      <c r="A4" s="1">
        <v>2</v>
      </c>
      <c r="B4" s="1"/>
      <c r="C4" s="1"/>
      <c r="D4" s="1"/>
      <c r="E4" s="2"/>
      <c r="F4" s="2"/>
      <c r="G4" s="2"/>
      <c r="H4" s="2"/>
      <c r="I4" s="2"/>
      <c r="J4" s="2"/>
      <c r="K4" s="2">
        <f>G4-J4</f>
        <v>0</v>
      </c>
      <c r="L4" s="5"/>
      <c r="M4" s="5"/>
    </row>
    <row r="5" spans="1:13" x14ac:dyDescent="0.15">
      <c r="A5" s="1">
        <v>8</v>
      </c>
      <c r="B5" s="1"/>
      <c r="C5" s="1"/>
      <c r="D5" s="1"/>
      <c r="E5" s="1"/>
      <c r="F5" s="1"/>
      <c r="G5" s="2"/>
      <c r="H5" s="1"/>
      <c r="I5" s="2"/>
      <c r="J5" s="2"/>
      <c r="K5" s="2">
        <f>G5-J5</f>
        <v>0</v>
      </c>
      <c r="L5" s="5"/>
      <c r="M5" s="5"/>
    </row>
    <row r="6" spans="1:13" x14ac:dyDescent="0.15">
      <c r="A6" s="27" t="s">
        <v>13</v>
      </c>
      <c r="B6" s="30"/>
      <c r="C6" s="30"/>
      <c r="D6" s="30"/>
      <c r="E6" s="30"/>
      <c r="F6" s="30"/>
      <c r="G6" s="30"/>
      <c r="H6" s="30"/>
      <c r="I6" s="30"/>
      <c r="J6" s="28"/>
      <c r="K6" s="2">
        <f>SUM(K3:K5)</f>
        <v>0.84250000000000003</v>
      </c>
      <c r="L6" s="5"/>
      <c r="M6" s="5"/>
    </row>
    <row r="7" spans="1:13" x14ac:dyDescent="0.15">
      <c r="A7" s="1" t="s">
        <v>1</v>
      </c>
      <c r="B7" s="1" t="s">
        <v>2</v>
      </c>
      <c r="C7" s="1" t="s">
        <v>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27" t="s">
        <v>20</v>
      </c>
      <c r="K7" s="28"/>
      <c r="L7" s="5"/>
      <c r="M7" s="5"/>
    </row>
    <row r="8" spans="1:13" x14ac:dyDescent="0.15">
      <c r="A8" s="1">
        <v>1</v>
      </c>
      <c r="B8" s="1"/>
      <c r="C8" s="1"/>
      <c r="D8" s="1"/>
      <c r="E8" s="1" t="s">
        <v>21</v>
      </c>
      <c r="F8" s="1" t="s">
        <v>22</v>
      </c>
      <c r="G8" s="1"/>
      <c r="H8" s="1" t="s">
        <v>23</v>
      </c>
      <c r="I8" s="1"/>
      <c r="J8" s="27"/>
      <c r="K8" s="28"/>
      <c r="L8" s="5"/>
      <c r="M8" s="5"/>
    </row>
    <row r="9" spans="1:13" x14ac:dyDescent="0.15">
      <c r="A9" s="1">
        <v>2</v>
      </c>
      <c r="B9" s="1"/>
      <c r="C9" s="1"/>
      <c r="D9" s="1"/>
      <c r="E9" s="1" t="s">
        <v>21</v>
      </c>
      <c r="F9" s="1" t="s">
        <v>24</v>
      </c>
      <c r="G9" s="1"/>
      <c r="H9" s="1" t="s">
        <v>25</v>
      </c>
      <c r="I9" s="1"/>
      <c r="J9" s="27"/>
      <c r="K9" s="28"/>
      <c r="L9" s="5"/>
      <c r="M9" s="5"/>
    </row>
    <row r="10" spans="1:13" x14ac:dyDescent="0.15">
      <c r="A10" s="1">
        <v>3</v>
      </c>
      <c r="B10" s="1"/>
      <c r="C10" s="1"/>
      <c r="D10" s="4"/>
      <c r="E10" s="1" t="s">
        <v>26</v>
      </c>
      <c r="F10" s="1" t="s">
        <v>27</v>
      </c>
      <c r="G10" s="1"/>
      <c r="H10" s="1">
        <v>0.5</v>
      </c>
      <c r="I10" s="1">
        <f t="shared" ref="I10:I16" si="0">G10*H10</f>
        <v>0</v>
      </c>
      <c r="J10" s="27"/>
      <c r="K10" s="28"/>
      <c r="L10" s="5"/>
      <c r="M10" s="5"/>
    </row>
    <row r="11" spans="1:13" x14ac:dyDescent="0.15">
      <c r="A11" s="1">
        <v>4</v>
      </c>
      <c r="B11" s="1"/>
      <c r="C11" s="1"/>
      <c r="D11" s="4"/>
      <c r="E11" s="1" t="s">
        <v>26</v>
      </c>
      <c r="F11" s="4">
        <v>200</v>
      </c>
      <c r="G11" s="1"/>
      <c r="H11" s="1">
        <v>0.3</v>
      </c>
      <c r="I11" s="1">
        <f t="shared" si="0"/>
        <v>0</v>
      </c>
      <c r="J11" s="27"/>
      <c r="K11" s="28"/>
      <c r="L11" s="5"/>
      <c r="M11" s="5"/>
    </row>
    <row r="12" spans="1:13" x14ac:dyDescent="0.15">
      <c r="A12" s="1">
        <v>5</v>
      </c>
      <c r="B12" s="1"/>
      <c r="C12" s="1"/>
      <c r="D12" s="4"/>
      <c r="E12" s="1" t="s">
        <v>28</v>
      </c>
      <c r="F12" s="1" t="s">
        <v>29</v>
      </c>
      <c r="G12" s="1"/>
      <c r="H12" s="1">
        <v>0.15</v>
      </c>
      <c r="I12" s="1">
        <f t="shared" si="0"/>
        <v>0</v>
      </c>
      <c r="J12" s="27"/>
      <c r="K12" s="28"/>
      <c r="L12" s="5"/>
      <c r="M12" s="5"/>
    </row>
    <row r="13" spans="1:13" x14ac:dyDescent="0.15">
      <c r="A13" s="1">
        <v>6</v>
      </c>
      <c r="B13" s="1"/>
      <c r="C13" s="1"/>
      <c r="D13" s="1" t="s">
        <v>30</v>
      </c>
      <c r="E13" s="1" t="s">
        <v>28</v>
      </c>
      <c r="F13" s="1" t="s">
        <v>31</v>
      </c>
      <c r="G13" s="1">
        <v>1</v>
      </c>
      <c r="H13" s="1">
        <v>0.1</v>
      </c>
      <c r="I13" s="1">
        <f t="shared" si="0"/>
        <v>0.1</v>
      </c>
      <c r="J13" s="27"/>
      <c r="K13" s="28"/>
      <c r="L13" s="5"/>
      <c r="M13" s="5"/>
    </row>
    <row r="14" spans="1:13" x14ac:dyDescent="0.15">
      <c r="A14" s="1">
        <v>7</v>
      </c>
      <c r="B14" s="1"/>
      <c r="C14" s="1"/>
      <c r="D14" s="16" t="s">
        <v>32</v>
      </c>
      <c r="E14" s="1" t="s">
        <v>28</v>
      </c>
      <c r="F14" s="4">
        <v>125</v>
      </c>
      <c r="G14" s="1">
        <v>1</v>
      </c>
      <c r="H14" s="1">
        <v>0.1</v>
      </c>
      <c r="I14" s="1">
        <f t="shared" si="0"/>
        <v>0.1</v>
      </c>
      <c r="J14" s="27"/>
      <c r="K14" s="28"/>
      <c r="L14" s="5"/>
      <c r="M14" s="5"/>
    </row>
    <row r="15" spans="1:13" x14ac:dyDescent="0.15">
      <c r="A15" s="1">
        <v>8</v>
      </c>
      <c r="B15" s="1"/>
      <c r="C15" s="1"/>
      <c r="D15" s="4" t="s">
        <v>33</v>
      </c>
      <c r="E15" s="1" t="s">
        <v>28</v>
      </c>
      <c r="F15" s="4">
        <v>63</v>
      </c>
      <c r="G15" s="1"/>
      <c r="H15" s="1">
        <v>0.08</v>
      </c>
      <c r="I15" s="1">
        <f t="shared" si="0"/>
        <v>0</v>
      </c>
      <c r="J15" s="27"/>
      <c r="K15" s="28"/>
      <c r="L15" s="5"/>
      <c r="M15" s="5"/>
    </row>
    <row r="16" spans="1:13" x14ac:dyDescent="0.15">
      <c r="A16" s="1">
        <v>9</v>
      </c>
      <c r="B16" s="1"/>
      <c r="C16" s="1"/>
      <c r="D16" s="4" t="s">
        <v>33</v>
      </c>
      <c r="E16" s="1" t="s">
        <v>28</v>
      </c>
      <c r="F16" s="4">
        <v>80</v>
      </c>
      <c r="G16" s="1"/>
      <c r="H16" s="1">
        <v>0.08</v>
      </c>
      <c r="I16" s="1">
        <f t="shared" si="0"/>
        <v>0</v>
      </c>
      <c r="J16" s="27"/>
      <c r="K16" s="28"/>
      <c r="L16" s="5"/>
      <c r="M16" s="5"/>
    </row>
    <row r="17" spans="1:13" x14ac:dyDescent="0.15">
      <c r="A17" s="1">
        <v>11</v>
      </c>
      <c r="B17" s="1"/>
      <c r="C17" s="1"/>
      <c r="D17" s="4" t="s">
        <v>34</v>
      </c>
      <c r="E17" s="1"/>
      <c r="F17" s="4">
        <v>80</v>
      </c>
      <c r="G17" s="1">
        <v>1</v>
      </c>
      <c r="H17" s="1">
        <v>0.06</v>
      </c>
      <c r="I17" s="1">
        <f t="shared" ref="I17:I24" si="1">H17*G17</f>
        <v>0.06</v>
      </c>
      <c r="J17" s="27"/>
      <c r="K17" s="28"/>
      <c r="L17" s="5"/>
      <c r="M17" s="5"/>
    </row>
    <row r="18" spans="1:13" x14ac:dyDescent="0.15">
      <c r="A18" s="1">
        <v>12</v>
      </c>
      <c r="B18" s="1"/>
      <c r="C18" s="1"/>
      <c r="D18" s="1" t="s">
        <v>35</v>
      </c>
      <c r="E18" s="1"/>
      <c r="F18" s="1"/>
      <c r="G18" s="1"/>
      <c r="H18" s="1">
        <v>0.08</v>
      </c>
      <c r="I18" s="1">
        <f t="shared" si="1"/>
        <v>0</v>
      </c>
      <c r="J18" s="27"/>
      <c r="K18" s="28"/>
      <c r="L18" s="5"/>
      <c r="M18" s="5"/>
    </row>
    <row r="19" spans="1:13" x14ac:dyDescent="0.15">
      <c r="A19" s="1">
        <v>13</v>
      </c>
      <c r="B19" s="1"/>
      <c r="C19" s="1"/>
      <c r="D19" s="1" t="s">
        <v>36</v>
      </c>
      <c r="E19" s="1"/>
      <c r="F19" s="1"/>
      <c r="G19" s="1"/>
      <c r="H19" s="1">
        <v>0.08</v>
      </c>
      <c r="I19" s="1">
        <f t="shared" si="1"/>
        <v>0</v>
      </c>
      <c r="J19" s="27"/>
      <c r="K19" s="28"/>
      <c r="L19" s="5"/>
      <c r="M19" s="5"/>
    </row>
    <row r="20" spans="1:13" x14ac:dyDescent="0.15">
      <c r="A20" s="1">
        <v>14</v>
      </c>
      <c r="B20" s="1"/>
      <c r="C20" s="1"/>
      <c r="D20" s="1" t="s">
        <v>37</v>
      </c>
      <c r="E20" s="1"/>
      <c r="F20" s="1"/>
      <c r="G20" s="1"/>
      <c r="H20" s="1">
        <v>0.08</v>
      </c>
      <c r="I20" s="1">
        <f t="shared" si="1"/>
        <v>0</v>
      </c>
      <c r="J20" s="27"/>
      <c r="K20" s="28"/>
      <c r="L20" s="5"/>
      <c r="M20" s="5"/>
    </row>
    <row r="21" spans="1:13" x14ac:dyDescent="0.15">
      <c r="A21" s="1">
        <v>15</v>
      </c>
      <c r="B21" s="1"/>
      <c r="C21" s="1"/>
      <c r="D21" s="1" t="s">
        <v>38</v>
      </c>
      <c r="E21" s="1"/>
      <c r="F21" s="1"/>
      <c r="G21" s="1"/>
      <c r="H21" s="1">
        <v>0.08</v>
      </c>
      <c r="I21" s="1">
        <f t="shared" si="1"/>
        <v>0</v>
      </c>
      <c r="J21" s="27"/>
      <c r="K21" s="28"/>
      <c r="L21" s="5"/>
      <c r="M21" s="5"/>
    </row>
    <row r="22" spans="1:13" x14ac:dyDescent="0.15">
      <c r="A22" s="1">
        <v>15</v>
      </c>
      <c r="B22" s="1"/>
      <c r="C22" s="1"/>
      <c r="D22" s="1" t="s">
        <v>34</v>
      </c>
      <c r="E22" s="1"/>
      <c r="F22" s="1"/>
      <c r="G22" s="1"/>
      <c r="H22" s="1">
        <v>0.08</v>
      </c>
      <c r="I22" s="1">
        <f t="shared" si="1"/>
        <v>0</v>
      </c>
      <c r="J22" s="3"/>
      <c r="K22" s="6"/>
      <c r="L22" s="5"/>
      <c r="M22" s="5"/>
    </row>
    <row r="23" spans="1:13" x14ac:dyDescent="0.15">
      <c r="A23" s="1">
        <v>15</v>
      </c>
      <c r="B23" s="1"/>
      <c r="C23" s="1"/>
      <c r="D23" s="1" t="s">
        <v>39</v>
      </c>
      <c r="E23" s="1"/>
      <c r="F23" s="1"/>
      <c r="G23" s="1"/>
      <c r="H23" s="1">
        <v>0.08</v>
      </c>
      <c r="I23" s="1">
        <f t="shared" si="1"/>
        <v>0</v>
      </c>
      <c r="J23" s="27"/>
      <c r="K23" s="28"/>
      <c r="L23" s="5"/>
      <c r="M23" s="5"/>
    </row>
    <row r="24" spans="1:13" x14ac:dyDescent="0.15">
      <c r="A24" s="1">
        <v>15</v>
      </c>
      <c r="B24" s="1"/>
      <c r="C24" s="1"/>
      <c r="D24" s="1" t="s">
        <v>40</v>
      </c>
      <c r="E24" s="1"/>
      <c r="F24" s="1"/>
      <c r="G24" s="1"/>
      <c r="H24" s="1">
        <v>0.08</v>
      </c>
      <c r="I24" s="1">
        <f t="shared" si="1"/>
        <v>0</v>
      </c>
      <c r="J24" s="27"/>
      <c r="K24" s="28"/>
      <c r="L24" s="5"/>
      <c r="M24" s="5"/>
    </row>
    <row r="25" spans="1:13" x14ac:dyDescent="0.15">
      <c r="A25" s="1">
        <v>15</v>
      </c>
      <c r="B25" s="1"/>
      <c r="C25" s="1"/>
      <c r="D25" s="1" t="s">
        <v>41</v>
      </c>
      <c r="E25" s="1"/>
      <c r="F25" s="1"/>
      <c r="G25" s="1"/>
      <c r="H25" s="1"/>
      <c r="I25" s="1"/>
      <c r="J25" s="27" t="s">
        <v>42</v>
      </c>
      <c r="K25" s="28"/>
      <c r="L25" s="5"/>
      <c r="M25" s="5"/>
    </row>
    <row r="26" spans="1:13" x14ac:dyDescent="0.15">
      <c r="A26" s="1"/>
      <c r="B26" s="1"/>
      <c r="C26" s="1"/>
      <c r="D26" s="27" t="s">
        <v>43</v>
      </c>
      <c r="E26" s="30"/>
      <c r="F26" s="30"/>
      <c r="G26" s="30"/>
      <c r="H26" s="28"/>
      <c r="I26" s="1"/>
      <c r="J26" s="3"/>
      <c r="K26" s="6"/>
      <c r="L26" s="5"/>
      <c r="M26" s="5"/>
    </row>
    <row r="27" spans="1:13" x14ac:dyDescent="0.15">
      <c r="A27" s="27" t="s">
        <v>13</v>
      </c>
      <c r="B27" s="30"/>
      <c r="C27" s="30"/>
      <c r="D27" s="30"/>
      <c r="E27" s="30"/>
      <c r="F27" s="30"/>
      <c r="G27" s="30"/>
      <c r="H27" s="28"/>
      <c r="I27" s="1">
        <f>SUM(I10:I26)</f>
        <v>0.26</v>
      </c>
      <c r="J27" s="1"/>
      <c r="K27" s="1"/>
      <c r="L27" s="5"/>
      <c r="M27" s="5"/>
    </row>
    <row r="28" spans="1:13" x14ac:dyDescent="0.15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28"/>
      <c r="L28" s="5"/>
      <c r="M28" s="5"/>
    </row>
    <row r="29" spans="1:13" x14ac:dyDescent="0.15">
      <c r="A29" s="27" t="s">
        <v>44</v>
      </c>
      <c r="B29" s="30"/>
      <c r="C29" s="30"/>
      <c r="D29" s="30"/>
      <c r="E29" s="28"/>
      <c r="F29" s="29" t="s">
        <v>45</v>
      </c>
      <c r="G29" s="29"/>
      <c r="H29" s="1" t="s">
        <v>46</v>
      </c>
      <c r="I29" s="1" t="s">
        <v>47</v>
      </c>
      <c r="J29" s="1" t="s">
        <v>48</v>
      </c>
      <c r="K29" s="6" t="s">
        <v>20</v>
      </c>
      <c r="L29" s="5"/>
      <c r="M29" s="5"/>
    </row>
    <row r="30" spans="1:13" x14ac:dyDescent="0.15">
      <c r="A30" s="1" t="s">
        <v>1</v>
      </c>
      <c r="B30" s="1" t="s">
        <v>49</v>
      </c>
      <c r="C30" s="1" t="s">
        <v>50</v>
      </c>
      <c r="D30" s="1" t="s">
        <v>51</v>
      </c>
      <c r="E30" s="1" t="s">
        <v>19</v>
      </c>
      <c r="F30" s="29" t="s">
        <v>52</v>
      </c>
      <c r="G30" s="29"/>
      <c r="H30" s="1"/>
      <c r="I30" s="1">
        <v>0.06</v>
      </c>
      <c r="J30" s="13">
        <f t="shared" ref="J30:J33" si="2">I30*H30</f>
        <v>0</v>
      </c>
      <c r="K30" s="1"/>
      <c r="L30" s="5"/>
      <c r="M30" s="5"/>
    </row>
    <row r="31" spans="1:13" x14ac:dyDescent="0.15">
      <c r="A31" s="4">
        <v>1</v>
      </c>
      <c r="B31" s="1"/>
      <c r="C31" s="1"/>
      <c r="D31" s="1"/>
      <c r="E31" s="1">
        <f t="shared" ref="E31:E39" si="3">D31*C31</f>
        <v>0</v>
      </c>
      <c r="F31" s="27" t="s">
        <v>53</v>
      </c>
      <c r="G31" s="28"/>
      <c r="H31" s="1"/>
      <c r="I31" s="1">
        <v>0.06</v>
      </c>
      <c r="J31" s="13">
        <f t="shared" si="2"/>
        <v>0</v>
      </c>
      <c r="K31" s="1"/>
      <c r="L31" s="5"/>
      <c r="M31" s="5"/>
    </row>
    <row r="32" spans="1:13" x14ac:dyDescent="0.15">
      <c r="A32" s="4">
        <v>2</v>
      </c>
      <c r="B32" s="1"/>
      <c r="C32" s="1"/>
      <c r="D32" s="1"/>
      <c r="E32" s="1">
        <f t="shared" si="3"/>
        <v>0</v>
      </c>
      <c r="F32" s="27"/>
      <c r="G32" s="28"/>
      <c r="H32" s="1"/>
      <c r="I32" s="1"/>
      <c r="J32" s="13"/>
      <c r="K32" s="1"/>
      <c r="L32" s="5"/>
      <c r="M32" s="5"/>
    </row>
    <row r="33" spans="1:13" x14ac:dyDescent="0.15">
      <c r="A33" s="4">
        <v>3</v>
      </c>
      <c r="B33" s="7"/>
      <c r="C33" s="7"/>
      <c r="D33" s="7"/>
      <c r="E33" s="1">
        <f t="shared" si="3"/>
        <v>0</v>
      </c>
      <c r="F33" s="27"/>
      <c r="G33" s="28"/>
      <c r="H33" s="1"/>
      <c r="I33" s="1"/>
      <c r="J33" s="13">
        <f t="shared" si="2"/>
        <v>0</v>
      </c>
      <c r="K33" s="1"/>
      <c r="L33" s="5"/>
      <c r="M33" s="5"/>
    </row>
    <row r="34" spans="1:13" x14ac:dyDescent="0.15">
      <c r="A34" s="4">
        <v>4</v>
      </c>
      <c r="B34" s="1"/>
      <c r="C34" s="1"/>
      <c r="D34" s="1"/>
      <c r="E34" s="1">
        <f t="shared" si="3"/>
        <v>0</v>
      </c>
      <c r="F34" s="27"/>
      <c r="G34" s="28"/>
      <c r="H34" s="1"/>
      <c r="I34" s="1"/>
      <c r="J34" s="13"/>
      <c r="K34" s="1"/>
      <c r="L34" s="5"/>
      <c r="M34" s="5"/>
    </row>
    <row r="35" spans="1:13" x14ac:dyDescent="0.15">
      <c r="A35" s="4">
        <v>5</v>
      </c>
      <c r="B35" s="7"/>
      <c r="C35" s="7"/>
      <c r="D35" s="1"/>
      <c r="E35" s="1">
        <f t="shared" si="3"/>
        <v>0</v>
      </c>
      <c r="F35" s="27"/>
      <c r="G35" s="28"/>
      <c r="H35" s="1"/>
      <c r="I35" s="1"/>
      <c r="J35" s="13"/>
      <c r="K35" s="1"/>
      <c r="L35" s="5"/>
      <c r="M35" s="5"/>
    </row>
    <row r="36" spans="1:13" x14ac:dyDescent="0.15">
      <c r="A36" s="4">
        <v>6</v>
      </c>
      <c r="B36" s="1"/>
      <c r="C36" s="1"/>
      <c r="D36" s="1"/>
      <c r="E36" s="1">
        <f t="shared" si="3"/>
        <v>0</v>
      </c>
      <c r="F36" s="27" t="s">
        <v>13</v>
      </c>
      <c r="G36" s="28"/>
      <c r="H36" s="1"/>
      <c r="I36" s="1"/>
      <c r="J36" s="13">
        <f>SUM(J30:J35)</f>
        <v>0</v>
      </c>
      <c r="K36" s="1"/>
      <c r="L36" s="5"/>
      <c r="M36" s="5"/>
    </row>
    <row r="37" spans="1:13" ht="15.75" x14ac:dyDescent="0.15">
      <c r="A37" s="4">
        <v>7</v>
      </c>
      <c r="B37" s="1"/>
      <c r="C37" s="1"/>
      <c r="D37" s="1"/>
      <c r="E37" s="1">
        <f t="shared" si="3"/>
        <v>0</v>
      </c>
      <c r="F37" s="27" t="s">
        <v>54</v>
      </c>
      <c r="G37" s="28"/>
      <c r="H37" s="8" t="s">
        <v>55</v>
      </c>
      <c r="I37" s="8" t="s">
        <v>56</v>
      </c>
      <c r="J37" s="11" t="s">
        <v>48</v>
      </c>
      <c r="K37" s="1" t="s">
        <v>20</v>
      </c>
      <c r="L37" s="5"/>
      <c r="M37" s="5"/>
    </row>
    <row r="38" spans="1:13" x14ac:dyDescent="0.15">
      <c r="A38" s="4">
        <v>8</v>
      </c>
      <c r="B38" s="1"/>
      <c r="C38" s="1"/>
      <c r="D38" s="1"/>
      <c r="E38" s="1">
        <f t="shared" si="3"/>
        <v>0</v>
      </c>
      <c r="F38" s="27" t="s">
        <v>57</v>
      </c>
      <c r="G38" s="28"/>
      <c r="H38" s="1">
        <v>10</v>
      </c>
      <c r="I38" s="1"/>
      <c r="J38" s="1"/>
      <c r="K38" s="1"/>
      <c r="L38" s="5"/>
      <c r="M38" s="5"/>
    </row>
    <row r="39" spans="1:13" x14ac:dyDescent="0.15">
      <c r="A39" s="4">
        <v>9</v>
      </c>
      <c r="B39" s="1"/>
      <c r="C39" s="1"/>
      <c r="D39" s="1"/>
      <c r="E39" s="1">
        <f t="shared" si="3"/>
        <v>0</v>
      </c>
      <c r="F39" s="27" t="s">
        <v>58</v>
      </c>
      <c r="G39" s="28"/>
      <c r="H39" s="1">
        <v>16</v>
      </c>
      <c r="I39" s="17">
        <f>J39/H39</f>
        <v>4.6875E-2</v>
      </c>
      <c r="J39" s="1">
        <v>0.75</v>
      </c>
      <c r="K39" s="1"/>
      <c r="L39" s="5"/>
      <c r="M39" s="5"/>
    </row>
    <row r="40" spans="1:13" x14ac:dyDescent="0.15">
      <c r="A40" s="22" t="s">
        <v>13</v>
      </c>
      <c r="B40" s="23"/>
      <c r="C40" s="23"/>
      <c r="D40" s="24"/>
      <c r="E40" s="9">
        <f>SUM(E31:E39)</f>
        <v>0</v>
      </c>
      <c r="F40" s="5"/>
      <c r="G40" s="5"/>
      <c r="H40" s="5"/>
      <c r="I40" s="5"/>
      <c r="J40" s="5"/>
      <c r="K40" s="5"/>
      <c r="L40" s="5"/>
      <c r="M40" s="5"/>
    </row>
    <row r="41" spans="1:13" x14ac:dyDescent="0.15">
      <c r="A41" s="25" t="s">
        <v>59</v>
      </c>
      <c r="B41" s="25"/>
      <c r="C41" s="10" t="s">
        <v>60</v>
      </c>
      <c r="D41" s="5"/>
      <c r="E41" s="11" t="s">
        <v>61</v>
      </c>
      <c r="F41" s="26">
        <f>C46+C45+C44+C43+C42</f>
        <v>1.8863000000000001</v>
      </c>
      <c r="G41" s="21"/>
      <c r="H41" s="21"/>
      <c r="I41" s="21"/>
      <c r="J41" s="21"/>
      <c r="K41" s="21"/>
      <c r="L41" s="5">
        <f>F41*1.15/1.13</f>
        <v>1.9196858407079649</v>
      </c>
      <c r="M41" s="5"/>
    </row>
    <row r="42" spans="1:13" x14ac:dyDescent="0.15">
      <c r="A42" s="20" t="s">
        <v>62</v>
      </c>
      <c r="B42" s="20"/>
      <c r="C42" s="12">
        <f>K6</f>
        <v>0.84250000000000003</v>
      </c>
      <c r="D42" s="5"/>
      <c r="E42" s="7" t="s">
        <v>63</v>
      </c>
      <c r="F42" s="21">
        <f>F41*0.06</f>
        <v>0.113178</v>
      </c>
      <c r="G42" s="21"/>
      <c r="H42" s="21"/>
      <c r="I42" s="21"/>
      <c r="J42" s="21"/>
      <c r="K42" s="21"/>
      <c r="L42" s="5"/>
      <c r="M42" s="5"/>
    </row>
    <row r="43" spans="1:13" x14ac:dyDescent="0.15">
      <c r="A43" s="20" t="s">
        <v>64</v>
      </c>
      <c r="B43" s="20"/>
      <c r="C43" s="12">
        <f>I27*1.13</f>
        <v>0.29380000000000001</v>
      </c>
      <c r="D43" s="5"/>
      <c r="E43" s="7" t="s">
        <v>65</v>
      </c>
      <c r="F43" s="21">
        <f>F41*0.04</f>
        <v>7.5452000000000005E-2</v>
      </c>
      <c r="G43" s="21"/>
      <c r="H43" s="21"/>
      <c r="I43" s="21"/>
      <c r="J43" s="21"/>
      <c r="K43" s="21"/>
      <c r="L43" s="5"/>
      <c r="M43" s="5"/>
    </row>
    <row r="44" spans="1:13" x14ac:dyDescent="0.15">
      <c r="A44" s="20" t="s">
        <v>66</v>
      </c>
      <c r="B44" s="20"/>
      <c r="C44" s="12">
        <f>E40</f>
        <v>0</v>
      </c>
      <c r="D44" s="5"/>
      <c r="E44" s="7" t="s">
        <v>67</v>
      </c>
      <c r="F44" s="21">
        <v>0.1</v>
      </c>
      <c r="G44" s="21"/>
      <c r="H44" s="21"/>
      <c r="I44" s="21"/>
      <c r="J44" s="21"/>
      <c r="K44" s="21"/>
      <c r="L44" s="5"/>
      <c r="M44" s="5"/>
    </row>
    <row r="45" spans="1:13" x14ac:dyDescent="0.15">
      <c r="A45" s="20" t="s">
        <v>68</v>
      </c>
      <c r="B45" s="20"/>
      <c r="C45" s="12">
        <f>J36*1.17</f>
        <v>0</v>
      </c>
      <c r="D45" s="5"/>
      <c r="E45" s="7" t="s">
        <v>69</v>
      </c>
      <c r="F45" s="21">
        <f>(F41+F42+F43+F44)*0.15</f>
        <v>0.32623950000000002</v>
      </c>
      <c r="G45" s="21"/>
      <c r="H45" s="21"/>
      <c r="I45" s="21"/>
      <c r="J45" s="21"/>
      <c r="K45" s="21"/>
      <c r="L45" s="5"/>
      <c r="M45" s="5"/>
    </row>
    <row r="46" spans="1:13" x14ac:dyDescent="0.15">
      <c r="A46" s="20" t="s">
        <v>54</v>
      </c>
      <c r="B46" s="20"/>
      <c r="C46" s="12">
        <f>J38+J39</f>
        <v>0.75</v>
      </c>
      <c r="D46" s="5"/>
      <c r="E46" s="7" t="s">
        <v>70</v>
      </c>
      <c r="F46" s="21">
        <f>F45+F44+F43+F42+F41</f>
        <v>2.5011695</v>
      </c>
      <c r="G46" s="21"/>
      <c r="H46" s="21"/>
      <c r="I46" s="21"/>
      <c r="J46" s="21"/>
      <c r="K46" s="21"/>
      <c r="L46" s="5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</sheetData>
  <mergeCells count="48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3:K23"/>
    <mergeCell ref="J24:K24"/>
    <mergeCell ref="J25:K25"/>
    <mergeCell ref="D26:H26"/>
    <mergeCell ref="A27:H27"/>
    <mergeCell ref="A28:K28"/>
    <mergeCell ref="A29:E29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A40:D40"/>
    <mergeCell ref="A41:B41"/>
    <mergeCell ref="F41:K41"/>
    <mergeCell ref="A42:B42"/>
    <mergeCell ref="F42:K42"/>
    <mergeCell ref="A46:B46"/>
    <mergeCell ref="F46:K46"/>
    <mergeCell ref="A43:B43"/>
    <mergeCell ref="F43:K43"/>
    <mergeCell ref="A44:B44"/>
    <mergeCell ref="F44:K44"/>
    <mergeCell ref="A45:B45"/>
    <mergeCell ref="F45:K45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8" workbookViewId="0">
      <selection activeCell="H18" sqref="H18"/>
    </sheetView>
  </sheetViews>
  <sheetFormatPr defaultColWidth="9" defaultRowHeight="13.5" x14ac:dyDescent="0.15"/>
  <sheetData>
    <row r="1" spans="1:13" ht="25.5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5"/>
      <c r="M1" s="5"/>
    </row>
    <row r="2" spans="1:13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5"/>
      <c r="M2" s="5"/>
    </row>
    <row r="3" spans="1:13" x14ac:dyDescent="0.15">
      <c r="A3" s="1">
        <v>1</v>
      </c>
      <c r="B3" s="1" t="s">
        <v>12</v>
      </c>
      <c r="C3" s="1"/>
      <c r="D3" s="1"/>
      <c r="E3" s="2">
        <v>5.5</v>
      </c>
      <c r="F3" s="2">
        <v>0.19</v>
      </c>
      <c r="G3" s="2">
        <f>F3*E3</f>
        <v>1.0449999999999999</v>
      </c>
      <c r="H3" s="2">
        <v>0.159</v>
      </c>
      <c r="I3" s="2">
        <v>2.5</v>
      </c>
      <c r="J3" s="2">
        <f>(F3-H3)*I3</f>
        <v>7.7499999999999999E-2</v>
      </c>
      <c r="K3" s="2">
        <f>G3-J3</f>
        <v>0.96749999999999992</v>
      </c>
      <c r="L3" s="5"/>
      <c r="M3" s="5"/>
    </row>
    <row r="4" spans="1:13" x14ac:dyDescent="0.15">
      <c r="A4" s="1">
        <v>2</v>
      </c>
      <c r="B4" s="1"/>
      <c r="C4" s="1"/>
      <c r="D4" s="1"/>
      <c r="E4" s="2"/>
      <c r="F4" s="2"/>
      <c r="G4" s="2"/>
      <c r="H4" s="2"/>
      <c r="I4" s="2"/>
      <c r="J4" s="2"/>
      <c r="K4" s="2">
        <f>G4-J4</f>
        <v>0</v>
      </c>
      <c r="L4" s="5"/>
      <c r="M4" s="5"/>
    </row>
    <row r="5" spans="1:13" x14ac:dyDescent="0.15">
      <c r="A5" s="1">
        <v>8</v>
      </c>
      <c r="B5" s="1"/>
      <c r="C5" s="1"/>
      <c r="D5" s="1"/>
      <c r="E5" s="1"/>
      <c r="F5" s="1"/>
      <c r="G5" s="2"/>
      <c r="H5" s="1"/>
      <c r="I5" s="2"/>
      <c r="J5" s="2"/>
      <c r="K5" s="2">
        <f>G5-J5</f>
        <v>0</v>
      </c>
      <c r="L5" s="5"/>
      <c r="M5" s="5"/>
    </row>
    <row r="6" spans="1:13" x14ac:dyDescent="0.15">
      <c r="A6" s="27" t="s">
        <v>13</v>
      </c>
      <c r="B6" s="30"/>
      <c r="C6" s="30"/>
      <c r="D6" s="30"/>
      <c r="E6" s="30"/>
      <c r="F6" s="30"/>
      <c r="G6" s="30"/>
      <c r="H6" s="30"/>
      <c r="I6" s="30"/>
      <c r="J6" s="28"/>
      <c r="K6" s="2">
        <f>SUM(K3:K5)</f>
        <v>0.96749999999999992</v>
      </c>
      <c r="L6" s="5"/>
      <c r="M6" s="5"/>
    </row>
    <row r="7" spans="1:13" x14ac:dyDescent="0.15">
      <c r="A7" s="1" t="s">
        <v>1</v>
      </c>
      <c r="B7" s="1" t="s">
        <v>2</v>
      </c>
      <c r="C7" s="1" t="s">
        <v>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27" t="s">
        <v>20</v>
      </c>
      <c r="K7" s="28"/>
      <c r="L7" s="5"/>
      <c r="M7" s="5"/>
    </row>
    <row r="8" spans="1:13" x14ac:dyDescent="0.15">
      <c r="A8" s="1">
        <v>1</v>
      </c>
      <c r="B8" s="1"/>
      <c r="C8" s="1"/>
      <c r="D8" s="1"/>
      <c r="E8" s="1" t="s">
        <v>21</v>
      </c>
      <c r="F8" s="1" t="s">
        <v>22</v>
      </c>
      <c r="G8" s="1"/>
      <c r="H8" s="1" t="s">
        <v>23</v>
      </c>
      <c r="I8" s="1"/>
      <c r="J8" s="27"/>
      <c r="K8" s="28"/>
      <c r="L8" s="5"/>
      <c r="M8" s="5"/>
    </row>
    <row r="9" spans="1:13" x14ac:dyDescent="0.15">
      <c r="A9" s="1">
        <v>2</v>
      </c>
      <c r="B9" s="1"/>
      <c r="C9" s="1"/>
      <c r="D9" s="1"/>
      <c r="E9" s="1" t="s">
        <v>21</v>
      </c>
      <c r="F9" s="1" t="s">
        <v>24</v>
      </c>
      <c r="G9" s="1"/>
      <c r="H9" s="1" t="s">
        <v>25</v>
      </c>
      <c r="I9" s="1"/>
      <c r="J9" s="27"/>
      <c r="K9" s="28"/>
      <c r="L9" s="5"/>
      <c r="M9" s="5"/>
    </row>
    <row r="10" spans="1:13" x14ac:dyDescent="0.15">
      <c r="A10" s="1">
        <v>3</v>
      </c>
      <c r="B10" s="1"/>
      <c r="C10" s="1"/>
      <c r="D10" s="4"/>
      <c r="E10" s="1" t="s">
        <v>26</v>
      </c>
      <c r="F10" s="1" t="s">
        <v>27</v>
      </c>
      <c r="G10" s="1"/>
      <c r="H10" s="1">
        <v>0.5</v>
      </c>
      <c r="I10" s="1">
        <f t="shared" ref="I10:I16" si="0">G10*H10</f>
        <v>0</v>
      </c>
      <c r="J10" s="27"/>
      <c r="K10" s="28"/>
      <c r="L10" s="5"/>
      <c r="M10" s="5"/>
    </row>
    <row r="11" spans="1:13" x14ac:dyDescent="0.15">
      <c r="A11" s="1">
        <v>4</v>
      </c>
      <c r="B11" s="1"/>
      <c r="C11" s="1"/>
      <c r="D11" s="4"/>
      <c r="E11" s="1" t="s">
        <v>26</v>
      </c>
      <c r="F11" s="4">
        <v>200</v>
      </c>
      <c r="G11" s="1"/>
      <c r="H11" s="1">
        <v>0.3</v>
      </c>
      <c r="I11" s="1">
        <f t="shared" si="0"/>
        <v>0</v>
      </c>
      <c r="J11" s="27"/>
      <c r="K11" s="28"/>
      <c r="L11" s="5"/>
      <c r="M11" s="5"/>
    </row>
    <row r="12" spans="1:13" x14ac:dyDescent="0.15">
      <c r="A12" s="1">
        <v>5</v>
      </c>
      <c r="B12" s="1"/>
      <c r="C12" s="1"/>
      <c r="D12" s="4"/>
      <c r="E12" s="1" t="s">
        <v>28</v>
      </c>
      <c r="F12" s="1" t="s">
        <v>29</v>
      </c>
      <c r="G12" s="1"/>
      <c r="H12" s="1">
        <v>0.15</v>
      </c>
      <c r="I12" s="1">
        <f t="shared" si="0"/>
        <v>0</v>
      </c>
      <c r="J12" s="27"/>
      <c r="K12" s="28"/>
      <c r="L12" s="5"/>
      <c r="M12" s="5"/>
    </row>
    <row r="13" spans="1:13" x14ac:dyDescent="0.15">
      <c r="A13" s="1">
        <v>6</v>
      </c>
      <c r="B13" s="1"/>
      <c r="C13" s="1"/>
      <c r="D13" s="1" t="s">
        <v>30</v>
      </c>
      <c r="E13" s="1" t="s">
        <v>28</v>
      </c>
      <c r="F13" s="1" t="s">
        <v>31</v>
      </c>
      <c r="G13" s="1">
        <v>1</v>
      </c>
      <c r="H13" s="1">
        <v>0.1</v>
      </c>
      <c r="I13" s="1">
        <f t="shared" si="0"/>
        <v>0.1</v>
      </c>
      <c r="J13" s="27"/>
      <c r="K13" s="28"/>
      <c r="L13" s="5"/>
      <c r="M13" s="5"/>
    </row>
    <row r="14" spans="1:13" x14ac:dyDescent="0.15">
      <c r="A14" s="1">
        <v>7</v>
      </c>
      <c r="B14" s="1"/>
      <c r="C14" s="1"/>
      <c r="D14" s="5" t="s">
        <v>32</v>
      </c>
      <c r="E14" s="1" t="s">
        <v>28</v>
      </c>
      <c r="F14" s="4">
        <v>125</v>
      </c>
      <c r="G14" s="1">
        <v>1</v>
      </c>
      <c r="H14" s="1">
        <v>0.1</v>
      </c>
      <c r="I14" s="1">
        <f t="shared" si="0"/>
        <v>0.1</v>
      </c>
      <c r="J14" s="27"/>
      <c r="K14" s="28"/>
      <c r="L14" s="5"/>
      <c r="M14" s="5"/>
    </row>
    <row r="15" spans="1:13" x14ac:dyDescent="0.15">
      <c r="A15" s="1">
        <v>8</v>
      </c>
      <c r="B15" s="1"/>
      <c r="C15" s="1"/>
      <c r="D15" s="4" t="s">
        <v>33</v>
      </c>
      <c r="E15" s="1" t="s">
        <v>28</v>
      </c>
      <c r="F15" s="4">
        <v>63</v>
      </c>
      <c r="G15" s="1"/>
      <c r="H15" s="1">
        <v>0.08</v>
      </c>
      <c r="I15" s="1">
        <f t="shared" si="0"/>
        <v>0</v>
      </c>
      <c r="J15" s="27"/>
      <c r="K15" s="28"/>
      <c r="L15" s="5"/>
      <c r="M15" s="5"/>
    </row>
    <row r="16" spans="1:13" x14ac:dyDescent="0.15">
      <c r="A16" s="1">
        <v>9</v>
      </c>
      <c r="B16" s="1"/>
      <c r="C16" s="1"/>
      <c r="D16" s="4" t="s">
        <v>33</v>
      </c>
      <c r="E16" s="1" t="s">
        <v>28</v>
      </c>
      <c r="F16" s="4">
        <v>80</v>
      </c>
      <c r="G16" s="1"/>
      <c r="H16" s="1">
        <v>0.08</v>
      </c>
      <c r="I16" s="1">
        <f t="shared" si="0"/>
        <v>0</v>
      </c>
      <c r="J16" s="27"/>
      <c r="K16" s="28"/>
      <c r="L16" s="5"/>
      <c r="M16" s="5"/>
    </row>
    <row r="17" spans="1:13" x14ac:dyDescent="0.15">
      <c r="A17" s="1">
        <v>11</v>
      </c>
      <c r="B17" s="1"/>
      <c r="C17" s="1"/>
      <c r="D17" s="4" t="s">
        <v>34</v>
      </c>
      <c r="E17" s="1"/>
      <c r="F17" s="4">
        <v>80</v>
      </c>
      <c r="G17" s="1">
        <v>1</v>
      </c>
      <c r="H17" s="1">
        <v>0.06</v>
      </c>
      <c r="I17" s="1">
        <f t="shared" ref="I17:I24" si="1">H17*G17</f>
        <v>0.06</v>
      </c>
      <c r="J17" s="27"/>
      <c r="K17" s="28"/>
      <c r="L17" s="5"/>
      <c r="M17" s="5"/>
    </row>
    <row r="18" spans="1:13" x14ac:dyDescent="0.15">
      <c r="A18" s="1">
        <v>12</v>
      </c>
      <c r="B18" s="1"/>
      <c r="C18" s="1"/>
      <c r="D18" s="1" t="s">
        <v>35</v>
      </c>
      <c r="E18" s="1"/>
      <c r="F18" s="1"/>
      <c r="G18" s="1"/>
      <c r="H18" s="1">
        <v>0.08</v>
      </c>
      <c r="I18" s="1">
        <f t="shared" si="1"/>
        <v>0</v>
      </c>
      <c r="J18" s="27"/>
      <c r="K18" s="28"/>
      <c r="L18" s="5"/>
      <c r="M18" s="5"/>
    </row>
    <row r="19" spans="1:13" x14ac:dyDescent="0.15">
      <c r="A19" s="1">
        <v>13</v>
      </c>
      <c r="B19" s="1"/>
      <c r="C19" s="1"/>
      <c r="D19" s="1" t="s">
        <v>36</v>
      </c>
      <c r="E19" s="1"/>
      <c r="F19" s="1"/>
      <c r="G19" s="1"/>
      <c r="H19" s="1">
        <v>0.08</v>
      </c>
      <c r="I19" s="1">
        <f t="shared" si="1"/>
        <v>0</v>
      </c>
      <c r="J19" s="27"/>
      <c r="K19" s="28"/>
      <c r="L19" s="5"/>
      <c r="M19" s="5"/>
    </row>
    <row r="20" spans="1:13" x14ac:dyDescent="0.15">
      <c r="A20" s="1">
        <v>14</v>
      </c>
      <c r="B20" s="1"/>
      <c r="C20" s="1"/>
      <c r="D20" s="1" t="s">
        <v>37</v>
      </c>
      <c r="E20" s="1"/>
      <c r="F20" s="1"/>
      <c r="G20" s="1"/>
      <c r="H20" s="1">
        <v>0.08</v>
      </c>
      <c r="I20" s="1">
        <f t="shared" si="1"/>
        <v>0</v>
      </c>
      <c r="J20" s="27"/>
      <c r="K20" s="28"/>
      <c r="L20" s="5"/>
      <c r="M20" s="5"/>
    </row>
    <row r="21" spans="1:13" x14ac:dyDescent="0.15">
      <c r="A21" s="1">
        <v>15</v>
      </c>
      <c r="B21" s="1"/>
      <c r="C21" s="1"/>
      <c r="D21" s="1" t="s">
        <v>38</v>
      </c>
      <c r="E21" s="1"/>
      <c r="F21" s="1"/>
      <c r="G21" s="1"/>
      <c r="H21" s="1">
        <v>0.08</v>
      </c>
      <c r="I21" s="1">
        <f t="shared" si="1"/>
        <v>0</v>
      </c>
      <c r="J21" s="27"/>
      <c r="K21" s="28"/>
      <c r="L21" s="5"/>
      <c r="M21" s="5"/>
    </row>
    <row r="22" spans="1:13" x14ac:dyDescent="0.15">
      <c r="A22" s="1">
        <v>15</v>
      </c>
      <c r="B22" s="1"/>
      <c r="C22" s="1"/>
      <c r="D22" s="1" t="s">
        <v>34</v>
      </c>
      <c r="E22" s="1"/>
      <c r="F22" s="1"/>
      <c r="G22" s="1"/>
      <c r="H22" s="1">
        <v>0.08</v>
      </c>
      <c r="I22" s="1">
        <f t="shared" si="1"/>
        <v>0</v>
      </c>
      <c r="J22" s="3"/>
      <c r="K22" s="6"/>
      <c r="L22" s="5"/>
      <c r="M22" s="5"/>
    </row>
    <row r="23" spans="1:13" x14ac:dyDescent="0.15">
      <c r="A23" s="1">
        <v>15</v>
      </c>
      <c r="B23" s="1"/>
      <c r="C23" s="1"/>
      <c r="D23" s="1" t="s">
        <v>39</v>
      </c>
      <c r="E23" s="1"/>
      <c r="F23" s="1"/>
      <c r="G23" s="1"/>
      <c r="H23" s="1">
        <v>0.08</v>
      </c>
      <c r="I23" s="1">
        <f t="shared" si="1"/>
        <v>0</v>
      </c>
      <c r="J23" s="27"/>
      <c r="K23" s="28"/>
      <c r="L23" s="5"/>
      <c r="M23" s="5"/>
    </row>
    <row r="24" spans="1:13" x14ac:dyDescent="0.15">
      <c r="A24" s="1">
        <v>15</v>
      </c>
      <c r="B24" s="1"/>
      <c r="C24" s="1"/>
      <c r="D24" s="1" t="s">
        <v>40</v>
      </c>
      <c r="E24" s="1"/>
      <c r="F24" s="1"/>
      <c r="G24" s="1"/>
      <c r="H24" s="1">
        <v>0.08</v>
      </c>
      <c r="I24" s="1">
        <f t="shared" si="1"/>
        <v>0</v>
      </c>
      <c r="J24" s="27"/>
      <c r="K24" s="28"/>
      <c r="L24" s="5"/>
      <c r="M24" s="5"/>
    </row>
    <row r="25" spans="1:13" x14ac:dyDescent="0.15">
      <c r="A25" s="1">
        <v>15</v>
      </c>
      <c r="B25" s="1"/>
      <c r="C25" s="1"/>
      <c r="D25" s="1" t="s">
        <v>41</v>
      </c>
      <c r="E25" s="1"/>
      <c r="F25" s="1"/>
      <c r="G25" s="1"/>
      <c r="H25" s="1"/>
      <c r="I25" s="1"/>
      <c r="J25" s="27" t="s">
        <v>42</v>
      </c>
      <c r="K25" s="28"/>
      <c r="L25" s="5"/>
      <c r="M25" s="5"/>
    </row>
    <row r="26" spans="1:13" x14ac:dyDescent="0.15">
      <c r="A26" s="1"/>
      <c r="B26" s="1"/>
      <c r="C26" s="1"/>
      <c r="D26" s="27" t="s">
        <v>43</v>
      </c>
      <c r="E26" s="30"/>
      <c r="F26" s="30"/>
      <c r="G26" s="30"/>
      <c r="H26" s="28"/>
      <c r="I26" s="1"/>
      <c r="J26" s="3"/>
      <c r="K26" s="6"/>
      <c r="L26" s="5"/>
      <c r="M26" s="5"/>
    </row>
    <row r="27" spans="1:13" x14ac:dyDescent="0.15">
      <c r="A27" s="27" t="s">
        <v>13</v>
      </c>
      <c r="B27" s="30"/>
      <c r="C27" s="30"/>
      <c r="D27" s="30"/>
      <c r="E27" s="30"/>
      <c r="F27" s="30"/>
      <c r="G27" s="30"/>
      <c r="H27" s="28"/>
      <c r="I27" s="1">
        <f>SUM(I10:I26)</f>
        <v>0.26</v>
      </c>
      <c r="J27" s="1"/>
      <c r="K27" s="1"/>
      <c r="L27" s="5"/>
      <c r="M27" s="5"/>
    </row>
    <row r="28" spans="1:13" x14ac:dyDescent="0.15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28"/>
      <c r="L28" s="5"/>
      <c r="M28" s="5"/>
    </row>
    <row r="29" spans="1:13" x14ac:dyDescent="0.15">
      <c r="A29" s="27" t="s">
        <v>44</v>
      </c>
      <c r="B29" s="30"/>
      <c r="C29" s="30"/>
      <c r="D29" s="30"/>
      <c r="E29" s="28"/>
      <c r="F29" s="29" t="s">
        <v>45</v>
      </c>
      <c r="G29" s="29"/>
      <c r="H29" s="1" t="s">
        <v>46</v>
      </c>
      <c r="I29" s="1" t="s">
        <v>47</v>
      </c>
      <c r="J29" s="1" t="s">
        <v>48</v>
      </c>
      <c r="K29" s="6" t="s">
        <v>20</v>
      </c>
      <c r="L29" s="5"/>
      <c r="M29" s="5"/>
    </row>
    <row r="30" spans="1:13" x14ac:dyDescent="0.15">
      <c r="A30" s="1" t="s">
        <v>1</v>
      </c>
      <c r="B30" s="1" t="s">
        <v>49</v>
      </c>
      <c r="C30" s="1" t="s">
        <v>50</v>
      </c>
      <c r="D30" s="1" t="s">
        <v>51</v>
      </c>
      <c r="E30" s="1" t="s">
        <v>19</v>
      </c>
      <c r="F30" s="29" t="s">
        <v>52</v>
      </c>
      <c r="G30" s="29"/>
      <c r="H30" s="1"/>
      <c r="I30" s="1">
        <v>0.06</v>
      </c>
      <c r="J30" s="13">
        <f t="shared" ref="J30:J33" si="2">I30*H30</f>
        <v>0</v>
      </c>
      <c r="K30" s="1"/>
      <c r="L30" s="5"/>
      <c r="M30" s="5"/>
    </row>
    <row r="31" spans="1:13" x14ac:dyDescent="0.15">
      <c r="A31" s="4">
        <v>1</v>
      </c>
      <c r="B31" s="1"/>
      <c r="C31" s="1"/>
      <c r="D31" s="1"/>
      <c r="E31" s="1">
        <f t="shared" ref="E31:E39" si="3">D31*C31</f>
        <v>0</v>
      </c>
      <c r="F31" s="27" t="s">
        <v>53</v>
      </c>
      <c r="G31" s="28"/>
      <c r="H31" s="1"/>
      <c r="I31" s="1">
        <v>0.06</v>
      </c>
      <c r="J31" s="13">
        <f t="shared" si="2"/>
        <v>0</v>
      </c>
      <c r="K31" s="1"/>
      <c r="L31" s="5"/>
      <c r="M31" s="5"/>
    </row>
    <row r="32" spans="1:13" x14ac:dyDescent="0.15">
      <c r="A32" s="4">
        <v>2</v>
      </c>
      <c r="B32" s="1"/>
      <c r="C32" s="1"/>
      <c r="D32" s="1"/>
      <c r="E32" s="1">
        <f t="shared" si="3"/>
        <v>0</v>
      </c>
      <c r="F32" s="27"/>
      <c r="G32" s="28"/>
      <c r="H32" s="1"/>
      <c r="I32" s="1"/>
      <c r="J32" s="13"/>
      <c r="K32" s="1"/>
      <c r="L32" s="5"/>
      <c r="M32" s="5"/>
    </row>
    <row r="33" spans="1:13" x14ac:dyDescent="0.15">
      <c r="A33" s="4">
        <v>3</v>
      </c>
      <c r="B33" s="7"/>
      <c r="C33" s="7"/>
      <c r="D33" s="7"/>
      <c r="E33" s="1">
        <f t="shared" si="3"/>
        <v>0</v>
      </c>
      <c r="F33" s="27"/>
      <c r="G33" s="28"/>
      <c r="H33" s="1"/>
      <c r="I33" s="1"/>
      <c r="J33" s="13">
        <f t="shared" si="2"/>
        <v>0</v>
      </c>
      <c r="K33" s="1"/>
      <c r="L33" s="5"/>
      <c r="M33" s="5"/>
    </row>
    <row r="34" spans="1:13" x14ac:dyDescent="0.15">
      <c r="A34" s="4">
        <v>4</v>
      </c>
      <c r="B34" s="1"/>
      <c r="C34" s="1"/>
      <c r="D34" s="1"/>
      <c r="E34" s="1">
        <f t="shared" si="3"/>
        <v>0</v>
      </c>
      <c r="F34" s="27"/>
      <c r="G34" s="28"/>
      <c r="H34" s="1"/>
      <c r="I34" s="1"/>
      <c r="J34" s="13"/>
      <c r="K34" s="1"/>
      <c r="L34" s="5"/>
      <c r="M34" s="5"/>
    </row>
    <row r="35" spans="1:13" x14ac:dyDescent="0.15">
      <c r="A35" s="4">
        <v>5</v>
      </c>
      <c r="B35" s="7"/>
      <c r="C35" s="7"/>
      <c r="D35" s="1"/>
      <c r="E35" s="1">
        <f t="shared" si="3"/>
        <v>0</v>
      </c>
      <c r="F35" s="27"/>
      <c r="G35" s="28"/>
      <c r="H35" s="1"/>
      <c r="I35" s="1"/>
      <c r="J35" s="13"/>
      <c r="K35" s="1"/>
      <c r="L35" s="5"/>
      <c r="M35" s="5"/>
    </row>
    <row r="36" spans="1:13" x14ac:dyDescent="0.15">
      <c r="A36" s="4">
        <v>6</v>
      </c>
      <c r="B36" s="1"/>
      <c r="C36" s="1"/>
      <c r="D36" s="1"/>
      <c r="E36" s="1">
        <f t="shared" si="3"/>
        <v>0</v>
      </c>
      <c r="F36" s="27" t="s">
        <v>13</v>
      </c>
      <c r="G36" s="28"/>
      <c r="H36" s="1"/>
      <c r="I36" s="1"/>
      <c r="J36" s="13">
        <f>SUM(J30:J35)</f>
        <v>0</v>
      </c>
      <c r="K36" s="1"/>
      <c r="L36" s="5"/>
      <c r="M36" s="5"/>
    </row>
    <row r="37" spans="1:13" ht="15.75" x14ac:dyDescent="0.15">
      <c r="A37" s="4">
        <v>7</v>
      </c>
      <c r="B37" s="1"/>
      <c r="C37" s="1"/>
      <c r="D37" s="1"/>
      <c r="E37" s="1">
        <f t="shared" si="3"/>
        <v>0</v>
      </c>
      <c r="F37" s="27" t="s">
        <v>54</v>
      </c>
      <c r="G37" s="28"/>
      <c r="H37" s="8" t="s">
        <v>55</v>
      </c>
      <c r="I37" s="8" t="s">
        <v>56</v>
      </c>
      <c r="J37" s="11" t="s">
        <v>48</v>
      </c>
      <c r="K37" s="1" t="s">
        <v>20</v>
      </c>
      <c r="L37" s="5"/>
      <c r="M37" s="5"/>
    </row>
    <row r="38" spans="1:13" x14ac:dyDescent="0.15">
      <c r="A38" s="4">
        <v>8</v>
      </c>
      <c r="B38" s="1"/>
      <c r="C38" s="1"/>
      <c r="D38" s="1"/>
      <c r="E38" s="1">
        <f t="shared" si="3"/>
        <v>0</v>
      </c>
      <c r="F38" s="27" t="s">
        <v>57</v>
      </c>
      <c r="G38" s="28"/>
      <c r="H38" s="1">
        <v>10</v>
      </c>
      <c r="I38" s="1"/>
      <c r="J38" s="1"/>
      <c r="K38" s="1"/>
      <c r="L38" s="5"/>
      <c r="M38" s="5"/>
    </row>
    <row r="39" spans="1:13" x14ac:dyDescent="0.15">
      <c r="A39" s="4">
        <v>9</v>
      </c>
      <c r="B39" s="1"/>
      <c r="C39" s="1"/>
      <c r="D39" s="1"/>
      <c r="E39" s="1">
        <f t="shared" si="3"/>
        <v>0</v>
      </c>
      <c r="F39" s="27" t="s">
        <v>58</v>
      </c>
      <c r="G39" s="28"/>
      <c r="H39" s="1">
        <v>16</v>
      </c>
      <c r="I39" s="17">
        <f>J39/H39</f>
        <v>5.3124999999999999E-2</v>
      </c>
      <c r="J39" s="1">
        <v>0.85</v>
      </c>
      <c r="K39" s="1"/>
      <c r="L39" s="5"/>
      <c r="M39" s="5"/>
    </row>
    <row r="40" spans="1:13" x14ac:dyDescent="0.15">
      <c r="A40" s="22" t="s">
        <v>13</v>
      </c>
      <c r="B40" s="23"/>
      <c r="C40" s="23"/>
      <c r="D40" s="24"/>
      <c r="E40" s="9">
        <f>SUM(E31:E39)</f>
        <v>0</v>
      </c>
      <c r="F40" s="5"/>
      <c r="G40" s="5"/>
      <c r="H40" s="5"/>
      <c r="I40" s="5"/>
      <c r="J40" s="5"/>
      <c r="K40" s="5"/>
      <c r="L40" s="5"/>
      <c r="M40" s="5"/>
    </row>
    <row r="41" spans="1:13" x14ac:dyDescent="0.15">
      <c r="A41" s="25" t="s">
        <v>59</v>
      </c>
      <c r="B41" s="25"/>
      <c r="C41" s="10" t="s">
        <v>60</v>
      </c>
      <c r="D41" s="5"/>
      <c r="E41" s="11" t="s">
        <v>61</v>
      </c>
      <c r="F41" s="21">
        <f>C46+C45+C44+C43+C42</f>
        <v>2.1113</v>
      </c>
      <c r="G41" s="21"/>
      <c r="H41" s="21"/>
      <c r="I41" s="21"/>
      <c r="J41" s="21"/>
      <c r="K41" s="21"/>
      <c r="L41" s="5">
        <f>F41*1.15/1.13</f>
        <v>2.1486681415929203</v>
      </c>
      <c r="M41" s="5"/>
    </row>
    <row r="42" spans="1:13" x14ac:dyDescent="0.15">
      <c r="A42" s="20" t="s">
        <v>62</v>
      </c>
      <c r="B42" s="20"/>
      <c r="C42" s="12">
        <f>K6</f>
        <v>0.96749999999999992</v>
      </c>
      <c r="D42" s="5"/>
      <c r="E42" s="7" t="s">
        <v>63</v>
      </c>
      <c r="F42" s="21">
        <f>F41*0.06</f>
        <v>0.12667799999999999</v>
      </c>
      <c r="G42" s="21"/>
      <c r="H42" s="21"/>
      <c r="I42" s="21"/>
      <c r="J42" s="21"/>
      <c r="K42" s="21"/>
      <c r="L42" s="5"/>
      <c r="M42" s="5"/>
    </row>
    <row r="43" spans="1:13" x14ac:dyDescent="0.15">
      <c r="A43" s="20" t="s">
        <v>64</v>
      </c>
      <c r="B43" s="20"/>
      <c r="C43" s="12">
        <f>I27*1.13</f>
        <v>0.29380000000000001</v>
      </c>
      <c r="D43" s="5"/>
      <c r="E43" s="7" t="s">
        <v>65</v>
      </c>
      <c r="F43" s="21">
        <f>F41*0.04</f>
        <v>8.4451999999999999E-2</v>
      </c>
      <c r="G43" s="21"/>
      <c r="H43" s="21"/>
      <c r="I43" s="21"/>
      <c r="J43" s="21"/>
      <c r="K43" s="21"/>
      <c r="L43" s="5"/>
      <c r="M43" s="5"/>
    </row>
    <row r="44" spans="1:13" x14ac:dyDescent="0.15">
      <c r="A44" s="20" t="s">
        <v>66</v>
      </c>
      <c r="B44" s="20"/>
      <c r="C44" s="12">
        <f>E40</f>
        <v>0</v>
      </c>
      <c r="D44" s="5"/>
      <c r="E44" s="7" t="s">
        <v>67</v>
      </c>
      <c r="F44" s="21">
        <v>0.1</v>
      </c>
      <c r="G44" s="21"/>
      <c r="H44" s="21"/>
      <c r="I44" s="21"/>
      <c r="J44" s="21"/>
      <c r="K44" s="21"/>
      <c r="L44" s="5"/>
      <c r="M44" s="5"/>
    </row>
    <row r="45" spans="1:13" x14ac:dyDescent="0.15">
      <c r="A45" s="20" t="s">
        <v>68</v>
      </c>
      <c r="B45" s="20"/>
      <c r="C45" s="12">
        <f>J36*1.17</f>
        <v>0</v>
      </c>
      <c r="D45" s="5"/>
      <c r="E45" s="7" t="s">
        <v>69</v>
      </c>
      <c r="F45" s="21">
        <f>(F41+F42+F43+F44)*0.15</f>
        <v>0.36336450000000003</v>
      </c>
      <c r="G45" s="21"/>
      <c r="H45" s="21"/>
      <c r="I45" s="21"/>
      <c r="J45" s="21"/>
      <c r="K45" s="21"/>
      <c r="L45" s="5"/>
      <c r="M45" s="5"/>
    </row>
    <row r="46" spans="1:13" x14ac:dyDescent="0.15">
      <c r="A46" s="20" t="s">
        <v>54</v>
      </c>
      <c r="B46" s="20"/>
      <c r="C46" s="12">
        <f>J38+J39</f>
        <v>0.85</v>
      </c>
      <c r="D46" s="5"/>
      <c r="E46" s="7" t="s">
        <v>70</v>
      </c>
      <c r="F46" s="21">
        <f>F45+F44+F43+F42+F41</f>
        <v>2.7857944999999997</v>
      </c>
      <c r="G46" s="21"/>
      <c r="H46" s="21"/>
      <c r="I46" s="21"/>
      <c r="J46" s="21"/>
      <c r="K46" s="21"/>
      <c r="L46" s="5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</sheetData>
  <mergeCells count="48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3:K23"/>
    <mergeCell ref="J24:K24"/>
    <mergeCell ref="J25:K25"/>
    <mergeCell ref="D26:H26"/>
    <mergeCell ref="A27:H27"/>
    <mergeCell ref="A28:K28"/>
    <mergeCell ref="A29:E29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A40:D40"/>
    <mergeCell ref="A41:B41"/>
    <mergeCell ref="F41:K41"/>
    <mergeCell ref="A42:B42"/>
    <mergeCell ref="F42:K42"/>
    <mergeCell ref="A46:B46"/>
    <mergeCell ref="F46:K46"/>
    <mergeCell ref="A43:B43"/>
    <mergeCell ref="F43:K43"/>
    <mergeCell ref="A44:B44"/>
    <mergeCell ref="F44:K44"/>
    <mergeCell ref="A45:B45"/>
    <mergeCell ref="F45:K45"/>
  </mergeCells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D26" sqref="D26:H26"/>
    </sheetView>
  </sheetViews>
  <sheetFormatPr defaultColWidth="9" defaultRowHeight="13.5" x14ac:dyDescent="0.15"/>
  <sheetData>
    <row r="1" spans="1:13" ht="25.5" x14ac:dyDescent="0.15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5"/>
      <c r="M1" s="5"/>
    </row>
    <row r="2" spans="1:13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5"/>
      <c r="M2" s="5"/>
    </row>
    <row r="3" spans="1:13" x14ac:dyDescent="0.15">
      <c r="A3" s="1">
        <v>1</v>
      </c>
      <c r="B3" s="1" t="s">
        <v>72</v>
      </c>
      <c r="C3" s="1" t="s">
        <v>73</v>
      </c>
      <c r="D3" s="1"/>
      <c r="E3" s="2">
        <v>5.5</v>
      </c>
      <c r="F3" s="2">
        <v>0.3</v>
      </c>
      <c r="G3" s="2">
        <f>F3*E3</f>
        <v>1.65</v>
      </c>
      <c r="H3" s="2">
        <v>0.17799999999999999</v>
      </c>
      <c r="I3" s="2">
        <v>2.5</v>
      </c>
      <c r="J3" s="2">
        <f>(F3-H3)*I3</f>
        <v>0.30499999999999999</v>
      </c>
      <c r="K3" s="2">
        <f>G3-J3</f>
        <v>1.345</v>
      </c>
      <c r="L3" s="5"/>
      <c r="M3" s="5"/>
    </row>
    <row r="4" spans="1:13" x14ac:dyDescent="0.15">
      <c r="A4" s="1">
        <v>2</v>
      </c>
      <c r="B4" s="1"/>
      <c r="C4" s="1"/>
      <c r="D4" s="1"/>
      <c r="E4" s="2"/>
      <c r="F4" s="2"/>
      <c r="G4" s="2"/>
      <c r="H4" s="2"/>
      <c r="I4" s="2"/>
      <c r="J4" s="2"/>
      <c r="K4" s="2">
        <f>G4-J4</f>
        <v>0</v>
      </c>
      <c r="L4" s="5"/>
      <c r="M4" s="5"/>
    </row>
    <row r="5" spans="1:13" x14ac:dyDescent="0.15">
      <c r="A5" s="1">
        <v>8</v>
      </c>
      <c r="B5" s="1"/>
      <c r="C5" s="1"/>
      <c r="D5" s="1"/>
      <c r="E5" s="1"/>
      <c r="F5" s="1"/>
      <c r="G5" s="2"/>
      <c r="H5" s="1"/>
      <c r="I5" s="2"/>
      <c r="J5" s="2"/>
      <c r="K5" s="2">
        <f>G5-J5</f>
        <v>0</v>
      </c>
      <c r="L5" s="5"/>
      <c r="M5" s="5"/>
    </row>
    <row r="6" spans="1:13" x14ac:dyDescent="0.15">
      <c r="A6" s="27" t="s">
        <v>13</v>
      </c>
      <c r="B6" s="30"/>
      <c r="C6" s="30"/>
      <c r="D6" s="30"/>
      <c r="E6" s="30"/>
      <c r="F6" s="30"/>
      <c r="G6" s="30"/>
      <c r="H6" s="30"/>
      <c r="I6" s="30"/>
      <c r="J6" s="28"/>
      <c r="K6" s="2">
        <f>SUM(K3:K5)</f>
        <v>1.345</v>
      </c>
      <c r="L6" s="5"/>
      <c r="M6" s="5"/>
    </row>
    <row r="7" spans="1:13" x14ac:dyDescent="0.15">
      <c r="A7" s="1" t="s">
        <v>1</v>
      </c>
      <c r="B7" s="1" t="s">
        <v>2</v>
      </c>
      <c r="C7" s="1" t="s">
        <v>3</v>
      </c>
      <c r="D7" s="1" t="s">
        <v>14</v>
      </c>
      <c r="E7" s="1" t="s">
        <v>15</v>
      </c>
      <c r="F7" s="1" t="s">
        <v>16</v>
      </c>
      <c r="G7" s="1" t="s">
        <v>17</v>
      </c>
      <c r="H7" s="1" t="s">
        <v>18</v>
      </c>
      <c r="I7" s="1" t="s">
        <v>19</v>
      </c>
      <c r="J7" s="27" t="s">
        <v>20</v>
      </c>
      <c r="K7" s="28"/>
      <c r="L7" s="5"/>
      <c r="M7" s="5"/>
    </row>
    <row r="8" spans="1:13" x14ac:dyDescent="0.15">
      <c r="A8" s="1">
        <v>1</v>
      </c>
      <c r="B8" s="1"/>
      <c r="C8" s="1"/>
      <c r="D8" s="1"/>
      <c r="E8" s="1" t="s">
        <v>21</v>
      </c>
      <c r="F8" s="1" t="s">
        <v>22</v>
      </c>
      <c r="G8" s="1"/>
      <c r="H8" s="1" t="s">
        <v>23</v>
      </c>
      <c r="I8" s="1"/>
      <c r="J8" s="27"/>
      <c r="K8" s="28"/>
      <c r="L8" s="5"/>
      <c r="M8" s="5"/>
    </row>
    <row r="9" spans="1:13" x14ac:dyDescent="0.15">
      <c r="A9" s="1">
        <v>2</v>
      </c>
      <c r="B9" s="1"/>
      <c r="C9" s="1"/>
      <c r="D9" s="1"/>
      <c r="E9" s="1" t="s">
        <v>21</v>
      </c>
      <c r="F9" s="1" t="s">
        <v>24</v>
      </c>
      <c r="G9" s="1"/>
      <c r="H9" s="1" t="s">
        <v>25</v>
      </c>
      <c r="I9" s="1"/>
      <c r="J9" s="27"/>
      <c r="K9" s="28"/>
      <c r="L9" s="5"/>
      <c r="M9" s="5"/>
    </row>
    <row r="10" spans="1:13" x14ac:dyDescent="0.15">
      <c r="A10" s="1">
        <v>3</v>
      </c>
      <c r="B10" s="1"/>
      <c r="C10" s="1"/>
      <c r="D10" s="4"/>
      <c r="E10" s="1" t="s">
        <v>26</v>
      </c>
      <c r="F10" s="1" t="s">
        <v>27</v>
      </c>
      <c r="G10" s="1"/>
      <c r="H10" s="1">
        <v>0.5</v>
      </c>
      <c r="I10" s="1">
        <f t="shared" ref="I10:I16" si="0">G10*H10</f>
        <v>0</v>
      </c>
      <c r="J10" s="27"/>
      <c r="K10" s="28"/>
      <c r="L10" s="5"/>
      <c r="M10" s="5"/>
    </row>
    <row r="11" spans="1:13" x14ac:dyDescent="0.15">
      <c r="A11" s="1">
        <v>4</v>
      </c>
      <c r="B11" s="1"/>
      <c r="C11" s="1"/>
      <c r="D11" s="4"/>
      <c r="E11" s="1" t="s">
        <v>26</v>
      </c>
      <c r="F11" s="4">
        <v>200</v>
      </c>
      <c r="G11" s="1"/>
      <c r="H11" s="1">
        <v>0.3</v>
      </c>
      <c r="I11" s="1">
        <f t="shared" si="0"/>
        <v>0</v>
      </c>
      <c r="J11" s="27"/>
      <c r="K11" s="28"/>
      <c r="L11" s="5"/>
      <c r="M11" s="5"/>
    </row>
    <row r="12" spans="1:13" x14ac:dyDescent="0.15">
      <c r="A12" s="1">
        <v>5</v>
      </c>
      <c r="B12" s="1"/>
      <c r="C12" s="1"/>
      <c r="D12" s="4"/>
      <c r="E12" s="1" t="s">
        <v>28</v>
      </c>
      <c r="F12" s="1" t="s">
        <v>29</v>
      </c>
      <c r="G12" s="1"/>
      <c r="H12" s="1">
        <v>0.15</v>
      </c>
      <c r="I12" s="1">
        <f t="shared" si="0"/>
        <v>0</v>
      </c>
      <c r="J12" s="27"/>
      <c r="K12" s="28"/>
      <c r="L12" s="5"/>
      <c r="M12" s="5"/>
    </row>
    <row r="13" spans="1:13" x14ac:dyDescent="0.15">
      <c r="A13" s="1">
        <v>6</v>
      </c>
      <c r="B13" s="1"/>
      <c r="C13" s="1"/>
      <c r="D13" s="1"/>
      <c r="E13" s="1" t="s">
        <v>28</v>
      </c>
      <c r="F13" s="1" t="s">
        <v>31</v>
      </c>
      <c r="G13" s="1"/>
      <c r="H13" s="1">
        <v>0.15</v>
      </c>
      <c r="I13" s="1">
        <f t="shared" si="0"/>
        <v>0</v>
      </c>
      <c r="J13" s="27"/>
      <c r="K13" s="28"/>
      <c r="L13" s="5"/>
      <c r="M13" s="5"/>
    </row>
    <row r="14" spans="1:13" x14ac:dyDescent="0.15">
      <c r="A14" s="1">
        <v>7</v>
      </c>
      <c r="B14" s="1"/>
      <c r="C14" s="1"/>
      <c r="D14" s="5"/>
      <c r="E14" s="1" t="s">
        <v>28</v>
      </c>
      <c r="F14" s="4">
        <v>125</v>
      </c>
      <c r="G14" s="1"/>
      <c r="H14" s="1">
        <v>0.15</v>
      </c>
      <c r="I14" s="1">
        <f t="shared" si="0"/>
        <v>0</v>
      </c>
      <c r="J14" s="27"/>
      <c r="K14" s="28"/>
      <c r="L14" s="5"/>
      <c r="M14" s="5"/>
    </row>
    <row r="15" spans="1:13" x14ac:dyDescent="0.15">
      <c r="A15" s="1">
        <v>8</v>
      </c>
      <c r="B15" s="1"/>
      <c r="C15" s="1"/>
      <c r="D15" s="4" t="s">
        <v>74</v>
      </c>
      <c r="E15" s="1" t="s">
        <v>28</v>
      </c>
      <c r="F15" s="4">
        <v>80</v>
      </c>
      <c r="G15" s="1">
        <v>1</v>
      </c>
      <c r="H15" s="1">
        <v>0.06</v>
      </c>
      <c r="I15" s="1">
        <f t="shared" si="0"/>
        <v>0.06</v>
      </c>
      <c r="J15" s="27"/>
      <c r="K15" s="28"/>
      <c r="L15" s="5"/>
      <c r="M15" s="5"/>
    </row>
    <row r="16" spans="1:13" x14ac:dyDescent="0.15">
      <c r="A16" s="1">
        <v>9</v>
      </c>
      <c r="B16" s="1"/>
      <c r="C16" s="1"/>
      <c r="D16" s="4" t="s">
        <v>33</v>
      </c>
      <c r="E16" s="1" t="s">
        <v>28</v>
      </c>
      <c r="F16" s="4">
        <v>80</v>
      </c>
      <c r="G16" s="1">
        <v>1</v>
      </c>
      <c r="H16" s="1">
        <v>0.06</v>
      </c>
      <c r="I16" s="1">
        <f t="shared" si="0"/>
        <v>0.06</v>
      </c>
      <c r="J16" s="27"/>
      <c r="K16" s="28"/>
      <c r="L16" s="5"/>
      <c r="M16" s="5"/>
    </row>
    <row r="17" spans="1:13" x14ac:dyDescent="0.15">
      <c r="A17" s="1">
        <v>11</v>
      </c>
      <c r="B17" s="1"/>
      <c r="C17" s="1"/>
      <c r="D17" s="4" t="s">
        <v>34</v>
      </c>
      <c r="E17" s="1"/>
      <c r="F17" s="4">
        <v>80</v>
      </c>
      <c r="G17" s="1">
        <v>1</v>
      </c>
      <c r="H17" s="1">
        <v>0.06</v>
      </c>
      <c r="I17" s="1">
        <f t="shared" ref="I17:I24" si="1">H17*G17</f>
        <v>0.06</v>
      </c>
      <c r="J17" s="27"/>
      <c r="K17" s="28"/>
      <c r="L17" s="5"/>
      <c r="M17" s="5"/>
    </row>
    <row r="18" spans="1:13" x14ac:dyDescent="0.15">
      <c r="A18" s="1">
        <v>12</v>
      </c>
      <c r="B18" s="1"/>
      <c r="C18" s="1"/>
      <c r="D18" s="1" t="s">
        <v>35</v>
      </c>
      <c r="E18" s="1"/>
      <c r="F18" s="1"/>
      <c r="G18" s="1"/>
      <c r="H18" s="1">
        <v>0.08</v>
      </c>
      <c r="I18" s="1">
        <f t="shared" si="1"/>
        <v>0</v>
      </c>
      <c r="J18" s="27"/>
      <c r="K18" s="28"/>
      <c r="L18" s="5"/>
      <c r="M18" s="5"/>
    </row>
    <row r="19" spans="1:13" x14ac:dyDescent="0.15">
      <c r="A19" s="1">
        <v>13</v>
      </c>
      <c r="B19" s="1"/>
      <c r="C19" s="1"/>
      <c r="D19" s="1" t="s">
        <v>36</v>
      </c>
      <c r="E19" s="1"/>
      <c r="F19" s="1"/>
      <c r="G19" s="1"/>
      <c r="H19" s="1">
        <v>0.08</v>
      </c>
      <c r="I19" s="1">
        <f t="shared" si="1"/>
        <v>0</v>
      </c>
      <c r="J19" s="27"/>
      <c r="K19" s="28"/>
      <c r="L19" s="5"/>
      <c r="M19" s="5"/>
    </row>
    <row r="20" spans="1:13" x14ac:dyDescent="0.15">
      <c r="A20" s="1">
        <v>14</v>
      </c>
      <c r="B20" s="1"/>
      <c r="C20" s="1"/>
      <c r="D20" s="1" t="s">
        <v>37</v>
      </c>
      <c r="E20" s="1"/>
      <c r="F20" s="1"/>
      <c r="G20" s="1"/>
      <c r="H20" s="1">
        <v>0.08</v>
      </c>
      <c r="I20" s="1">
        <f t="shared" si="1"/>
        <v>0</v>
      </c>
      <c r="J20" s="27"/>
      <c r="K20" s="28"/>
      <c r="L20" s="5"/>
      <c r="M20" s="5"/>
    </row>
    <row r="21" spans="1:13" x14ac:dyDescent="0.15">
      <c r="A21" s="1">
        <v>15</v>
      </c>
      <c r="B21" s="1"/>
      <c r="C21" s="1"/>
      <c r="D21" s="1" t="s">
        <v>38</v>
      </c>
      <c r="E21" s="1"/>
      <c r="F21" s="1"/>
      <c r="G21" s="1"/>
      <c r="H21" s="1">
        <v>0.08</v>
      </c>
      <c r="I21" s="1">
        <f t="shared" si="1"/>
        <v>0</v>
      </c>
      <c r="J21" s="27"/>
      <c r="K21" s="28"/>
      <c r="L21" s="5"/>
      <c r="M21" s="5"/>
    </row>
    <row r="22" spans="1:13" x14ac:dyDescent="0.15">
      <c r="A22" s="1">
        <v>15</v>
      </c>
      <c r="B22" s="1"/>
      <c r="C22" s="1"/>
      <c r="D22" s="1" t="s">
        <v>34</v>
      </c>
      <c r="E22" s="1"/>
      <c r="F22" s="1"/>
      <c r="G22" s="1"/>
      <c r="H22" s="1">
        <v>0.08</v>
      </c>
      <c r="I22" s="1">
        <f t="shared" si="1"/>
        <v>0</v>
      </c>
      <c r="J22" s="3"/>
      <c r="K22" s="6"/>
      <c r="L22" s="5"/>
      <c r="M22" s="5"/>
    </row>
    <row r="23" spans="1:13" x14ac:dyDescent="0.15">
      <c r="A23" s="1">
        <v>15</v>
      </c>
      <c r="B23" s="1"/>
      <c r="C23" s="1"/>
      <c r="D23" s="1" t="s">
        <v>39</v>
      </c>
      <c r="E23" s="1"/>
      <c r="F23" s="1"/>
      <c r="G23" s="1"/>
      <c r="H23" s="1">
        <v>0.08</v>
      </c>
      <c r="I23" s="1">
        <f t="shared" si="1"/>
        <v>0</v>
      </c>
      <c r="J23" s="27"/>
      <c r="K23" s="28"/>
      <c r="L23" s="5"/>
      <c r="M23" s="5"/>
    </row>
    <row r="24" spans="1:13" x14ac:dyDescent="0.15">
      <c r="A24" s="1">
        <v>15</v>
      </c>
      <c r="B24" s="1"/>
      <c r="C24" s="1"/>
      <c r="D24" s="1" t="s">
        <v>40</v>
      </c>
      <c r="E24" s="1"/>
      <c r="F24" s="1"/>
      <c r="G24" s="1"/>
      <c r="H24" s="1">
        <v>0.08</v>
      </c>
      <c r="I24" s="1">
        <f t="shared" si="1"/>
        <v>0</v>
      </c>
      <c r="J24" s="27"/>
      <c r="K24" s="28"/>
      <c r="L24" s="5"/>
      <c r="M24" s="5"/>
    </row>
    <row r="25" spans="1:13" x14ac:dyDescent="0.15">
      <c r="A25" s="1">
        <v>15</v>
      </c>
      <c r="B25" s="1"/>
      <c r="C25" s="1"/>
      <c r="D25" s="1" t="s">
        <v>41</v>
      </c>
      <c r="E25" s="1"/>
      <c r="F25" s="1"/>
      <c r="G25" s="1"/>
      <c r="H25" s="1"/>
      <c r="I25" s="1"/>
      <c r="J25" s="27" t="s">
        <v>42</v>
      </c>
      <c r="K25" s="28"/>
      <c r="L25" s="5"/>
      <c r="M25" s="5"/>
    </row>
    <row r="26" spans="1:13" x14ac:dyDescent="0.15">
      <c r="A26" s="1"/>
      <c r="B26" s="1"/>
      <c r="C26" s="1"/>
      <c r="D26" s="27" t="s">
        <v>43</v>
      </c>
      <c r="E26" s="30"/>
      <c r="F26" s="30"/>
      <c r="G26" s="30"/>
      <c r="H26" s="28"/>
      <c r="I26" s="1"/>
      <c r="J26" s="3"/>
      <c r="K26" s="6"/>
      <c r="L26" s="5"/>
      <c r="M26" s="5"/>
    </row>
    <row r="27" spans="1:13" x14ac:dyDescent="0.15">
      <c r="A27" s="27" t="s">
        <v>13</v>
      </c>
      <c r="B27" s="30"/>
      <c r="C27" s="30"/>
      <c r="D27" s="30"/>
      <c r="E27" s="30"/>
      <c r="F27" s="30"/>
      <c r="G27" s="30"/>
      <c r="H27" s="28"/>
      <c r="I27" s="1">
        <f>SUM(I10:I26)</f>
        <v>0.18</v>
      </c>
      <c r="J27" s="1"/>
      <c r="K27" s="1"/>
      <c r="L27" s="5"/>
      <c r="M27" s="5"/>
    </row>
    <row r="28" spans="1:13" x14ac:dyDescent="0.15">
      <c r="A28" s="27"/>
      <c r="B28" s="30"/>
      <c r="C28" s="30"/>
      <c r="D28" s="30"/>
      <c r="E28" s="30"/>
      <c r="F28" s="30"/>
      <c r="G28" s="30"/>
      <c r="H28" s="30"/>
      <c r="I28" s="30"/>
      <c r="J28" s="30"/>
      <c r="K28" s="28"/>
      <c r="L28" s="5"/>
      <c r="M28" s="5"/>
    </row>
    <row r="29" spans="1:13" x14ac:dyDescent="0.15">
      <c r="A29" s="27" t="s">
        <v>44</v>
      </c>
      <c r="B29" s="30"/>
      <c r="C29" s="30"/>
      <c r="D29" s="30"/>
      <c r="E29" s="28"/>
      <c r="F29" s="29" t="s">
        <v>45</v>
      </c>
      <c r="G29" s="29"/>
      <c r="H29" s="1" t="s">
        <v>46</v>
      </c>
      <c r="I29" s="1" t="s">
        <v>47</v>
      </c>
      <c r="J29" s="1" t="s">
        <v>48</v>
      </c>
      <c r="K29" s="6" t="s">
        <v>20</v>
      </c>
      <c r="L29" s="5"/>
      <c r="M29" s="5"/>
    </row>
    <row r="30" spans="1:13" x14ac:dyDescent="0.15">
      <c r="A30" s="1" t="s">
        <v>1</v>
      </c>
      <c r="B30" s="1" t="s">
        <v>49</v>
      </c>
      <c r="C30" s="1" t="s">
        <v>50</v>
      </c>
      <c r="D30" s="1" t="s">
        <v>51</v>
      </c>
      <c r="E30" s="1" t="s">
        <v>19</v>
      </c>
      <c r="F30" s="29" t="s">
        <v>52</v>
      </c>
      <c r="G30" s="29"/>
      <c r="H30" s="1"/>
      <c r="I30" s="1">
        <v>0.06</v>
      </c>
      <c r="J30" s="13">
        <f t="shared" ref="J30:J33" si="2">I30*H30</f>
        <v>0</v>
      </c>
      <c r="K30" s="1"/>
      <c r="L30" s="5"/>
      <c r="M30" s="5"/>
    </row>
    <row r="31" spans="1:13" x14ac:dyDescent="0.15">
      <c r="A31" s="4">
        <v>1</v>
      </c>
      <c r="B31" s="1"/>
      <c r="C31" s="1"/>
      <c r="D31" s="1"/>
      <c r="E31" s="1">
        <f t="shared" ref="E31:E39" si="3">D31*C31</f>
        <v>0</v>
      </c>
      <c r="F31" s="27" t="s">
        <v>53</v>
      </c>
      <c r="G31" s="28"/>
      <c r="H31" s="1"/>
      <c r="I31" s="1">
        <v>0.06</v>
      </c>
      <c r="J31" s="13">
        <f t="shared" si="2"/>
        <v>0</v>
      </c>
      <c r="K31" s="1"/>
      <c r="L31" s="5"/>
      <c r="M31" s="5"/>
    </row>
    <row r="32" spans="1:13" x14ac:dyDescent="0.15">
      <c r="A32" s="4">
        <v>2</v>
      </c>
      <c r="B32" s="1"/>
      <c r="C32" s="1"/>
      <c r="D32" s="1"/>
      <c r="E32" s="1">
        <f t="shared" si="3"/>
        <v>0</v>
      </c>
      <c r="F32" s="27"/>
      <c r="G32" s="28"/>
      <c r="H32" s="1"/>
      <c r="I32" s="1"/>
      <c r="J32" s="13"/>
      <c r="K32" s="1"/>
      <c r="L32" s="5"/>
      <c r="M32" s="5"/>
    </row>
    <row r="33" spans="1:13" x14ac:dyDescent="0.15">
      <c r="A33" s="4">
        <v>3</v>
      </c>
      <c r="B33" s="7"/>
      <c r="C33" s="7"/>
      <c r="D33" s="7"/>
      <c r="E33" s="1">
        <f t="shared" si="3"/>
        <v>0</v>
      </c>
      <c r="F33" s="27"/>
      <c r="G33" s="28"/>
      <c r="H33" s="1"/>
      <c r="I33" s="1"/>
      <c r="J33" s="13">
        <f t="shared" si="2"/>
        <v>0</v>
      </c>
      <c r="K33" s="1"/>
      <c r="L33" s="5"/>
      <c r="M33" s="5"/>
    </row>
    <row r="34" spans="1:13" x14ac:dyDescent="0.15">
      <c r="A34" s="4">
        <v>4</v>
      </c>
      <c r="B34" s="1"/>
      <c r="C34" s="1"/>
      <c r="D34" s="1"/>
      <c r="E34" s="1">
        <f t="shared" si="3"/>
        <v>0</v>
      </c>
      <c r="F34" s="27"/>
      <c r="G34" s="28"/>
      <c r="H34" s="1"/>
      <c r="I34" s="1"/>
      <c r="J34" s="13"/>
      <c r="K34" s="1"/>
      <c r="L34" s="5"/>
      <c r="M34" s="5"/>
    </row>
    <row r="35" spans="1:13" x14ac:dyDescent="0.15">
      <c r="A35" s="4">
        <v>5</v>
      </c>
      <c r="B35" s="7"/>
      <c r="C35" s="7"/>
      <c r="D35" s="1"/>
      <c r="E35" s="1">
        <f t="shared" si="3"/>
        <v>0</v>
      </c>
      <c r="F35" s="27"/>
      <c r="G35" s="28"/>
      <c r="H35" s="1"/>
      <c r="I35" s="1"/>
      <c r="J35" s="13"/>
      <c r="K35" s="1"/>
      <c r="L35" s="5"/>
      <c r="M35" s="5"/>
    </row>
    <row r="36" spans="1:13" x14ac:dyDescent="0.15">
      <c r="A36" s="4">
        <v>6</v>
      </c>
      <c r="B36" s="1"/>
      <c r="C36" s="1"/>
      <c r="D36" s="1"/>
      <c r="E36" s="1">
        <f t="shared" si="3"/>
        <v>0</v>
      </c>
      <c r="F36" s="27" t="s">
        <v>13</v>
      </c>
      <c r="G36" s="28"/>
      <c r="H36" s="1"/>
      <c r="I36" s="1"/>
      <c r="J36" s="13">
        <f>SUM(J30:J35)</f>
        <v>0</v>
      </c>
      <c r="K36" s="1"/>
      <c r="L36" s="5"/>
      <c r="M36" s="5"/>
    </row>
    <row r="37" spans="1:13" ht="15.75" x14ac:dyDescent="0.15">
      <c r="A37" s="4">
        <v>7</v>
      </c>
      <c r="B37" s="1"/>
      <c r="C37" s="1"/>
      <c r="D37" s="1"/>
      <c r="E37" s="1">
        <f t="shared" si="3"/>
        <v>0</v>
      </c>
      <c r="F37" s="27" t="s">
        <v>54</v>
      </c>
      <c r="G37" s="28"/>
      <c r="H37" s="8" t="s">
        <v>55</v>
      </c>
      <c r="I37" s="8" t="s">
        <v>56</v>
      </c>
      <c r="J37" s="11" t="s">
        <v>48</v>
      </c>
      <c r="K37" s="1" t="s">
        <v>20</v>
      </c>
      <c r="L37" s="5"/>
      <c r="M37" s="5"/>
    </row>
    <row r="38" spans="1:13" x14ac:dyDescent="0.15">
      <c r="A38" s="4">
        <v>8</v>
      </c>
      <c r="B38" s="1"/>
      <c r="C38" s="1"/>
      <c r="D38" s="1"/>
      <c r="E38" s="1">
        <f t="shared" si="3"/>
        <v>0</v>
      </c>
      <c r="F38" s="27" t="s">
        <v>57</v>
      </c>
      <c r="G38" s="28"/>
      <c r="H38" s="1">
        <v>10</v>
      </c>
      <c r="I38" s="1"/>
      <c r="J38" s="1"/>
      <c r="K38" s="1"/>
      <c r="L38" s="5"/>
      <c r="M38" s="5"/>
    </row>
    <row r="39" spans="1:13" x14ac:dyDescent="0.15">
      <c r="A39" s="4">
        <v>9</v>
      </c>
      <c r="B39" s="1"/>
      <c r="C39" s="1"/>
      <c r="D39" s="1"/>
      <c r="E39" s="1">
        <f t="shared" si="3"/>
        <v>0</v>
      </c>
      <c r="F39" s="27" t="s">
        <v>58</v>
      </c>
      <c r="G39" s="28"/>
      <c r="H39" s="1">
        <v>16</v>
      </c>
      <c r="I39" s="17">
        <f>J39/H39</f>
        <v>0.05</v>
      </c>
      <c r="J39" s="1">
        <v>0.8</v>
      </c>
      <c r="K39" s="1"/>
      <c r="L39" s="5"/>
      <c r="M39" s="5"/>
    </row>
    <row r="40" spans="1:13" x14ac:dyDescent="0.15">
      <c r="A40" s="22" t="s">
        <v>13</v>
      </c>
      <c r="B40" s="23"/>
      <c r="C40" s="23"/>
      <c r="D40" s="24"/>
      <c r="E40" s="9">
        <f>SUM(E31:E39)</f>
        <v>0</v>
      </c>
      <c r="F40" s="5"/>
      <c r="G40" s="5"/>
      <c r="H40" s="5"/>
      <c r="I40" s="5"/>
      <c r="J40" s="5"/>
      <c r="K40" s="5"/>
      <c r="L40" s="5"/>
      <c r="M40" s="5"/>
    </row>
    <row r="41" spans="1:13" x14ac:dyDescent="0.15">
      <c r="A41" s="25" t="s">
        <v>59</v>
      </c>
      <c r="B41" s="25"/>
      <c r="C41" s="10" t="s">
        <v>60</v>
      </c>
      <c r="D41" s="5"/>
      <c r="E41" s="11" t="s">
        <v>61</v>
      </c>
      <c r="F41" s="21">
        <f>C46+C45+C44+C43+C42</f>
        <v>2.3483999999999998</v>
      </c>
      <c r="G41" s="21"/>
      <c r="H41" s="21"/>
      <c r="I41" s="21"/>
      <c r="J41" s="21"/>
      <c r="K41" s="21"/>
      <c r="L41" s="5">
        <f>F41*1.15/1.13</f>
        <v>2.3899646017699112</v>
      </c>
      <c r="M41" s="5"/>
    </row>
    <row r="42" spans="1:13" x14ac:dyDescent="0.15">
      <c r="A42" s="20" t="s">
        <v>62</v>
      </c>
      <c r="B42" s="20"/>
      <c r="C42" s="12">
        <f>K6</f>
        <v>1.345</v>
      </c>
      <c r="D42" s="5"/>
      <c r="E42" s="7" t="s">
        <v>63</v>
      </c>
      <c r="F42" s="21">
        <f>F41*0.06</f>
        <v>0.14090399999999997</v>
      </c>
      <c r="G42" s="21"/>
      <c r="H42" s="21"/>
      <c r="I42" s="21"/>
      <c r="J42" s="21"/>
      <c r="K42" s="21"/>
      <c r="L42" s="5"/>
      <c r="M42" s="5"/>
    </row>
    <row r="43" spans="1:13" x14ac:dyDescent="0.15">
      <c r="A43" s="20" t="s">
        <v>64</v>
      </c>
      <c r="B43" s="20"/>
      <c r="C43" s="12">
        <f>I27*1.13</f>
        <v>0.20339999999999997</v>
      </c>
      <c r="D43" s="5"/>
      <c r="E43" s="7" t="s">
        <v>65</v>
      </c>
      <c r="F43" s="21">
        <f>F41*0.04</f>
        <v>9.3935999999999992E-2</v>
      </c>
      <c r="G43" s="21"/>
      <c r="H43" s="21"/>
      <c r="I43" s="21"/>
      <c r="J43" s="21"/>
      <c r="K43" s="21"/>
      <c r="L43" s="5"/>
      <c r="M43" s="5"/>
    </row>
    <row r="44" spans="1:13" x14ac:dyDescent="0.15">
      <c r="A44" s="20" t="s">
        <v>66</v>
      </c>
      <c r="B44" s="20"/>
      <c r="C44" s="12">
        <f>E40</f>
        <v>0</v>
      </c>
      <c r="D44" s="5"/>
      <c r="E44" s="7" t="s">
        <v>67</v>
      </c>
      <c r="F44" s="21">
        <v>0.1</v>
      </c>
      <c r="G44" s="21"/>
      <c r="H44" s="21"/>
      <c r="I44" s="21"/>
      <c r="J44" s="21"/>
      <c r="K44" s="21"/>
      <c r="L44" s="5"/>
      <c r="M44" s="5"/>
    </row>
    <row r="45" spans="1:13" x14ac:dyDescent="0.15">
      <c r="A45" s="20" t="s">
        <v>68</v>
      </c>
      <c r="B45" s="20"/>
      <c r="C45" s="12">
        <f>J36*1.17</f>
        <v>0</v>
      </c>
      <c r="D45" s="5"/>
      <c r="E45" s="7" t="s">
        <v>69</v>
      </c>
      <c r="F45" s="21">
        <f>(F41+F42+F43+F44)*0.15</f>
        <v>0.40248599999999995</v>
      </c>
      <c r="G45" s="21"/>
      <c r="H45" s="21"/>
      <c r="I45" s="21"/>
      <c r="J45" s="21"/>
      <c r="K45" s="21"/>
      <c r="L45" s="5"/>
      <c r="M45" s="5"/>
    </row>
    <row r="46" spans="1:13" x14ac:dyDescent="0.15">
      <c r="A46" s="20" t="s">
        <v>54</v>
      </c>
      <c r="B46" s="20"/>
      <c r="C46" s="12">
        <f>J38+J39</f>
        <v>0.8</v>
      </c>
      <c r="D46" s="5"/>
      <c r="E46" s="7" t="s">
        <v>70</v>
      </c>
      <c r="F46" s="21">
        <f>F45+F44+F43+F42+F41</f>
        <v>3.0857259999999997</v>
      </c>
      <c r="G46" s="21"/>
      <c r="H46" s="21"/>
      <c r="I46" s="21"/>
      <c r="J46" s="21"/>
      <c r="K46" s="21"/>
      <c r="L46" s="5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</sheetData>
  <mergeCells count="48">
    <mergeCell ref="A1:K1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3:K23"/>
    <mergeCell ref="J24:K24"/>
    <mergeCell ref="J25:K25"/>
    <mergeCell ref="D26:H26"/>
    <mergeCell ref="A27:H27"/>
    <mergeCell ref="A28:K28"/>
    <mergeCell ref="A29:E29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A40:D40"/>
    <mergeCell ref="A41:B41"/>
    <mergeCell ref="F41:K41"/>
    <mergeCell ref="A42:B42"/>
    <mergeCell ref="F42:K42"/>
    <mergeCell ref="A46:B46"/>
    <mergeCell ref="F46:K46"/>
    <mergeCell ref="A43:B43"/>
    <mergeCell ref="F43:K43"/>
    <mergeCell ref="A44:B44"/>
    <mergeCell ref="F44:K44"/>
    <mergeCell ref="A45:B45"/>
    <mergeCell ref="F45:K45"/>
  </mergeCells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workbookViewId="0">
      <selection activeCell="J2" sqref="J2"/>
    </sheetView>
  </sheetViews>
  <sheetFormatPr defaultColWidth="9" defaultRowHeight="13.5" x14ac:dyDescent="0.15"/>
  <cols>
    <col min="1" max="1" width="5.5" customWidth="1"/>
    <col min="2" max="2" width="12.25" customWidth="1"/>
    <col min="3" max="3" width="15.625" customWidth="1"/>
    <col min="4" max="4" width="18.125" customWidth="1"/>
    <col min="6" max="6" width="11.5" customWidth="1"/>
    <col min="7" max="7" width="10.625" customWidth="1"/>
  </cols>
  <sheetData>
    <row r="1" spans="1:7" ht="66.75" customHeight="1" x14ac:dyDescent="0.15">
      <c r="A1" s="14" t="s">
        <v>76</v>
      </c>
      <c r="B1" s="14" t="s">
        <v>83</v>
      </c>
      <c r="C1" s="14" t="s">
        <v>84</v>
      </c>
      <c r="D1" s="14" t="s">
        <v>85</v>
      </c>
      <c r="E1" s="35" t="s">
        <v>86</v>
      </c>
      <c r="F1" s="34" t="s">
        <v>88</v>
      </c>
      <c r="G1" s="19" t="s">
        <v>87</v>
      </c>
    </row>
    <row r="2" spans="1:7" ht="72.75" customHeight="1" x14ac:dyDescent="0.15">
      <c r="A2" s="14">
        <v>1</v>
      </c>
      <c r="B2" s="14" t="s">
        <v>77</v>
      </c>
      <c r="C2" s="14" t="s">
        <v>78</v>
      </c>
      <c r="D2" s="14"/>
      <c r="E2" s="15">
        <v>0.14499999999999999</v>
      </c>
      <c r="F2" s="18">
        <f>'窄挂钩 '!L41</f>
        <v>1.9196858407079649</v>
      </c>
      <c r="G2" s="32">
        <f>E2*11</f>
        <v>1.595</v>
      </c>
    </row>
    <row r="3" spans="1:7" ht="72.75" customHeight="1" x14ac:dyDescent="0.15">
      <c r="A3" s="14">
        <v>2</v>
      </c>
      <c r="B3" s="14" t="s">
        <v>79</v>
      </c>
      <c r="C3" s="14" t="s">
        <v>80</v>
      </c>
      <c r="D3" s="14"/>
      <c r="E3" s="15">
        <v>0.159</v>
      </c>
      <c r="F3" s="18">
        <f>宽挂钩!L41</f>
        <v>2.1486681415929203</v>
      </c>
      <c r="G3" s="32">
        <f t="shared" ref="G3:G4" si="0">E3*11</f>
        <v>1.7490000000000001</v>
      </c>
    </row>
    <row r="4" spans="1:7" ht="72.75" customHeight="1" x14ac:dyDescent="0.15">
      <c r="A4" s="14">
        <v>3</v>
      </c>
      <c r="B4" s="14" t="s">
        <v>81</v>
      </c>
      <c r="C4" s="33" t="s">
        <v>82</v>
      </c>
      <c r="D4" s="14"/>
      <c r="E4" s="15">
        <v>0.17799999999999999</v>
      </c>
      <c r="F4" s="18">
        <f>'6486十人铰链'!L41</f>
        <v>2.3899646017699112</v>
      </c>
      <c r="G4" s="32">
        <f t="shared" si="0"/>
        <v>1.958</v>
      </c>
    </row>
  </sheetData>
  <phoneticPr fontId="5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窄挂钩 </vt:lpstr>
      <vt:lpstr>宽挂钩</vt:lpstr>
      <vt:lpstr>6486十人铰链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2021-10-14T02:54:22Z</dcterms:created>
  <dcterms:modified xsi:type="dcterms:W3CDTF">2022-04-19T03:53:50Z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8D8B874208E843469B4AA69343A6703C</vt:lpwstr>
  </property>
  <property fmtid="{D5CDD505-2E9C-101B-9397-08002B2CF9AE}" pid="3" name="KSOProductBuildVer">
    <vt:lpwstr>2052-11.1.0.10723</vt:lpwstr>
  </property>
</Properties>
</file>