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90"/>
  </bookViews>
  <sheets>
    <sheet name="劳务费 (2)" sheetId="9" r:id="rId1"/>
    <sheet name="劳务费" sheetId="7" r:id="rId2"/>
    <sheet name="考勤" sheetId="6" r:id="rId3"/>
    <sheet name="其他" sheetId="4" r:id="rId4"/>
    <sheet name="分类" sheetId="8" r:id="rId5"/>
  </sheets>
  <externalReferences>
    <externalReference r:id="rId6"/>
    <externalReference r:id="rId7"/>
    <externalReference r:id="rId8"/>
  </externalReferences>
  <definedNames>
    <definedName name="_xlnm._FilterDatabase" localSheetId="0" hidden="1">'劳务费 (2)'!$A$2:$P$28</definedName>
    <definedName name="_xlnm._FilterDatabase" localSheetId="1" hidden="1">劳务费!$A$2:$P$28</definedName>
    <definedName name="_xlnm._FilterDatabase" localSheetId="2" hidden="1">考勤!$4:$88</definedName>
    <definedName name="_xlnm.Print_Titles" localSheetId="2">考勤!$3:$4</definedName>
  </definedNames>
  <calcPr calcId="144525"/>
</workbook>
</file>

<file path=xl/sharedStrings.xml><?xml version="1.0" encoding="utf-8"?>
<sst xmlns="http://schemas.openxmlformats.org/spreadsheetml/2006/main" count="502" uniqueCount="91">
  <si>
    <t>众智鑫成03月劳务费</t>
  </si>
  <si>
    <t>序号</t>
  </si>
  <si>
    <t>车间</t>
  </si>
  <si>
    <t>姓名</t>
  </si>
  <si>
    <t>入职时间</t>
  </si>
  <si>
    <t>出勤天数</t>
  </si>
  <si>
    <t>总工时</t>
  </si>
  <si>
    <t>单价</t>
  </si>
  <si>
    <t>试用期工时</t>
  </si>
  <si>
    <t>盘点工时</t>
  </si>
  <si>
    <t>其他</t>
  </si>
  <si>
    <t>车间扣款</t>
  </si>
  <si>
    <t>工资</t>
  </si>
  <si>
    <t>饭补</t>
  </si>
  <si>
    <t>工资合计</t>
  </si>
  <si>
    <t>备注</t>
  </si>
  <si>
    <t>底座模块化组装工序</t>
  </si>
  <si>
    <t>顾海良</t>
  </si>
  <si>
    <t>薪资80%（未提交离职手续）</t>
  </si>
  <si>
    <t>刘建海</t>
  </si>
  <si>
    <t/>
  </si>
  <si>
    <t>孙玉博</t>
  </si>
  <si>
    <t>3月8日下班卡</t>
  </si>
  <si>
    <t>张世广</t>
  </si>
  <si>
    <t>后视镜组装工序</t>
  </si>
  <si>
    <t>王彦华</t>
  </si>
  <si>
    <t>线检补贴（96.8分）</t>
  </si>
  <si>
    <t>赵斌</t>
  </si>
  <si>
    <t>周颖新</t>
  </si>
  <si>
    <t>注塑工序</t>
  </si>
  <si>
    <t>刘晶</t>
  </si>
  <si>
    <t>倾倒垃圾内有零部件</t>
  </si>
  <si>
    <t>林丽香</t>
  </si>
  <si>
    <t>张春玲</t>
  </si>
  <si>
    <t>座椅总装工序</t>
  </si>
  <si>
    <t>高思文</t>
  </si>
  <si>
    <t>许加信</t>
  </si>
  <si>
    <t>接头使用错误</t>
  </si>
  <si>
    <t>徐桂香</t>
  </si>
  <si>
    <t>高恩浩</t>
  </si>
  <si>
    <t>姜亚玲</t>
  </si>
  <si>
    <t>发泡工序</t>
  </si>
  <si>
    <t>滕秀丽</t>
  </si>
  <si>
    <t>2022年3月</t>
  </si>
  <si>
    <t>阚文艳</t>
  </si>
  <si>
    <t>喷涂工序</t>
  </si>
  <si>
    <t>刘家广</t>
  </si>
  <si>
    <t>杨铎旗</t>
  </si>
  <si>
    <t>康庆坤</t>
  </si>
  <si>
    <t>滕令伟</t>
  </si>
  <si>
    <t>垃圾内有3D网格</t>
  </si>
  <si>
    <t>赵梦圆</t>
  </si>
  <si>
    <t>扣1套夏季工服已退回</t>
  </si>
  <si>
    <t>于锦驰</t>
  </si>
  <si>
    <t>2022年1月出差山东</t>
  </si>
  <si>
    <t>合计：</t>
  </si>
  <si>
    <t>开票数</t>
  </si>
  <si>
    <t>说明：3天试用期工资为15/小时，转正之后18元/小时，整理现场、盘点等工时按照80%计算，饭补5元/天；</t>
  </si>
  <si>
    <t xml:space="preserve">   河北光华荣昌汽车部件有限公司</t>
  </si>
  <si>
    <t>部门：</t>
  </si>
  <si>
    <t>制造管理部-组装车间</t>
  </si>
  <si>
    <t>应出勤天数：</t>
  </si>
  <si>
    <t>日期</t>
  </si>
  <si>
    <t>部门/车间</t>
  </si>
  <si>
    <t>餐补出勤</t>
  </si>
  <si>
    <t>出勤工时</t>
  </si>
  <si>
    <t>加班工时</t>
  </si>
  <si>
    <t>计薪工时</t>
  </si>
  <si>
    <t>出勤率</t>
  </si>
  <si>
    <t>状态</t>
  </si>
  <si>
    <t>本人签字</t>
  </si>
  <si>
    <t>用工形式</t>
  </si>
  <si>
    <t>骨架</t>
  </si>
  <si>
    <t>休</t>
  </si>
  <si>
    <t>放</t>
  </si>
  <si>
    <t>正常在职</t>
  </si>
  <si>
    <t>劳务张</t>
  </si>
  <si>
    <t>事</t>
  </si>
  <si>
    <t>加班</t>
  </si>
  <si>
    <t>本月离职</t>
  </si>
  <si>
    <t>喷涂</t>
  </si>
  <si>
    <t>H6</t>
  </si>
  <si>
    <t>疫情</t>
  </si>
  <si>
    <t>重卡</t>
  </si>
  <si>
    <t>B40</t>
  </si>
  <si>
    <t>K1</t>
  </si>
  <si>
    <t>M4</t>
  </si>
  <si>
    <t>奥杰</t>
  </si>
  <si>
    <t>异常情况</t>
  </si>
  <si>
    <t>扣款金额</t>
  </si>
  <si>
    <t>合计</t>
  </si>
</sst>
</file>

<file path=xl/styles.xml><?xml version="1.0" encoding="utf-8"?>
<styleSheet xmlns="http://schemas.openxmlformats.org/spreadsheetml/2006/main">
  <numFmts count="12">
    <numFmt numFmtId="176" formatCode="0.0_ "/>
    <numFmt numFmtId="44" formatCode="_ &quot;￥&quot;* #,##0.00_ ;_ &quot;￥&quot;* \-#,##0.00_ ;_ &quot;￥&quot;* &quot;-&quot;??_ ;_ @_ "/>
    <numFmt numFmtId="177" formatCode="#,##0.0_ "/>
    <numFmt numFmtId="178" formatCode="0.00_ "/>
    <numFmt numFmtId="42" formatCode="_ &quot;￥&quot;* #,##0_ ;_ &quot;￥&quot;* \-#,##0_ ;_ &quot;￥&quot;* &quot;-&quot;_ ;_ @_ "/>
    <numFmt numFmtId="179" formatCode="yyyy/m/d;@"/>
    <numFmt numFmtId="41" formatCode="_ * #,##0_ ;_ * \-#,##0_ ;_ * &quot;-&quot;_ ;_ @_ "/>
    <numFmt numFmtId="43" formatCode="_ * #,##0.00_ ;_ * \-#,##0.00_ ;_ * &quot;-&quot;??_ ;_ @_ "/>
    <numFmt numFmtId="180" formatCode="aaa"/>
    <numFmt numFmtId="181" formatCode="General&quot;月&quot;"/>
    <numFmt numFmtId="182" formatCode="General&quot;年&quot;"/>
    <numFmt numFmtId="183" formatCode="0.0"/>
  </numFmts>
  <fonts count="46">
    <font>
      <sz val="11"/>
      <color theme="1"/>
      <name val="宋体"/>
      <charset val="134"/>
      <scheme val="minor"/>
    </font>
    <font>
      <sz val="10"/>
      <color theme="1"/>
      <name val="宋体"/>
      <charset val="134"/>
      <scheme val="minor"/>
    </font>
    <font>
      <sz val="9"/>
      <color indexed="8"/>
      <name val="宋体"/>
      <charset val="134"/>
    </font>
    <font>
      <sz val="10"/>
      <color theme="1"/>
      <name val="微软雅黑"/>
      <charset val="134"/>
    </font>
    <font>
      <sz val="10"/>
      <color theme="1"/>
      <name val="宋体"/>
      <charset val="134"/>
    </font>
    <font>
      <sz val="10"/>
      <color indexed="8"/>
      <name val="宋体"/>
      <charset val="134"/>
      <scheme val="major"/>
    </font>
    <font>
      <sz val="10"/>
      <name val="宋体"/>
      <charset val="134"/>
    </font>
    <font>
      <sz val="9"/>
      <color theme="1"/>
      <name val="宋体"/>
      <charset val="134"/>
    </font>
    <font>
      <b/>
      <sz val="20"/>
      <color indexed="8"/>
      <name val="宋体"/>
      <charset val="134"/>
    </font>
    <font>
      <sz val="9"/>
      <name val="宋体"/>
      <charset val="134"/>
    </font>
    <font>
      <b/>
      <sz val="10"/>
      <color indexed="8"/>
      <name val="宋体"/>
      <charset val="134"/>
    </font>
    <font>
      <sz val="10"/>
      <color indexed="8"/>
      <name val="宋体"/>
      <charset val="134"/>
    </font>
    <font>
      <sz val="10"/>
      <color indexed="8"/>
      <name val="仿宋"/>
      <charset val="134"/>
    </font>
    <font>
      <b/>
      <sz val="10"/>
      <color indexed="8"/>
      <name val="微软雅黑"/>
      <charset val="134"/>
    </font>
    <font>
      <b/>
      <sz val="11"/>
      <color theme="1"/>
      <name val="宋体"/>
      <charset val="134"/>
    </font>
    <font>
      <b/>
      <sz val="11"/>
      <color indexed="8"/>
      <name val="宋体"/>
      <charset val="134"/>
      <scheme val="minor"/>
    </font>
    <font>
      <sz val="10"/>
      <color indexed="8"/>
      <name val="微软雅黑"/>
      <charset val="134"/>
    </font>
    <font>
      <sz val="11"/>
      <color indexed="8"/>
      <name val="宋体"/>
      <charset val="134"/>
    </font>
    <font>
      <sz val="11"/>
      <color indexed="8"/>
      <name val="微软雅黑"/>
      <charset val="134"/>
    </font>
    <font>
      <sz val="8"/>
      <color indexed="8"/>
      <name val="微软雅黑"/>
      <charset val="134"/>
    </font>
    <font>
      <sz val="8"/>
      <color indexed="8"/>
      <name val="宋体"/>
      <charset val="134"/>
    </font>
    <font>
      <b/>
      <sz val="10"/>
      <color theme="1"/>
      <name val="微软雅黑"/>
      <charset val="134"/>
    </font>
    <font>
      <b/>
      <sz val="9"/>
      <color indexed="8"/>
      <name val="宋体"/>
      <charset val="134"/>
    </font>
    <font>
      <sz val="9"/>
      <color rgb="FFFF0000"/>
      <name val="宋体"/>
      <charset val="134"/>
    </font>
    <font>
      <b/>
      <sz val="10"/>
      <color theme="1"/>
      <name val="宋体"/>
      <charset val="134"/>
      <scheme val="minor"/>
    </font>
    <font>
      <b/>
      <sz val="9"/>
      <color theme="1"/>
      <name val="宋体"/>
      <charset val="134"/>
      <scheme val="minor"/>
    </font>
    <font>
      <sz val="11"/>
      <color theme="1"/>
      <name val="微软雅黑"/>
      <charset val="134"/>
    </font>
    <font>
      <sz val="11"/>
      <color theme="1"/>
      <name val="宋体"/>
      <charset val="0"/>
      <scheme val="minor"/>
    </font>
    <font>
      <sz val="11"/>
      <color rgb="FF9C0006"/>
      <name val="宋体"/>
      <charset val="0"/>
      <scheme val="minor"/>
    </font>
    <font>
      <sz val="11"/>
      <color theme="0"/>
      <name val="宋体"/>
      <charset val="0"/>
      <scheme val="minor"/>
    </font>
    <font>
      <b/>
      <sz val="11"/>
      <color rgb="FFFA7D00"/>
      <name val="宋体"/>
      <charset val="0"/>
      <scheme val="minor"/>
    </font>
    <font>
      <i/>
      <sz val="11"/>
      <color rgb="FF7F7F7F"/>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theme="1"/>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s>
  <fills count="3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0" tint="-0.15"/>
        <bgColor indexed="64"/>
      </patternFill>
    </fill>
    <fill>
      <patternFill patternType="solid">
        <fgColor rgb="FFFF0000"/>
        <bgColor indexed="64"/>
      </patternFill>
    </fill>
    <fill>
      <patternFill patternType="solid">
        <fgColor theme="4"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6" tint="0.599993896298105"/>
        <bgColor indexed="64"/>
      </patternFill>
    </fill>
    <fill>
      <patternFill patternType="solid">
        <fgColor rgb="FFF2F2F2"/>
        <bgColor indexed="64"/>
      </patternFill>
    </fill>
    <fill>
      <patternFill patternType="solid">
        <fgColor theme="7"/>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6"/>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4"/>
        <bgColor indexed="64"/>
      </patternFill>
    </fill>
  </fills>
  <borders count="15">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27" fillId="16" borderId="0" applyNumberFormat="0" applyBorder="0" applyAlignment="0" applyProtection="0">
      <alignment vertical="center"/>
    </xf>
    <xf numFmtId="0" fontId="32" fillId="17"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12" borderId="0" applyNumberFormat="0" applyBorder="0" applyAlignment="0" applyProtection="0">
      <alignment vertical="center"/>
    </xf>
    <xf numFmtId="0" fontId="28" fillId="8" borderId="0" applyNumberFormat="0" applyBorder="0" applyAlignment="0" applyProtection="0">
      <alignment vertical="center"/>
    </xf>
    <xf numFmtId="43" fontId="0" fillId="0" borderId="0" applyFont="0" applyFill="0" applyBorder="0" applyAlignment="0" applyProtection="0">
      <alignment vertical="center"/>
    </xf>
    <xf numFmtId="0" fontId="29" fillId="19"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20" borderId="8" applyNumberFormat="0" applyFont="0" applyAlignment="0" applyProtection="0">
      <alignment vertical="center"/>
    </xf>
    <xf numFmtId="0" fontId="29" fillId="23" borderId="0" applyNumberFormat="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8" fillId="0" borderId="9" applyNumberFormat="0" applyFill="0" applyAlignment="0" applyProtection="0">
      <alignment vertical="center"/>
    </xf>
    <xf numFmtId="0" fontId="39" fillId="0" borderId="9" applyNumberFormat="0" applyFill="0" applyAlignment="0" applyProtection="0">
      <alignment vertical="center"/>
    </xf>
    <xf numFmtId="0" fontId="29" fillId="18" borderId="0" applyNumberFormat="0" applyBorder="0" applyAlignment="0" applyProtection="0">
      <alignment vertical="center"/>
    </xf>
    <xf numFmtId="0" fontId="35" fillId="0" borderId="10" applyNumberFormat="0" applyFill="0" applyAlignment="0" applyProtection="0">
      <alignment vertical="center"/>
    </xf>
    <xf numFmtId="0" fontId="29" fillId="27" borderId="0" applyNumberFormat="0" applyBorder="0" applyAlignment="0" applyProtection="0">
      <alignment vertical="center"/>
    </xf>
    <xf numFmtId="0" fontId="40" fillId="13" borderId="11" applyNumberFormat="0" applyAlignment="0" applyProtection="0">
      <alignment vertical="center"/>
    </xf>
    <xf numFmtId="0" fontId="30" fillId="13" borderId="7" applyNumberFormat="0" applyAlignment="0" applyProtection="0">
      <alignment vertical="center"/>
    </xf>
    <xf numFmtId="0" fontId="42" fillId="28" borderId="13" applyNumberFormat="0" applyAlignment="0" applyProtection="0">
      <alignment vertical="center"/>
    </xf>
    <xf numFmtId="0" fontId="27" fillId="31" borderId="0" applyNumberFormat="0" applyBorder="0" applyAlignment="0" applyProtection="0">
      <alignment vertical="center"/>
    </xf>
    <xf numFmtId="0" fontId="29" fillId="22" borderId="0" applyNumberFormat="0" applyBorder="0" applyAlignment="0" applyProtection="0">
      <alignment vertical="center"/>
    </xf>
    <xf numFmtId="0" fontId="43" fillId="0" borderId="14" applyNumberFormat="0" applyFill="0" applyAlignment="0" applyProtection="0">
      <alignment vertical="center"/>
    </xf>
    <xf numFmtId="0" fontId="41" fillId="0" borderId="12" applyNumberFormat="0" applyFill="0" applyAlignment="0" applyProtection="0">
      <alignment vertical="center"/>
    </xf>
    <xf numFmtId="0" fontId="44" fillId="33" borderId="0" applyNumberFormat="0" applyBorder="0" applyAlignment="0" applyProtection="0">
      <alignment vertical="center"/>
    </xf>
    <xf numFmtId="0" fontId="45" fillId="34" borderId="0" applyNumberFormat="0" applyBorder="0" applyAlignment="0" applyProtection="0">
      <alignment vertical="center"/>
    </xf>
    <xf numFmtId="0" fontId="27" fillId="36" borderId="0" applyNumberFormat="0" applyBorder="0" applyAlignment="0" applyProtection="0">
      <alignment vertical="center"/>
    </xf>
    <xf numFmtId="0" fontId="29" fillId="37" borderId="0" applyNumberFormat="0" applyBorder="0" applyAlignment="0" applyProtection="0">
      <alignment vertical="center"/>
    </xf>
    <xf numFmtId="0" fontId="27" fillId="32" borderId="0" applyNumberFormat="0" applyBorder="0" applyAlignment="0" applyProtection="0">
      <alignment vertical="center"/>
    </xf>
    <xf numFmtId="0" fontId="27" fillId="7" borderId="0" applyNumberFormat="0" applyBorder="0" applyAlignment="0" applyProtection="0">
      <alignment vertical="center"/>
    </xf>
    <xf numFmtId="0" fontId="27" fillId="15" borderId="0" applyNumberFormat="0" applyBorder="0" applyAlignment="0" applyProtection="0">
      <alignment vertical="center"/>
    </xf>
    <xf numFmtId="0" fontId="27" fillId="30" borderId="0" applyNumberFormat="0" applyBorder="0" applyAlignment="0" applyProtection="0">
      <alignment vertical="center"/>
    </xf>
    <xf numFmtId="0" fontId="29" fillId="26" borderId="0" applyNumberFormat="0" applyBorder="0" applyAlignment="0" applyProtection="0">
      <alignment vertical="center"/>
    </xf>
    <xf numFmtId="0" fontId="29" fillId="14" borderId="0" applyNumberFormat="0" applyBorder="0" applyAlignment="0" applyProtection="0">
      <alignment vertical="center"/>
    </xf>
    <xf numFmtId="0" fontId="27" fillId="25" borderId="0" applyNumberFormat="0" applyBorder="0" applyAlignment="0" applyProtection="0">
      <alignment vertical="center"/>
    </xf>
    <xf numFmtId="0" fontId="27" fillId="21" borderId="0" applyNumberFormat="0" applyBorder="0" applyAlignment="0" applyProtection="0">
      <alignment vertical="center"/>
    </xf>
    <xf numFmtId="0" fontId="29" fillId="11" borderId="0" applyNumberFormat="0" applyBorder="0" applyAlignment="0" applyProtection="0">
      <alignment vertical="center"/>
    </xf>
    <xf numFmtId="0" fontId="27" fillId="35" borderId="0" applyNumberFormat="0" applyBorder="0" applyAlignment="0" applyProtection="0">
      <alignment vertical="center"/>
    </xf>
    <xf numFmtId="0" fontId="29" fillId="10" borderId="0" applyNumberFormat="0" applyBorder="0" applyAlignment="0" applyProtection="0">
      <alignment vertical="center"/>
    </xf>
    <xf numFmtId="0" fontId="29" fillId="24" borderId="0" applyNumberFormat="0" applyBorder="0" applyAlignment="0" applyProtection="0">
      <alignment vertical="center"/>
    </xf>
    <xf numFmtId="0" fontId="27" fillId="29" borderId="0" applyNumberFormat="0" applyBorder="0" applyAlignment="0" applyProtection="0">
      <alignment vertical="center"/>
    </xf>
    <xf numFmtId="0" fontId="29" fillId="9" borderId="0" applyNumberFormat="0" applyBorder="0" applyAlignment="0" applyProtection="0">
      <alignment vertical="center"/>
    </xf>
    <xf numFmtId="0" fontId="17" fillId="0" borderId="0">
      <alignment vertical="center"/>
    </xf>
  </cellStyleXfs>
  <cellXfs count="119">
    <xf numFmtId="0" fontId="0" fillId="0" borderId="0" xfId="0">
      <alignment vertical="center"/>
    </xf>
    <xf numFmtId="0" fontId="1" fillId="0" borderId="0" xfId="0" applyFont="1" applyAlignment="1">
      <alignment horizontal="left" vertical="center"/>
    </xf>
    <xf numFmtId="0" fontId="1" fillId="0" borderId="1" xfId="0" applyFont="1" applyBorder="1" applyAlignment="1">
      <alignment horizontal="center" vertical="center"/>
    </xf>
    <xf numFmtId="0" fontId="2" fillId="0" borderId="1" xfId="0" applyFont="1" applyFill="1" applyBorder="1" applyAlignment="1" applyProtection="1">
      <alignment vertical="center"/>
      <protection locked="0"/>
    </xf>
    <xf numFmtId="0" fontId="1" fillId="0" borderId="1" xfId="0" applyFont="1" applyBorder="1" applyAlignment="1">
      <alignment horizontal="left" vertical="center"/>
    </xf>
    <xf numFmtId="0" fontId="0" fillId="0" borderId="0" xfId="0" applyFill="1">
      <alignment vertical="center"/>
    </xf>
    <xf numFmtId="0" fontId="3" fillId="0" borderId="0" xfId="0" applyFont="1" applyAlignment="1">
      <alignment horizontal="center" vertical="center"/>
    </xf>
    <xf numFmtId="0" fontId="1" fillId="0" borderId="1" xfId="0" applyFont="1" applyBorder="1" applyAlignment="1">
      <alignment horizontal="center" vertical="center" wrapText="1"/>
    </xf>
    <xf numFmtId="0" fontId="4" fillId="2" borderId="1" xfId="0" applyNumberFormat="1" applyFont="1" applyFill="1" applyBorder="1" applyAlignment="1" applyProtection="1">
      <alignment horizontal="center" vertical="center"/>
      <protection locked="0"/>
    </xf>
    <xf numFmtId="0" fontId="5" fillId="2" borderId="1" xfId="0" applyFont="1" applyFill="1" applyBorder="1" applyAlignment="1">
      <alignment horizontal="center" vertical="center"/>
    </xf>
    <xf numFmtId="0" fontId="6" fillId="0" borderId="1" xfId="0" applyFont="1" applyFill="1" applyBorder="1" applyAlignment="1">
      <alignment horizontal="right" vertical="center"/>
    </xf>
    <xf numFmtId="0" fontId="6" fillId="0" borderId="1" xfId="0" applyFont="1" applyFill="1" applyBorder="1" applyAlignment="1">
      <alignment horizontal="center"/>
    </xf>
    <xf numFmtId="0" fontId="6" fillId="0" borderId="1" xfId="0" applyFont="1" applyFill="1" applyBorder="1" applyAlignment="1">
      <alignment horizontal="center" wrapText="1"/>
    </xf>
    <xf numFmtId="0" fontId="3" fillId="0" borderId="0" xfId="0" applyFont="1" applyAlignment="1">
      <alignment horizontal="right" vertical="center"/>
    </xf>
    <xf numFmtId="0" fontId="7" fillId="0" borderId="0" xfId="0" applyFont="1" applyFill="1" applyAlignment="1"/>
    <xf numFmtId="0" fontId="8" fillId="0" borderId="0" xfId="0" applyFont="1" applyFill="1" applyAlignment="1" applyProtection="1">
      <alignment horizontal="center" vertical="top"/>
    </xf>
    <xf numFmtId="0" fontId="7" fillId="0" borderId="0" xfId="0" applyFont="1" applyFill="1" applyAlignment="1">
      <alignment vertical="center"/>
    </xf>
    <xf numFmtId="0" fontId="9" fillId="0" borderId="0" xfId="0" applyFont="1" applyFill="1" applyAlignment="1" applyProtection="1">
      <alignment horizontal="left" vertical="center"/>
      <protection locked="0"/>
    </xf>
    <xf numFmtId="0" fontId="7" fillId="0" borderId="1" xfId="0" applyFont="1" applyFill="1" applyBorder="1" applyAlignment="1">
      <alignment horizontal="center" vertical="center"/>
    </xf>
    <xf numFmtId="0" fontId="2" fillId="0"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0" fontId="9" fillId="2" borderId="1" xfId="0" applyNumberFormat="1" applyFont="1" applyFill="1" applyBorder="1" applyAlignment="1" applyProtection="1">
      <alignment horizontal="center" vertical="center"/>
    </xf>
    <xf numFmtId="180" fontId="2" fillId="0" borderId="1" xfId="0" applyNumberFormat="1" applyFont="1" applyFill="1" applyBorder="1" applyAlignment="1" applyProtection="1">
      <alignment horizontal="center" vertical="center"/>
    </xf>
    <xf numFmtId="0" fontId="10" fillId="2" borderId="2"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12" fillId="2" borderId="1" xfId="0" applyFont="1" applyFill="1" applyBorder="1" applyAlignment="1">
      <alignment horizontal="center" vertical="center"/>
    </xf>
    <xf numFmtId="177" fontId="12" fillId="2" borderId="1" xfId="0" applyNumberFormat="1" applyFont="1" applyFill="1" applyBorder="1" applyAlignment="1">
      <alignment horizontal="right"/>
    </xf>
    <xf numFmtId="0" fontId="13" fillId="2" borderId="1" xfId="0" applyFont="1" applyFill="1" applyBorder="1" applyAlignment="1" applyProtection="1">
      <alignment horizontal="center" vertical="center"/>
      <protection locked="0"/>
    </xf>
    <xf numFmtId="0" fontId="10" fillId="3" borderId="2"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2" fillId="3" borderId="1" xfId="0" applyFont="1" applyFill="1" applyBorder="1" applyAlignment="1">
      <alignment horizontal="center" vertical="center"/>
    </xf>
    <xf numFmtId="0" fontId="13" fillId="3" borderId="1" xfId="0" applyFont="1" applyFill="1" applyBorder="1" applyAlignment="1" applyProtection="1">
      <alignment horizontal="center" vertical="center"/>
      <protection locked="0"/>
    </xf>
    <xf numFmtId="177" fontId="12" fillId="3" borderId="1" xfId="0" applyNumberFormat="1" applyFont="1" applyFill="1" applyBorder="1" applyAlignment="1">
      <alignment horizontal="right"/>
    </xf>
    <xf numFmtId="0" fontId="2" fillId="0" borderId="1"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4" fillId="4" borderId="1" xfId="0" applyFont="1" applyFill="1" applyBorder="1" applyAlignment="1" applyProtection="1">
      <alignment horizontal="center" vertical="center"/>
      <protection locked="0"/>
    </xf>
    <xf numFmtId="0" fontId="15" fillId="2" borderId="1" xfId="49" applyFont="1" applyFill="1" applyBorder="1" applyAlignment="1">
      <alignment horizontal="center" vertical="center"/>
    </xf>
    <xf numFmtId="0" fontId="16" fillId="2" borderId="1" xfId="0" applyFont="1" applyFill="1" applyBorder="1" applyAlignment="1">
      <alignment horizontal="center" vertical="center"/>
    </xf>
    <xf numFmtId="0" fontId="11" fillId="0" borderId="3" xfId="0" applyFont="1" applyFill="1" applyBorder="1" applyAlignment="1" applyProtection="1">
      <alignment horizontal="center" vertical="center"/>
    </xf>
    <xf numFmtId="0" fontId="2" fillId="2" borderId="1"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protection locked="0"/>
    </xf>
    <xf numFmtId="0" fontId="11" fillId="0" borderId="4" xfId="0"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0" fontId="11" fillId="2" borderId="3" xfId="0" applyFont="1" applyFill="1" applyBorder="1" applyAlignment="1" applyProtection="1">
      <alignment horizontal="center" vertical="center" wrapText="1"/>
    </xf>
    <xf numFmtId="0" fontId="11" fillId="2" borderId="4"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protection locked="0"/>
    </xf>
    <xf numFmtId="0" fontId="11" fillId="0" borderId="3" xfId="0" applyFont="1" applyFill="1" applyBorder="1" applyAlignment="1" applyProtection="1">
      <alignment horizontal="center" vertical="center"/>
      <protection locked="0"/>
    </xf>
    <xf numFmtId="0" fontId="11" fillId="0" borderId="5" xfId="0" applyFont="1" applyFill="1" applyBorder="1" applyAlignment="1" applyProtection="1">
      <alignment horizontal="center" vertical="center"/>
      <protection locked="0"/>
    </xf>
    <xf numFmtId="0" fontId="11" fillId="0" borderId="4" xfId="0" applyFont="1" applyFill="1" applyBorder="1" applyAlignment="1" applyProtection="1">
      <alignment horizontal="center" vertical="center"/>
      <protection locked="0"/>
    </xf>
    <xf numFmtId="0" fontId="17" fillId="0" borderId="1" xfId="0" applyFont="1" applyFill="1" applyBorder="1" applyAlignment="1" applyProtection="1">
      <alignment horizontal="center" vertical="center"/>
      <protection locked="0"/>
    </xf>
    <xf numFmtId="0" fontId="18" fillId="0" borderId="1" xfId="0" applyFont="1" applyFill="1" applyBorder="1" applyAlignment="1">
      <alignment horizontal="center" vertical="center"/>
    </xf>
    <xf numFmtId="0" fontId="19" fillId="2" borderId="1" xfId="0" applyFont="1" applyFill="1" applyBorder="1" applyAlignment="1">
      <alignment horizontal="center" vertical="center"/>
    </xf>
    <xf numFmtId="0" fontId="20" fillId="2" borderId="1" xfId="0" applyFont="1" applyFill="1" applyBorder="1" applyAlignment="1" applyProtection="1">
      <alignment horizontal="center" vertical="center"/>
      <protection locked="0"/>
    </xf>
    <xf numFmtId="0" fontId="0" fillId="2" borderId="1" xfId="0" applyFont="1" applyFill="1" applyBorder="1" applyAlignment="1">
      <alignment horizontal="center" vertical="center"/>
    </xf>
    <xf numFmtId="0" fontId="13" fillId="0" borderId="1" xfId="0" applyFont="1" applyFill="1" applyBorder="1" applyAlignment="1" applyProtection="1">
      <alignment horizontal="center" vertical="center"/>
      <protection locked="0"/>
    </xf>
    <xf numFmtId="0" fontId="13" fillId="0" borderId="6" xfId="0" applyFont="1" applyFill="1" applyBorder="1" applyAlignment="1" applyProtection="1">
      <alignment horizontal="center" vertical="center"/>
    </xf>
    <xf numFmtId="0" fontId="16" fillId="3" borderId="1" xfId="0" applyFont="1" applyFill="1" applyBorder="1" applyAlignment="1">
      <alignment horizontal="center" vertical="center"/>
    </xf>
    <xf numFmtId="0" fontId="19" fillId="4" borderId="1" xfId="0" applyFont="1" applyFill="1" applyBorder="1" applyAlignment="1">
      <alignment horizontal="center" vertical="center"/>
    </xf>
    <xf numFmtId="0" fontId="19" fillId="2" borderId="1" xfId="0" applyNumberFormat="1" applyFont="1" applyFill="1" applyBorder="1" applyAlignment="1">
      <alignment horizontal="center" vertical="center"/>
    </xf>
    <xf numFmtId="176" fontId="12" fillId="2" borderId="1" xfId="0" applyNumberFormat="1" applyFont="1" applyFill="1" applyBorder="1" applyAlignment="1">
      <alignment horizontal="center" vertical="center"/>
    </xf>
    <xf numFmtId="176" fontId="12" fillId="3" borderId="1" xfId="0" applyNumberFormat="1" applyFont="1" applyFill="1" applyBorder="1" applyAlignment="1">
      <alignment horizontal="center" vertical="center"/>
    </xf>
    <xf numFmtId="0" fontId="18" fillId="2" borderId="1" xfId="0" applyFont="1" applyFill="1" applyBorder="1" applyAlignment="1">
      <alignment horizontal="center" vertical="center"/>
    </xf>
    <xf numFmtId="0" fontId="18" fillId="2" borderId="1" xfId="0" applyNumberFormat="1" applyFont="1" applyFill="1" applyBorder="1" applyAlignment="1">
      <alignment horizontal="center" vertical="center"/>
    </xf>
    <xf numFmtId="0" fontId="11" fillId="4" borderId="1" xfId="0" applyFont="1" applyFill="1" applyBorder="1" applyAlignment="1" applyProtection="1">
      <alignment horizontal="center" vertical="center"/>
      <protection locked="0"/>
    </xf>
    <xf numFmtId="0" fontId="11" fillId="2" borderId="1" xfId="0" applyNumberFormat="1" applyFont="1" applyFill="1" applyBorder="1" applyAlignment="1" applyProtection="1">
      <alignment horizontal="center" vertical="center"/>
      <protection locked="0"/>
    </xf>
    <xf numFmtId="178" fontId="8" fillId="0" borderId="0" xfId="0" applyNumberFormat="1" applyFont="1" applyFill="1" applyAlignment="1" applyProtection="1">
      <alignment horizontal="center" vertical="top"/>
    </xf>
    <xf numFmtId="182" fontId="21" fillId="0" borderId="0" xfId="0" applyNumberFormat="1" applyFont="1" applyFill="1" applyAlignment="1" applyProtection="1">
      <alignment horizontal="left" vertical="center"/>
      <protection locked="0"/>
    </xf>
    <xf numFmtId="178" fontId="9" fillId="0" borderId="0" xfId="0" applyNumberFormat="1" applyFont="1" applyFill="1" applyAlignment="1" applyProtection="1">
      <alignment horizontal="left" vertical="center"/>
      <protection locked="0"/>
    </xf>
    <xf numFmtId="0" fontId="22" fillId="0" borderId="0" xfId="0" applyFont="1" applyFill="1" applyBorder="1" applyAlignment="1" applyProtection="1">
      <alignment vertical="center"/>
    </xf>
    <xf numFmtId="0" fontId="9" fillId="0" borderId="1"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178" fontId="2" fillId="0" borderId="1" xfId="0" applyNumberFormat="1" applyFont="1" applyFill="1" applyBorder="1" applyAlignment="1" applyProtection="1">
      <alignment horizontal="center" vertical="center"/>
    </xf>
    <xf numFmtId="14" fontId="9" fillId="0" borderId="1" xfId="0" applyNumberFormat="1" applyFont="1" applyFill="1" applyBorder="1" applyAlignment="1">
      <alignment horizontal="center" vertical="center"/>
    </xf>
    <xf numFmtId="0" fontId="2" fillId="0" borderId="4" xfId="0" applyFont="1" applyFill="1" applyBorder="1" applyAlignment="1" applyProtection="1">
      <alignment horizontal="center" vertical="center" wrapText="1"/>
    </xf>
    <xf numFmtId="183" fontId="9" fillId="0" borderId="3" xfId="0" applyNumberFormat="1" applyFont="1" applyFill="1" applyBorder="1" applyAlignment="1" applyProtection="1">
      <alignment horizontal="center" vertical="center"/>
      <protection locked="0"/>
    </xf>
    <xf numFmtId="178" fontId="2" fillId="0" borderId="1" xfId="11" applyNumberFormat="1" applyFont="1" applyBorder="1" applyAlignment="1" applyProtection="1">
      <alignment horizontal="center" vertical="center"/>
    </xf>
    <xf numFmtId="0" fontId="9" fillId="0" borderId="1" xfId="0" applyFont="1" applyFill="1" applyBorder="1" applyAlignment="1">
      <alignment horizontal="center" vertical="center"/>
    </xf>
    <xf numFmtId="183" fontId="9" fillId="0" borderId="5" xfId="0" applyNumberFormat="1" applyFont="1" applyFill="1" applyBorder="1" applyAlignment="1" applyProtection="1">
      <alignment horizontal="center" vertical="center"/>
      <protection locked="0"/>
    </xf>
    <xf numFmtId="176" fontId="16" fillId="2" borderId="1" xfId="0" applyNumberFormat="1" applyFont="1" applyFill="1" applyBorder="1" applyAlignment="1">
      <alignment horizontal="center" vertical="center"/>
    </xf>
    <xf numFmtId="183" fontId="9" fillId="0" borderId="4" xfId="0" applyNumberFormat="1"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protection locked="0"/>
    </xf>
    <xf numFmtId="0" fontId="0" fillId="0" borderId="0" xfId="0" applyFont="1" applyFill="1" applyBorder="1" applyAlignment="1">
      <alignment horizontal="center" vertical="center"/>
    </xf>
    <xf numFmtId="181" fontId="21" fillId="0" borderId="0" xfId="0" applyNumberFormat="1" applyFont="1" applyFill="1" applyAlignment="1" applyProtection="1">
      <alignment horizontal="left" vertical="center"/>
      <protection locked="0"/>
    </xf>
    <xf numFmtId="0" fontId="9" fillId="0" borderId="0" xfId="0" applyFont="1" applyFill="1" applyAlignment="1">
      <alignment vertical="center"/>
    </xf>
    <xf numFmtId="0" fontId="22" fillId="0" borderId="0" xfId="0" applyFont="1" applyFill="1" applyBorder="1" applyAlignment="1" applyProtection="1">
      <alignment horizontal="left" vertical="center"/>
      <protection locked="0"/>
    </xf>
    <xf numFmtId="0" fontId="7" fillId="0" borderId="1" xfId="0" applyFont="1" applyFill="1" applyBorder="1" applyAlignment="1">
      <alignment horizontal="center" vertical="center" wrapText="1"/>
    </xf>
    <xf numFmtId="183" fontId="23" fillId="0" borderId="1" xfId="0" applyNumberFormat="1" applyFont="1" applyFill="1" applyBorder="1" applyAlignment="1" applyProtection="1">
      <alignment horizontal="center" vertical="center"/>
    </xf>
    <xf numFmtId="0" fontId="7" fillId="0" borderId="3" xfId="0" applyFont="1" applyFill="1" applyBorder="1" applyAlignment="1">
      <alignment horizontal="center"/>
    </xf>
    <xf numFmtId="0" fontId="7" fillId="0" borderId="0" xfId="0" applyFont="1" applyFill="1" applyAlignment="1">
      <alignment horizontal="center"/>
    </xf>
    <xf numFmtId="0" fontId="7" fillId="0" borderId="5" xfId="0" applyFont="1" applyFill="1" applyBorder="1" applyAlignment="1">
      <alignment horizontal="center"/>
    </xf>
    <xf numFmtId="0" fontId="7" fillId="0" borderId="4" xfId="0" applyFont="1" applyFill="1" applyBorder="1" applyAlignment="1">
      <alignment horizontal="center"/>
    </xf>
    <xf numFmtId="0" fontId="0" fillId="0" borderId="0" xfId="0" applyFont="1" applyFill="1" applyAlignment="1"/>
    <xf numFmtId="0" fontId="6" fillId="0" borderId="1" xfId="0" applyFont="1" applyFill="1" applyBorder="1" applyAlignment="1">
      <alignment horizontal="center" vertical="center"/>
    </xf>
    <xf numFmtId="0" fontId="24" fillId="0" borderId="0" xfId="0" applyFont="1" applyFill="1" applyAlignment="1">
      <alignment horizontal="center" vertical="center"/>
    </xf>
    <xf numFmtId="0" fontId="1" fillId="0" borderId="0" xfId="0" applyFont="1" applyFill="1" applyBorder="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24" fillId="0" borderId="1" xfId="0" applyFont="1" applyFill="1" applyBorder="1" applyAlignment="1">
      <alignment horizontal="center" vertical="center"/>
    </xf>
    <xf numFmtId="0" fontId="1" fillId="0" borderId="1" xfId="0" applyFont="1" applyFill="1" applyBorder="1" applyAlignment="1">
      <alignment horizontal="center" vertical="center"/>
    </xf>
    <xf numFmtId="179" fontId="4" fillId="0" borderId="1" xfId="0" applyNumberFormat="1" applyFont="1" applyFill="1" applyBorder="1" applyAlignment="1">
      <alignment horizontal="left" vertical="center"/>
    </xf>
    <xf numFmtId="0" fontId="1" fillId="0" borderId="1" xfId="0" applyFont="1" applyFill="1" applyBorder="1" applyAlignment="1">
      <alignment horizontal="right" vertical="center"/>
    </xf>
    <xf numFmtId="0" fontId="4" fillId="0" borderId="1" xfId="0" applyNumberFormat="1" applyFont="1" applyFill="1" applyBorder="1" applyAlignment="1" applyProtection="1">
      <alignment horizontal="center" vertical="center"/>
    </xf>
    <xf numFmtId="0" fontId="11" fillId="0" borderId="1" xfId="0" applyFont="1" applyFill="1" applyBorder="1" applyAlignment="1">
      <alignment horizontal="center" vertical="center"/>
    </xf>
    <xf numFmtId="49" fontId="4" fillId="0" borderId="1" xfId="0" applyNumberFormat="1" applyFont="1" applyFill="1" applyBorder="1" applyAlignment="1">
      <alignment horizontal="left" vertical="center"/>
    </xf>
    <xf numFmtId="0" fontId="1" fillId="0" borderId="1" xfId="0" applyFont="1" applyFill="1" applyBorder="1" applyAlignment="1">
      <alignment vertical="center"/>
    </xf>
    <xf numFmtId="0" fontId="1" fillId="0" borderId="1" xfId="0" applyFont="1" applyFill="1" applyBorder="1" applyAlignment="1">
      <alignment horizontal="left" vertical="center"/>
    </xf>
    <xf numFmtId="0" fontId="25" fillId="0" borderId="0" xfId="0" applyFont="1" applyFill="1" applyAlignment="1">
      <alignment horizontal="left" vertical="center"/>
    </xf>
    <xf numFmtId="0" fontId="0" fillId="0" borderId="0" xfId="0" applyFill="1" applyBorder="1" applyAlignment="1">
      <alignment horizontal="center" vertical="center"/>
    </xf>
    <xf numFmtId="0" fontId="26" fillId="0" borderId="0" xfId="0" applyFont="1" applyFill="1" applyBorder="1" applyAlignment="1">
      <alignment horizontal="center" vertical="center"/>
    </xf>
    <xf numFmtId="0" fontId="0" fillId="0" borderId="0" xfId="0" applyFill="1" applyAlignment="1">
      <alignment horizontal="center" vertical="center"/>
    </xf>
    <xf numFmtId="0" fontId="24" fillId="0" borderId="0" xfId="0" applyFont="1" applyFill="1" applyAlignment="1">
      <alignment horizontal="center" vertical="center" wrapText="1"/>
    </xf>
    <xf numFmtId="0" fontId="24" fillId="0" borderId="1" xfId="0" applyFont="1" applyFill="1" applyBorder="1" applyAlignment="1">
      <alignment horizontal="center" vertical="center" wrapText="1"/>
    </xf>
    <xf numFmtId="0" fontId="6" fillId="0" borderId="1" xfId="0" applyFont="1" applyFill="1" applyBorder="1" applyAlignment="1">
      <alignment wrapText="1"/>
    </xf>
    <xf numFmtId="0" fontId="1" fillId="0" borderId="1" xfId="0" applyFont="1" applyFill="1" applyBorder="1" applyAlignment="1">
      <alignment horizontal="left" vertical="center" wrapText="1"/>
    </xf>
    <xf numFmtId="0" fontId="25" fillId="0" borderId="0" xfId="0" applyFont="1" applyFill="1" applyAlignment="1">
      <alignment horizontal="left" vertical="center" wrapText="1"/>
    </xf>
    <xf numFmtId="0" fontId="0" fillId="0" borderId="0" xfId="0" applyFill="1" applyBorder="1">
      <alignment vertical="center"/>
    </xf>
    <xf numFmtId="0" fontId="0" fillId="0" borderId="0" xfId="0" applyFill="1" applyBorder="1" applyAlignment="1">
      <alignment vertical="center" wrapText="1"/>
    </xf>
    <xf numFmtId="0" fontId="0" fillId="0" borderId="0" xfId="0" applyFill="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9" defaultPivotStyle="PivotStyleLight16"/>
  <colors>
    <mruColors>
      <color rgb="00FFC000"/>
      <color rgb="00FF0000"/>
      <color rgb="00000000"/>
      <color rgb="00FFFF00"/>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3.xml"/><Relationship Id="rId7" Type="http://schemas.openxmlformats.org/officeDocument/2006/relationships/externalLink" Target="externalLinks/externalLink2.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Spin" dx="22" fmlaLink="$AJ$1" max="2099" min="2020" page="10" val="2020"/>
</file>

<file path=xl/ctrlProps/ctrlProp10.xml><?xml version="1.0" encoding="utf-8"?>
<formControlPr xmlns="http://schemas.microsoft.com/office/spreadsheetml/2009/9/main" objectType="Spin" dx="22" fmlaLink="$AN$1" max="2099" min="2020" page="10" val="2022"/>
</file>

<file path=xl/ctrlProps/ctrlProp11.xml><?xml version="1.0" encoding="utf-8"?>
<formControlPr xmlns="http://schemas.microsoft.com/office/spreadsheetml/2009/9/main" objectType="Spin" dx="22" fmlaLink="$AI$1" max="2099" min="2020" page="10" val="2020"/>
</file>

<file path=xl/ctrlProps/ctrlProp12.xml><?xml version="1.0" encoding="utf-8"?>
<formControlPr xmlns="http://schemas.microsoft.com/office/spreadsheetml/2009/9/main" objectType="Spin" dx="22" fmlaLink="$AM$1" max="2099" min="2020" page="10" val="2020"/>
</file>

<file path=xl/ctrlProps/ctrlProp13.xml><?xml version="1.0" encoding="utf-8"?>
<formControlPr xmlns="http://schemas.microsoft.com/office/spreadsheetml/2009/9/main" objectType="Spin" dx="22" fmlaLink="$AN$1" max="12" min="1" page="10" val="12"/>
</file>

<file path=xl/ctrlProps/ctrlProp14.xml><?xml version="1.0" encoding="utf-8"?>
<formControlPr xmlns="http://schemas.microsoft.com/office/spreadsheetml/2009/9/main" objectType="Spin" dx="22" fmlaLink="$AM$1" max="2099" min="2020" page="10" val="2020"/>
</file>

<file path=xl/ctrlProps/ctrlProp15.xml><?xml version="1.0" encoding="utf-8"?>
<formControlPr xmlns="http://schemas.microsoft.com/office/spreadsheetml/2009/9/main" objectType="Spin" dx="22" fmlaLink="$AI$1" max="2099" min="2020" page="10" val="2020"/>
</file>

<file path=xl/ctrlProps/ctrlProp16.xml><?xml version="1.0" encoding="utf-8"?>
<formControlPr xmlns="http://schemas.microsoft.com/office/spreadsheetml/2009/9/main" objectType="Spin" dx="22" fmlaLink="$AM$1" max="2099" min="2020" page="10" val="2020"/>
</file>

<file path=xl/ctrlProps/ctrlProp17.xml><?xml version="1.0" encoding="utf-8"?>
<formControlPr xmlns="http://schemas.microsoft.com/office/spreadsheetml/2009/9/main" objectType="Spin" dx="22" fmlaLink="$AM$1" max="2099" min="2020" page="10" val="2020"/>
</file>

<file path=xl/ctrlProps/ctrlProp18.xml><?xml version="1.0" encoding="utf-8"?>
<formControlPr xmlns="http://schemas.microsoft.com/office/spreadsheetml/2009/9/main" objectType="Spin" dx="22" fmlaLink="$AJ$1" max="2099" min="2020" page="10" val="2020"/>
</file>

<file path=xl/ctrlProps/ctrlProp19.xml><?xml version="1.0" encoding="utf-8"?>
<formControlPr xmlns="http://schemas.microsoft.com/office/spreadsheetml/2009/9/main" objectType="Spin" dx="22" fmlaLink="$AO$1" max="12" min="1" page="10" val="3"/>
</file>

<file path=xl/ctrlProps/ctrlProp2.xml><?xml version="1.0" encoding="utf-8"?>
<formControlPr xmlns="http://schemas.microsoft.com/office/spreadsheetml/2009/9/main" objectType="Spin" dx="22" fmlaLink="$AN$1" max="2099" min="2020" page="10" val="2022"/>
</file>

<file path=xl/ctrlProps/ctrlProp20.xml><?xml version="1.0" encoding="utf-8"?>
<formControlPr xmlns="http://schemas.microsoft.com/office/spreadsheetml/2009/9/main" objectType="Spin" dx="22" fmlaLink="$AJ$1" max="2099" min="2020" page="10" val="2020"/>
</file>

<file path=xl/ctrlProps/ctrlProp21.xml><?xml version="1.0" encoding="utf-8"?>
<formControlPr xmlns="http://schemas.microsoft.com/office/spreadsheetml/2009/9/main" objectType="Spin" dx="22" fmlaLink="$AN$1" max="2099" min="2020" page="10" val="2022"/>
</file>

<file path=xl/ctrlProps/ctrlProp22.xml><?xml version="1.0" encoding="utf-8"?>
<formControlPr xmlns="http://schemas.microsoft.com/office/spreadsheetml/2009/9/main" objectType="Spin" dx="22" fmlaLink="$AO$1" max="12" min="1" page="10" val="3"/>
</file>

<file path=xl/ctrlProps/ctrlProp23.xml><?xml version="1.0" encoding="utf-8"?>
<formControlPr xmlns="http://schemas.microsoft.com/office/spreadsheetml/2009/9/main" objectType="Spin" dx="22" fmlaLink="$AN$1" max="2099" min="2020" page="10" val="2022"/>
</file>

<file path=xl/ctrlProps/ctrlProp24.xml><?xml version="1.0" encoding="utf-8"?>
<formControlPr xmlns="http://schemas.microsoft.com/office/spreadsheetml/2009/9/main" objectType="Spin" dx="22" fmlaLink="$AJ$1" max="2099" min="2020" page="10" val="2020"/>
</file>

<file path=xl/ctrlProps/ctrlProp25.xml><?xml version="1.0" encoding="utf-8"?>
<formControlPr xmlns="http://schemas.microsoft.com/office/spreadsheetml/2009/9/main" objectType="Spin" dx="22" fmlaLink="$AN$1" max="2099" min="2020" page="10" val="2022"/>
</file>

<file path=xl/ctrlProps/ctrlProp26.xml><?xml version="1.0" encoding="utf-8"?>
<formControlPr xmlns="http://schemas.microsoft.com/office/spreadsheetml/2009/9/main" objectType="Spin" dx="22" fmlaLink="$AO$1" max="12" min="1" page="10" val="3"/>
</file>

<file path=xl/ctrlProps/ctrlProp27.xml><?xml version="1.0" encoding="utf-8"?>
<formControlPr xmlns="http://schemas.microsoft.com/office/spreadsheetml/2009/9/main" objectType="Spin" dx="22" fmlaLink="$AN$1" max="2099" min="2020" page="10" val="2022"/>
</file>

<file path=xl/ctrlProps/ctrlProp28.xml><?xml version="1.0" encoding="utf-8"?>
<formControlPr xmlns="http://schemas.microsoft.com/office/spreadsheetml/2009/9/main" objectType="Spin" dx="22" fmlaLink="$AJ$1" max="2099" min="2020" page="10" val="2020"/>
</file>

<file path=xl/ctrlProps/ctrlProp29.xml><?xml version="1.0" encoding="utf-8"?>
<formControlPr xmlns="http://schemas.microsoft.com/office/spreadsheetml/2009/9/main" objectType="Spin" dx="22" fmlaLink="$AN$1" max="2099" min="2020" page="10" val="2022"/>
</file>

<file path=xl/ctrlProps/ctrlProp3.xml><?xml version="1.0" encoding="utf-8"?>
<formControlPr xmlns="http://schemas.microsoft.com/office/spreadsheetml/2009/9/main" objectType="Spin" dx="22" fmlaLink="$AO$1" max="12" min="1" page="10" val="3"/>
</file>

<file path=xl/ctrlProps/ctrlProp30.xml><?xml version="1.0" encoding="utf-8"?>
<formControlPr xmlns="http://schemas.microsoft.com/office/spreadsheetml/2009/9/main" objectType="Spin" dx="22" fmlaLink="$AO$1" max="12" min="1" page="10" val="3"/>
</file>

<file path=xl/ctrlProps/ctrlProp31.xml><?xml version="1.0" encoding="utf-8"?>
<formControlPr xmlns="http://schemas.microsoft.com/office/spreadsheetml/2009/9/main" objectType="Spin" dx="22" fmlaLink="$AN$1" max="2099" min="2020" page="10" val="2022"/>
</file>

<file path=xl/ctrlProps/ctrlProp32.xml><?xml version="1.0" encoding="utf-8"?>
<formControlPr xmlns="http://schemas.microsoft.com/office/spreadsheetml/2009/9/main" objectType="Spin" dx="22" fmlaLink="$AJ$1" max="2099" min="2020" page="10" val="2020"/>
</file>

<file path=xl/ctrlProps/ctrlProp33.xml><?xml version="1.0" encoding="utf-8"?>
<formControlPr xmlns="http://schemas.microsoft.com/office/spreadsheetml/2009/9/main" objectType="Spin" dx="22" fmlaLink="$AN$1" max="2099" min="2020" page="10" val="2022"/>
</file>

<file path=xl/ctrlProps/ctrlProp34.xml><?xml version="1.0" encoding="utf-8"?>
<formControlPr xmlns="http://schemas.microsoft.com/office/spreadsheetml/2009/9/main" objectType="Spin" dx="22" fmlaLink="$AN$1" max="2099" min="2020" page="10" val="2022"/>
</file>

<file path=xl/ctrlProps/ctrlProp35.xml><?xml version="1.0" encoding="utf-8"?>
<formControlPr xmlns="http://schemas.microsoft.com/office/spreadsheetml/2009/9/main" objectType="Spin" dx="22" fmlaLink="$AI$1" max="2099" min="2020" page="10" val="2020"/>
</file>

<file path=xl/ctrlProps/ctrlProp36.xml><?xml version="1.0" encoding="utf-8"?>
<formControlPr xmlns="http://schemas.microsoft.com/office/spreadsheetml/2009/9/main" objectType="Spin" dx="22" fmlaLink="$AM$1" max="2099" min="2020" page="10" val="2020"/>
</file>

<file path=xl/ctrlProps/ctrlProp37.xml><?xml version="1.0" encoding="utf-8"?>
<formControlPr xmlns="http://schemas.microsoft.com/office/spreadsheetml/2009/9/main" objectType="Spin" dx="22" fmlaLink="$AN$1" max="12" min="1" page="10" val="12"/>
</file>

<file path=xl/ctrlProps/ctrlProp38.xml><?xml version="1.0" encoding="utf-8"?>
<formControlPr xmlns="http://schemas.microsoft.com/office/spreadsheetml/2009/9/main" objectType="Spin" dx="22" fmlaLink="$AM$1" max="2099" min="2020" page="10" val="2020"/>
</file>

<file path=xl/ctrlProps/ctrlProp39.xml><?xml version="1.0" encoding="utf-8"?>
<formControlPr xmlns="http://schemas.microsoft.com/office/spreadsheetml/2009/9/main" objectType="Spin" dx="22" fmlaLink="$AI$1" max="2099" min="2020" page="10" val="2020"/>
</file>

<file path=xl/ctrlProps/ctrlProp4.xml><?xml version="1.0" encoding="utf-8"?>
<formControlPr xmlns="http://schemas.microsoft.com/office/spreadsheetml/2009/9/main" objectType="Spin" dx="22" fmlaLink="$AN$1" max="2099" min="2020" page="10" val="2022"/>
</file>

<file path=xl/ctrlProps/ctrlProp40.xml><?xml version="1.0" encoding="utf-8"?>
<formControlPr xmlns="http://schemas.microsoft.com/office/spreadsheetml/2009/9/main" objectType="Spin" dx="22" fmlaLink="$AM$1" max="2099" min="2020" page="10" val="2020"/>
</file>

<file path=xl/ctrlProps/ctrlProp41.xml><?xml version="1.0" encoding="utf-8"?>
<formControlPr xmlns="http://schemas.microsoft.com/office/spreadsheetml/2009/9/main" objectType="Spin" dx="22" fmlaLink="$AM$1" max="2099" min="2020" page="10" val="2020"/>
</file>

<file path=xl/ctrlProps/ctrlProp42.xml><?xml version="1.0" encoding="utf-8"?>
<formControlPr xmlns="http://schemas.microsoft.com/office/spreadsheetml/2009/9/main" objectType="Spin" dx="22" fmlaLink="$AJ$1" max="2099" min="2020" page="10" val="2020"/>
</file>

<file path=xl/ctrlProps/ctrlProp43.xml><?xml version="1.0" encoding="utf-8"?>
<formControlPr xmlns="http://schemas.microsoft.com/office/spreadsheetml/2009/9/main" objectType="Spin" dx="22" fmlaLink="$AO$1" max="12" min="1" page="10" val="3"/>
</file>

<file path=xl/ctrlProps/ctrlProp44.xml><?xml version="1.0" encoding="utf-8"?>
<formControlPr xmlns="http://schemas.microsoft.com/office/spreadsheetml/2009/9/main" objectType="Spin" dx="22" fmlaLink="$AJ$1" max="2099" min="2020" page="10" val="2020"/>
</file>

<file path=xl/ctrlProps/ctrlProp45.xml><?xml version="1.0" encoding="utf-8"?>
<formControlPr xmlns="http://schemas.microsoft.com/office/spreadsheetml/2009/9/main" objectType="Spin" dx="22" fmlaLink="$AN$1" max="2099" min="2020" page="10" val="2022"/>
</file>

<file path=xl/ctrlProps/ctrlProp46.xml><?xml version="1.0" encoding="utf-8"?>
<formControlPr xmlns="http://schemas.microsoft.com/office/spreadsheetml/2009/9/main" objectType="Spin" dx="22" fmlaLink="$AO$1" max="12" min="1" page="10" val="3"/>
</file>

<file path=xl/ctrlProps/ctrlProp47.xml><?xml version="1.0" encoding="utf-8"?>
<formControlPr xmlns="http://schemas.microsoft.com/office/spreadsheetml/2009/9/main" objectType="Spin" dx="22" fmlaLink="$AN$1" max="2099" min="2020" page="10" val="2022"/>
</file>

<file path=xl/ctrlProps/ctrlProp48.xml><?xml version="1.0" encoding="utf-8"?>
<formControlPr xmlns="http://schemas.microsoft.com/office/spreadsheetml/2009/9/main" objectType="Spin" dx="22" fmlaLink="$AL$1" max="2099" min="2020" page="10" val="2020"/>
</file>

<file path=xl/ctrlProps/ctrlProp49.xml><?xml version="1.0" encoding="utf-8"?>
<formControlPr xmlns="http://schemas.microsoft.com/office/spreadsheetml/2009/9/main" objectType="Spin" dx="22" fmlaLink="$AN$1" max="12" min="1" page="10" val="12"/>
</file>

<file path=xl/ctrlProps/ctrlProp5.xml><?xml version="1.0" encoding="utf-8"?>
<formControlPr xmlns="http://schemas.microsoft.com/office/spreadsheetml/2009/9/main" objectType="Spin" dx="22" fmlaLink="$AJ$1" max="2099" min="2020" page="10" val="2020"/>
</file>

<file path=xl/ctrlProps/ctrlProp50.xml><?xml version="1.0" encoding="utf-8"?>
<formControlPr xmlns="http://schemas.microsoft.com/office/spreadsheetml/2009/9/main" objectType="Spin" dx="22" fmlaLink="$AL$1" max="2100" min="1900" page="10" val="1900"/>
</file>

<file path=xl/ctrlProps/ctrlProp51.xml><?xml version="1.0" encoding="utf-8"?>
<formControlPr xmlns="http://schemas.microsoft.com/office/spreadsheetml/2009/9/main" objectType="Spin" dx="22" fmlaLink="$AJ$1" max="2099" min="2020" page="10" val="2020"/>
</file>

<file path=xl/ctrlProps/ctrlProp52.xml><?xml version="1.0" encoding="utf-8"?>
<formControlPr xmlns="http://schemas.microsoft.com/office/spreadsheetml/2009/9/main" objectType="Spin" dx="22" fmlaLink="$AN$1" max="2099" min="2020" page="10" val="2022"/>
</file>

<file path=xl/ctrlProps/ctrlProp53.xml><?xml version="1.0" encoding="utf-8"?>
<formControlPr xmlns="http://schemas.microsoft.com/office/spreadsheetml/2009/9/main" objectType="Spin" dx="22" fmlaLink="$AO$1" max="12" min="1" page="10" val="3"/>
</file>

<file path=xl/ctrlProps/ctrlProp54.xml><?xml version="1.0" encoding="utf-8"?>
<formControlPr xmlns="http://schemas.microsoft.com/office/spreadsheetml/2009/9/main" objectType="Spin" dx="22" fmlaLink="$AN$1" max="2099" min="2020" page="10" val="2022"/>
</file>

<file path=xl/ctrlProps/ctrlProp6.xml><?xml version="1.0" encoding="utf-8"?>
<formControlPr xmlns="http://schemas.microsoft.com/office/spreadsheetml/2009/9/main" objectType="Spin" dx="22" fmlaLink="$AN$1" max="2099" min="2020" page="10" val="2022"/>
</file>

<file path=xl/ctrlProps/ctrlProp7.xml><?xml version="1.0" encoding="utf-8"?>
<formControlPr xmlns="http://schemas.microsoft.com/office/spreadsheetml/2009/9/main" objectType="Spin" dx="22" fmlaLink="$AN$1" max="2099" min="2020" page="10" val="2022"/>
</file>

<file path=xl/ctrlProps/ctrlProp8.xml><?xml version="1.0" encoding="utf-8"?>
<formControlPr xmlns="http://schemas.microsoft.com/office/spreadsheetml/2009/9/main" objectType="Spin" dx="22" fmlaLink="$AJ$1" max="2099" min="2020" page="10" val="2020"/>
</file>

<file path=xl/ctrlProps/ctrlProp9.xml><?xml version="1.0" encoding="utf-8"?>
<formControlPr xmlns="http://schemas.microsoft.com/office/spreadsheetml/2009/9/main" objectType="Spin" dx="22" fmlaLink="$AN$1" max="2099" min="2020" page="10" val="2022"/>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19050</xdr:colOff>
      <xdr:row>31</xdr:row>
      <xdr:rowOff>0</xdr:rowOff>
    </xdr:from>
    <xdr:to>
      <xdr:col>2</xdr:col>
      <xdr:colOff>95250</xdr:colOff>
      <xdr:row>31</xdr:row>
      <xdr:rowOff>171450</xdr:rowOff>
    </xdr:to>
    <xdr:sp>
      <xdr:nvSpPr>
        <xdr:cNvPr id="2" name="Text Box 2"/>
        <xdr:cNvSpPr txBox="1"/>
      </xdr:nvSpPr>
      <xdr:spPr>
        <a:xfrm>
          <a:off x="1685925" y="7461250"/>
          <a:ext cx="76200" cy="171450"/>
        </a:xfrm>
        <a:prstGeom prst="rect">
          <a:avLst/>
        </a:prstGeom>
        <a:noFill/>
        <a:ln w="9525">
          <a:noFill/>
        </a:ln>
      </xdr:spPr>
    </xdr:sp>
    <xdr:clientData/>
  </xdr:twoCellAnchor>
  <xdr:twoCellAnchor editAs="oneCell">
    <xdr:from>
      <xdr:col>2</xdr:col>
      <xdr:colOff>19050</xdr:colOff>
      <xdr:row>31</xdr:row>
      <xdr:rowOff>0</xdr:rowOff>
    </xdr:from>
    <xdr:to>
      <xdr:col>2</xdr:col>
      <xdr:colOff>95250</xdr:colOff>
      <xdr:row>31</xdr:row>
      <xdr:rowOff>171450</xdr:rowOff>
    </xdr:to>
    <xdr:sp>
      <xdr:nvSpPr>
        <xdr:cNvPr id="3" name="Text Box 2"/>
        <xdr:cNvSpPr txBox="1"/>
      </xdr:nvSpPr>
      <xdr:spPr>
        <a:xfrm>
          <a:off x="1685925" y="7461250"/>
          <a:ext cx="76200" cy="171450"/>
        </a:xfrm>
        <a:prstGeom prst="rect">
          <a:avLst/>
        </a:prstGeom>
        <a:noFill/>
        <a:ln w="9525">
          <a:noFill/>
        </a:ln>
      </xdr:spPr>
    </xdr:sp>
    <xdr:clientData/>
  </xdr:twoCellAnchor>
  <xdr:twoCellAnchor editAs="oneCell">
    <xdr:from>
      <xdr:col>2</xdr:col>
      <xdr:colOff>19050</xdr:colOff>
      <xdr:row>31</xdr:row>
      <xdr:rowOff>0</xdr:rowOff>
    </xdr:from>
    <xdr:to>
      <xdr:col>2</xdr:col>
      <xdr:colOff>95250</xdr:colOff>
      <xdr:row>31</xdr:row>
      <xdr:rowOff>171450</xdr:rowOff>
    </xdr:to>
    <xdr:sp>
      <xdr:nvSpPr>
        <xdr:cNvPr id="4" name="Text Box 2"/>
        <xdr:cNvSpPr txBox="1"/>
      </xdr:nvSpPr>
      <xdr:spPr>
        <a:xfrm>
          <a:off x="1685925" y="7461250"/>
          <a:ext cx="76200" cy="171450"/>
        </a:xfrm>
        <a:prstGeom prst="rect">
          <a:avLst/>
        </a:prstGeom>
        <a:noFill/>
        <a:ln w="9525">
          <a:noFill/>
        </a:ln>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19050</xdr:colOff>
      <xdr:row>31</xdr:row>
      <xdr:rowOff>0</xdr:rowOff>
    </xdr:from>
    <xdr:to>
      <xdr:col>2</xdr:col>
      <xdr:colOff>95250</xdr:colOff>
      <xdr:row>31</xdr:row>
      <xdr:rowOff>171450</xdr:rowOff>
    </xdr:to>
    <xdr:sp>
      <xdr:nvSpPr>
        <xdr:cNvPr id="2" name="Text Box 2"/>
        <xdr:cNvSpPr txBox="1"/>
      </xdr:nvSpPr>
      <xdr:spPr>
        <a:xfrm>
          <a:off x="1685925" y="7461250"/>
          <a:ext cx="76200" cy="171450"/>
        </a:xfrm>
        <a:prstGeom prst="rect">
          <a:avLst/>
        </a:prstGeom>
        <a:noFill/>
        <a:ln w="9525">
          <a:noFill/>
        </a:ln>
      </xdr:spPr>
    </xdr:sp>
    <xdr:clientData/>
  </xdr:twoCellAnchor>
  <xdr:twoCellAnchor editAs="oneCell">
    <xdr:from>
      <xdr:col>2</xdr:col>
      <xdr:colOff>19050</xdr:colOff>
      <xdr:row>31</xdr:row>
      <xdr:rowOff>0</xdr:rowOff>
    </xdr:from>
    <xdr:to>
      <xdr:col>2</xdr:col>
      <xdr:colOff>95250</xdr:colOff>
      <xdr:row>31</xdr:row>
      <xdr:rowOff>171450</xdr:rowOff>
    </xdr:to>
    <xdr:sp>
      <xdr:nvSpPr>
        <xdr:cNvPr id="3" name="Text Box 2"/>
        <xdr:cNvSpPr txBox="1"/>
      </xdr:nvSpPr>
      <xdr:spPr>
        <a:xfrm>
          <a:off x="1685925" y="7461250"/>
          <a:ext cx="76200" cy="171450"/>
        </a:xfrm>
        <a:prstGeom prst="rect">
          <a:avLst/>
        </a:prstGeom>
        <a:noFill/>
        <a:ln w="9525">
          <a:noFill/>
        </a:ln>
      </xdr:spPr>
    </xdr:sp>
    <xdr:clientData/>
  </xdr:twoCellAnchor>
  <xdr:twoCellAnchor editAs="oneCell">
    <xdr:from>
      <xdr:col>2</xdr:col>
      <xdr:colOff>19050</xdr:colOff>
      <xdr:row>31</xdr:row>
      <xdr:rowOff>0</xdr:rowOff>
    </xdr:from>
    <xdr:to>
      <xdr:col>2</xdr:col>
      <xdr:colOff>95250</xdr:colOff>
      <xdr:row>31</xdr:row>
      <xdr:rowOff>171450</xdr:rowOff>
    </xdr:to>
    <xdr:sp>
      <xdr:nvSpPr>
        <xdr:cNvPr id="4" name="Text Box 2"/>
        <xdr:cNvSpPr txBox="1"/>
      </xdr:nvSpPr>
      <xdr:spPr>
        <a:xfrm>
          <a:off x="1685925" y="7461250"/>
          <a:ext cx="76200" cy="171450"/>
        </a:xfrm>
        <a:prstGeom prst="rect">
          <a:avLst/>
        </a:prstGeom>
        <a:noFill/>
        <a:ln w="9525">
          <a:noFill/>
        </a:ln>
      </xdr:spPr>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xdr:from>
          <xdr:col>35</xdr:col>
          <xdr:colOff>628650</xdr:colOff>
          <xdr:row>0</xdr:row>
          <xdr:rowOff>9525</xdr:rowOff>
        </xdr:from>
        <xdr:to>
          <xdr:col>35</xdr:col>
          <xdr:colOff>885825</xdr:colOff>
          <xdr:row>0</xdr:row>
          <xdr:rowOff>257175</xdr:rowOff>
        </xdr:to>
        <xdr:sp>
          <xdr:nvSpPr>
            <xdr:cNvPr id="1038" name="Spinner 14" hidden="1">
              <a:extLst>
                <a:ext uri="{63B3BB69-23CF-44E3-9099-C40C66FF867C}">
                  <a14:compatExt spid="_x0000_s1038"/>
                </a:ext>
              </a:extLst>
            </xdr:cNvPr>
            <xdr:cNvSpPr/>
          </xdr:nvSpPr>
          <xdr:spPr>
            <a:xfrm>
              <a:off x="12525375" y="9525"/>
              <a:ext cx="5715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628650</xdr:colOff>
          <xdr:row>0</xdr:row>
          <xdr:rowOff>9525</xdr:rowOff>
        </xdr:from>
        <xdr:to>
          <xdr:col>39</xdr:col>
          <xdr:colOff>885825</xdr:colOff>
          <xdr:row>0</xdr:row>
          <xdr:rowOff>257175</xdr:rowOff>
        </xdr:to>
        <xdr:sp>
          <xdr:nvSpPr>
            <xdr:cNvPr id="1039" name="Spinner 15" hidden="1">
              <a:extLst>
                <a:ext uri="{63B3BB69-23CF-44E3-9099-C40C66FF867C}">
                  <a14:compatExt spid="_x0000_s1039"/>
                </a:ext>
              </a:extLst>
            </xdr:cNvPr>
            <xdr:cNvSpPr/>
          </xdr:nvSpPr>
          <xdr:spPr>
            <a:xfrm>
              <a:off x="15268575" y="9525"/>
              <a:ext cx="5715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285750</xdr:colOff>
          <xdr:row>0</xdr:row>
          <xdr:rowOff>19050</xdr:rowOff>
        </xdr:from>
        <xdr:to>
          <xdr:col>41</xdr:col>
          <xdr:colOff>0</xdr:colOff>
          <xdr:row>0</xdr:row>
          <xdr:rowOff>267970</xdr:rowOff>
        </xdr:to>
        <xdr:sp>
          <xdr:nvSpPr>
            <xdr:cNvPr id="1040" name="Spinner 16" hidden="1">
              <a:extLst>
                <a:ext uri="{63B3BB69-23CF-44E3-9099-C40C66FF867C}">
                  <a14:compatExt spid="_x0000_s1040"/>
                </a:ext>
              </a:extLst>
            </xdr:cNvPr>
            <xdr:cNvSpPr/>
          </xdr:nvSpPr>
          <xdr:spPr>
            <a:xfrm>
              <a:off x="15611475" y="19050"/>
              <a:ext cx="400050" cy="24892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628650</xdr:colOff>
          <xdr:row>0</xdr:row>
          <xdr:rowOff>9525</xdr:rowOff>
        </xdr:from>
        <xdr:to>
          <xdr:col>39</xdr:col>
          <xdr:colOff>885825</xdr:colOff>
          <xdr:row>0</xdr:row>
          <xdr:rowOff>257175</xdr:rowOff>
        </xdr:to>
        <xdr:sp>
          <xdr:nvSpPr>
            <xdr:cNvPr id="1041" name="Spinner 17" hidden="1">
              <a:extLst>
                <a:ext uri="{63B3BB69-23CF-44E3-9099-C40C66FF867C}">
                  <a14:compatExt spid="_x0000_s1041"/>
                </a:ext>
              </a:extLst>
            </xdr:cNvPr>
            <xdr:cNvSpPr/>
          </xdr:nvSpPr>
          <xdr:spPr>
            <a:xfrm>
              <a:off x="15268575" y="9525"/>
              <a:ext cx="5715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628650</xdr:colOff>
          <xdr:row>0</xdr:row>
          <xdr:rowOff>9525</xdr:rowOff>
        </xdr:from>
        <xdr:to>
          <xdr:col>35</xdr:col>
          <xdr:colOff>885825</xdr:colOff>
          <xdr:row>0</xdr:row>
          <xdr:rowOff>257175</xdr:rowOff>
        </xdr:to>
        <xdr:sp>
          <xdr:nvSpPr>
            <xdr:cNvPr id="1042" name="Spinner 18" hidden="1">
              <a:extLst>
                <a:ext uri="{63B3BB69-23CF-44E3-9099-C40C66FF867C}">
                  <a14:compatExt spid="_x0000_s1042"/>
                </a:ext>
              </a:extLst>
            </xdr:cNvPr>
            <xdr:cNvSpPr/>
          </xdr:nvSpPr>
          <xdr:spPr>
            <a:xfrm>
              <a:off x="12525375" y="9525"/>
              <a:ext cx="5715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628650</xdr:colOff>
          <xdr:row>0</xdr:row>
          <xdr:rowOff>9525</xdr:rowOff>
        </xdr:from>
        <xdr:to>
          <xdr:col>39</xdr:col>
          <xdr:colOff>885825</xdr:colOff>
          <xdr:row>0</xdr:row>
          <xdr:rowOff>257175</xdr:rowOff>
        </xdr:to>
        <xdr:sp>
          <xdr:nvSpPr>
            <xdr:cNvPr id="1043" name="Spinner 19" hidden="1">
              <a:extLst>
                <a:ext uri="{63B3BB69-23CF-44E3-9099-C40C66FF867C}">
                  <a14:compatExt spid="_x0000_s1043"/>
                </a:ext>
              </a:extLst>
            </xdr:cNvPr>
            <xdr:cNvSpPr/>
          </xdr:nvSpPr>
          <xdr:spPr>
            <a:xfrm>
              <a:off x="15268575" y="9525"/>
              <a:ext cx="5715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628650</xdr:colOff>
          <xdr:row>0</xdr:row>
          <xdr:rowOff>9525</xdr:rowOff>
        </xdr:from>
        <xdr:to>
          <xdr:col>39</xdr:col>
          <xdr:colOff>885825</xdr:colOff>
          <xdr:row>0</xdr:row>
          <xdr:rowOff>257175</xdr:rowOff>
        </xdr:to>
        <xdr:sp>
          <xdr:nvSpPr>
            <xdr:cNvPr id="1045" name="Spinner 21" hidden="1">
              <a:extLst>
                <a:ext uri="{63B3BB69-23CF-44E3-9099-C40C66FF867C}">
                  <a14:compatExt spid="_x0000_s1045"/>
                </a:ext>
              </a:extLst>
            </xdr:cNvPr>
            <xdr:cNvSpPr/>
          </xdr:nvSpPr>
          <xdr:spPr>
            <a:xfrm>
              <a:off x="15268575" y="9525"/>
              <a:ext cx="5715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628650</xdr:colOff>
          <xdr:row>0</xdr:row>
          <xdr:rowOff>9525</xdr:rowOff>
        </xdr:from>
        <xdr:to>
          <xdr:col>35</xdr:col>
          <xdr:colOff>885825</xdr:colOff>
          <xdr:row>0</xdr:row>
          <xdr:rowOff>257175</xdr:rowOff>
        </xdr:to>
        <xdr:sp>
          <xdr:nvSpPr>
            <xdr:cNvPr id="1046" name="Spinner 22" hidden="1">
              <a:extLst>
                <a:ext uri="{63B3BB69-23CF-44E3-9099-C40C66FF867C}">
                  <a14:compatExt spid="_x0000_s1046"/>
                </a:ext>
              </a:extLst>
            </xdr:cNvPr>
            <xdr:cNvSpPr/>
          </xdr:nvSpPr>
          <xdr:spPr>
            <a:xfrm>
              <a:off x="12525375" y="9525"/>
              <a:ext cx="5715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628650</xdr:colOff>
          <xdr:row>0</xdr:row>
          <xdr:rowOff>9525</xdr:rowOff>
        </xdr:from>
        <xdr:to>
          <xdr:col>39</xdr:col>
          <xdr:colOff>885825</xdr:colOff>
          <xdr:row>0</xdr:row>
          <xdr:rowOff>257175</xdr:rowOff>
        </xdr:to>
        <xdr:sp>
          <xdr:nvSpPr>
            <xdr:cNvPr id="1047" name="Spinner 23" hidden="1">
              <a:extLst>
                <a:ext uri="{63B3BB69-23CF-44E3-9099-C40C66FF867C}">
                  <a14:compatExt spid="_x0000_s1047"/>
                </a:ext>
              </a:extLst>
            </xdr:cNvPr>
            <xdr:cNvSpPr/>
          </xdr:nvSpPr>
          <xdr:spPr>
            <a:xfrm>
              <a:off x="15268575" y="9525"/>
              <a:ext cx="5715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628650</xdr:colOff>
          <xdr:row>0</xdr:row>
          <xdr:rowOff>9525</xdr:rowOff>
        </xdr:from>
        <xdr:to>
          <xdr:col>39</xdr:col>
          <xdr:colOff>885825</xdr:colOff>
          <xdr:row>0</xdr:row>
          <xdr:rowOff>257175</xdr:rowOff>
        </xdr:to>
        <xdr:sp>
          <xdr:nvSpPr>
            <xdr:cNvPr id="1049" name="Spinner 25" hidden="1">
              <a:extLst>
                <a:ext uri="{63B3BB69-23CF-44E3-9099-C40C66FF867C}">
                  <a14:compatExt spid="_x0000_s1049"/>
                </a:ext>
              </a:extLst>
            </xdr:cNvPr>
            <xdr:cNvSpPr/>
          </xdr:nvSpPr>
          <xdr:spPr>
            <a:xfrm>
              <a:off x="15268575" y="9525"/>
              <a:ext cx="5715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628650</xdr:colOff>
          <xdr:row>0</xdr:row>
          <xdr:rowOff>9525</xdr:rowOff>
        </xdr:from>
        <xdr:to>
          <xdr:col>34</xdr:col>
          <xdr:colOff>885825</xdr:colOff>
          <xdr:row>0</xdr:row>
          <xdr:rowOff>257175</xdr:rowOff>
        </xdr:to>
        <xdr:sp>
          <xdr:nvSpPr>
            <xdr:cNvPr id="1050" name="Spinner 26" hidden="1">
              <a:extLst>
                <a:ext uri="{63B3BB69-23CF-44E3-9099-C40C66FF867C}">
                  <a14:compatExt spid="_x0000_s1050"/>
                </a:ext>
              </a:extLst>
            </xdr:cNvPr>
            <xdr:cNvSpPr/>
          </xdr:nvSpPr>
          <xdr:spPr>
            <a:xfrm>
              <a:off x="11839575" y="9525"/>
              <a:ext cx="5715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885825</xdr:colOff>
          <xdr:row>0</xdr:row>
          <xdr:rowOff>257175</xdr:rowOff>
        </xdr:to>
        <xdr:sp>
          <xdr:nvSpPr>
            <xdr:cNvPr id="1051" name="Spinner 27" hidden="1">
              <a:extLst>
                <a:ext uri="{63B3BB69-23CF-44E3-9099-C40C66FF867C}">
                  <a14:compatExt spid="_x0000_s1051"/>
                </a:ext>
              </a:extLst>
            </xdr:cNvPr>
            <xdr:cNvSpPr/>
          </xdr:nvSpPr>
          <xdr:spPr>
            <a:xfrm>
              <a:off x="14582775" y="9525"/>
              <a:ext cx="5715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419100</xdr:colOff>
          <xdr:row>0</xdr:row>
          <xdr:rowOff>19050</xdr:rowOff>
        </xdr:from>
        <xdr:to>
          <xdr:col>39</xdr:col>
          <xdr:colOff>572135</xdr:colOff>
          <xdr:row>0</xdr:row>
          <xdr:rowOff>248285</xdr:rowOff>
        </xdr:to>
        <xdr:sp>
          <xdr:nvSpPr>
            <xdr:cNvPr id="1052" name="Spinner 28" hidden="1">
              <a:extLst>
                <a:ext uri="{63B3BB69-23CF-44E3-9099-C40C66FF867C}">
                  <a14:compatExt spid="_x0000_s1052"/>
                </a:ext>
              </a:extLst>
            </xdr:cNvPr>
            <xdr:cNvSpPr/>
          </xdr:nvSpPr>
          <xdr:spPr>
            <a:xfrm>
              <a:off x="15059025" y="19050"/>
              <a:ext cx="153035" cy="22923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885825</xdr:colOff>
          <xdr:row>0</xdr:row>
          <xdr:rowOff>257175</xdr:rowOff>
        </xdr:to>
        <xdr:sp>
          <xdr:nvSpPr>
            <xdr:cNvPr id="1053" name="Spinner 29" hidden="1">
              <a:extLst>
                <a:ext uri="{63B3BB69-23CF-44E3-9099-C40C66FF867C}">
                  <a14:compatExt spid="_x0000_s1053"/>
                </a:ext>
              </a:extLst>
            </xdr:cNvPr>
            <xdr:cNvSpPr/>
          </xdr:nvSpPr>
          <xdr:spPr>
            <a:xfrm>
              <a:off x="14582775" y="9525"/>
              <a:ext cx="5715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628650</xdr:colOff>
          <xdr:row>0</xdr:row>
          <xdr:rowOff>9525</xdr:rowOff>
        </xdr:from>
        <xdr:to>
          <xdr:col>34</xdr:col>
          <xdr:colOff>885825</xdr:colOff>
          <xdr:row>0</xdr:row>
          <xdr:rowOff>257175</xdr:rowOff>
        </xdr:to>
        <xdr:sp>
          <xdr:nvSpPr>
            <xdr:cNvPr id="1054" name="Spinner 30" hidden="1">
              <a:extLst>
                <a:ext uri="{63B3BB69-23CF-44E3-9099-C40C66FF867C}">
                  <a14:compatExt spid="_x0000_s1054"/>
                </a:ext>
              </a:extLst>
            </xdr:cNvPr>
            <xdr:cNvSpPr/>
          </xdr:nvSpPr>
          <xdr:spPr>
            <a:xfrm>
              <a:off x="11839575" y="9525"/>
              <a:ext cx="5715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885825</xdr:colOff>
          <xdr:row>0</xdr:row>
          <xdr:rowOff>257175</xdr:rowOff>
        </xdr:to>
        <xdr:sp>
          <xdr:nvSpPr>
            <xdr:cNvPr id="1055" name="Spinner 31" hidden="1">
              <a:extLst>
                <a:ext uri="{63B3BB69-23CF-44E3-9099-C40C66FF867C}">
                  <a14:compatExt spid="_x0000_s1055"/>
                </a:ext>
              </a:extLst>
            </xdr:cNvPr>
            <xdr:cNvSpPr/>
          </xdr:nvSpPr>
          <xdr:spPr>
            <a:xfrm>
              <a:off x="14582775" y="9525"/>
              <a:ext cx="5715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885825</xdr:colOff>
          <xdr:row>0</xdr:row>
          <xdr:rowOff>257175</xdr:rowOff>
        </xdr:to>
        <xdr:sp>
          <xdr:nvSpPr>
            <xdr:cNvPr id="1056" name="Spinner 32" hidden="1">
              <a:extLst>
                <a:ext uri="{63B3BB69-23CF-44E3-9099-C40C66FF867C}">
                  <a14:compatExt spid="_x0000_s1056"/>
                </a:ext>
              </a:extLst>
            </xdr:cNvPr>
            <xdr:cNvSpPr/>
          </xdr:nvSpPr>
          <xdr:spPr>
            <a:xfrm>
              <a:off x="14582775" y="9525"/>
              <a:ext cx="5715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628650</xdr:colOff>
          <xdr:row>0</xdr:row>
          <xdr:rowOff>9525</xdr:rowOff>
        </xdr:from>
        <xdr:to>
          <xdr:col>35</xdr:col>
          <xdr:colOff>885825</xdr:colOff>
          <xdr:row>0</xdr:row>
          <xdr:rowOff>257175</xdr:rowOff>
        </xdr:to>
        <xdr:sp>
          <xdr:nvSpPr>
            <xdr:cNvPr id="1057" name="Spinner 33" hidden="1">
              <a:extLst>
                <a:ext uri="{63B3BB69-23CF-44E3-9099-C40C66FF867C}">
                  <a14:compatExt spid="_x0000_s1057"/>
                </a:ext>
              </a:extLst>
            </xdr:cNvPr>
            <xdr:cNvSpPr/>
          </xdr:nvSpPr>
          <xdr:spPr>
            <a:xfrm>
              <a:off x="12525375" y="9525"/>
              <a:ext cx="5715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381000</xdr:colOff>
          <xdr:row>0</xdr:row>
          <xdr:rowOff>635</xdr:rowOff>
        </xdr:from>
        <xdr:to>
          <xdr:col>41</xdr:col>
          <xdr:colOff>9525</xdr:colOff>
          <xdr:row>0</xdr:row>
          <xdr:rowOff>248285</xdr:rowOff>
        </xdr:to>
        <xdr:sp>
          <xdr:nvSpPr>
            <xdr:cNvPr id="1058" name="Spinner 34" hidden="1">
              <a:extLst>
                <a:ext uri="{63B3BB69-23CF-44E3-9099-C40C66FF867C}">
                  <a14:compatExt spid="_x0000_s1058"/>
                </a:ext>
              </a:extLst>
            </xdr:cNvPr>
            <xdr:cNvSpPr/>
          </xdr:nvSpPr>
          <xdr:spPr>
            <a:xfrm>
              <a:off x="15706725" y="635"/>
              <a:ext cx="314325"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628650</xdr:colOff>
          <xdr:row>0</xdr:row>
          <xdr:rowOff>9525</xdr:rowOff>
        </xdr:from>
        <xdr:to>
          <xdr:col>35</xdr:col>
          <xdr:colOff>885825</xdr:colOff>
          <xdr:row>0</xdr:row>
          <xdr:rowOff>257175</xdr:rowOff>
        </xdr:to>
        <xdr:sp>
          <xdr:nvSpPr>
            <xdr:cNvPr id="1059" name="Spinner 35" hidden="1">
              <a:extLst>
                <a:ext uri="{63B3BB69-23CF-44E3-9099-C40C66FF867C}">
                  <a14:compatExt spid="_x0000_s1059"/>
                </a:ext>
              </a:extLst>
            </xdr:cNvPr>
            <xdr:cNvSpPr/>
          </xdr:nvSpPr>
          <xdr:spPr>
            <a:xfrm>
              <a:off x="12525375" y="9525"/>
              <a:ext cx="5715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628650</xdr:colOff>
          <xdr:row>0</xdr:row>
          <xdr:rowOff>9525</xdr:rowOff>
        </xdr:from>
        <xdr:to>
          <xdr:col>39</xdr:col>
          <xdr:colOff>885825</xdr:colOff>
          <xdr:row>0</xdr:row>
          <xdr:rowOff>257175</xdr:rowOff>
        </xdr:to>
        <xdr:sp>
          <xdr:nvSpPr>
            <xdr:cNvPr id="1060" name="Spinner 36" hidden="1">
              <a:extLst>
                <a:ext uri="{63B3BB69-23CF-44E3-9099-C40C66FF867C}">
                  <a14:compatExt spid="_x0000_s1060"/>
                </a:ext>
              </a:extLst>
            </xdr:cNvPr>
            <xdr:cNvSpPr/>
          </xdr:nvSpPr>
          <xdr:spPr>
            <a:xfrm>
              <a:off x="15268575" y="9525"/>
              <a:ext cx="5715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419100</xdr:colOff>
          <xdr:row>0</xdr:row>
          <xdr:rowOff>19050</xdr:rowOff>
        </xdr:from>
        <xdr:to>
          <xdr:col>40</xdr:col>
          <xdr:colOff>572135</xdr:colOff>
          <xdr:row>0</xdr:row>
          <xdr:rowOff>248285</xdr:rowOff>
        </xdr:to>
        <xdr:sp>
          <xdr:nvSpPr>
            <xdr:cNvPr id="1061" name="Spinner 37" hidden="1">
              <a:extLst>
                <a:ext uri="{63B3BB69-23CF-44E3-9099-C40C66FF867C}">
                  <a14:compatExt spid="_x0000_s1061"/>
                </a:ext>
              </a:extLst>
            </xdr:cNvPr>
            <xdr:cNvSpPr/>
          </xdr:nvSpPr>
          <xdr:spPr>
            <a:xfrm>
              <a:off x="15744825" y="19050"/>
              <a:ext cx="153035" cy="22923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628650</xdr:colOff>
          <xdr:row>0</xdr:row>
          <xdr:rowOff>9525</xdr:rowOff>
        </xdr:from>
        <xdr:to>
          <xdr:col>39</xdr:col>
          <xdr:colOff>885825</xdr:colOff>
          <xdr:row>0</xdr:row>
          <xdr:rowOff>257175</xdr:rowOff>
        </xdr:to>
        <xdr:sp>
          <xdr:nvSpPr>
            <xdr:cNvPr id="1062" name="Spinner 38" hidden="1">
              <a:extLst>
                <a:ext uri="{63B3BB69-23CF-44E3-9099-C40C66FF867C}">
                  <a14:compatExt spid="_x0000_s1062"/>
                </a:ext>
              </a:extLst>
            </xdr:cNvPr>
            <xdr:cNvSpPr/>
          </xdr:nvSpPr>
          <xdr:spPr>
            <a:xfrm>
              <a:off x="15268575" y="9525"/>
              <a:ext cx="5715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590550</xdr:colOff>
          <xdr:row>0</xdr:row>
          <xdr:rowOff>9525</xdr:rowOff>
        </xdr:from>
        <xdr:to>
          <xdr:col>35</xdr:col>
          <xdr:colOff>590550</xdr:colOff>
          <xdr:row>0</xdr:row>
          <xdr:rowOff>257175</xdr:rowOff>
        </xdr:to>
        <xdr:sp>
          <xdr:nvSpPr>
            <xdr:cNvPr id="1066" name="Spinner 42" hidden="1">
              <a:extLst>
                <a:ext uri="{63B3BB69-23CF-44E3-9099-C40C66FF867C}">
                  <a14:compatExt spid="_x0000_s1066"/>
                </a:ext>
              </a:extLst>
            </xdr:cNvPr>
            <xdr:cNvSpPr/>
          </xdr:nvSpPr>
          <xdr:spPr>
            <a:xfrm>
              <a:off x="12487275"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628650</xdr:colOff>
          <xdr:row>0</xdr:row>
          <xdr:rowOff>9525</xdr:rowOff>
        </xdr:from>
        <xdr:to>
          <xdr:col>39</xdr:col>
          <xdr:colOff>790575</xdr:colOff>
          <xdr:row>0</xdr:row>
          <xdr:rowOff>257175</xdr:rowOff>
        </xdr:to>
        <xdr:sp>
          <xdr:nvSpPr>
            <xdr:cNvPr id="1067" name="Spinner 43" hidden="1">
              <a:extLst>
                <a:ext uri="{63B3BB69-23CF-44E3-9099-C40C66FF867C}">
                  <a14:compatExt spid="_x0000_s1067"/>
                </a:ext>
              </a:extLst>
            </xdr:cNvPr>
            <xdr:cNvSpPr/>
          </xdr:nvSpPr>
          <xdr:spPr>
            <a:xfrm>
              <a:off x="15268575" y="9525"/>
              <a:ext cx="5715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419100</xdr:colOff>
          <xdr:row>0</xdr:row>
          <xdr:rowOff>19050</xdr:rowOff>
        </xdr:from>
        <xdr:to>
          <xdr:col>40</xdr:col>
          <xdr:colOff>572135</xdr:colOff>
          <xdr:row>0</xdr:row>
          <xdr:rowOff>248285</xdr:rowOff>
        </xdr:to>
        <xdr:sp>
          <xdr:nvSpPr>
            <xdr:cNvPr id="1068" name="Spinner 44" hidden="1">
              <a:extLst>
                <a:ext uri="{63B3BB69-23CF-44E3-9099-C40C66FF867C}">
                  <a14:compatExt spid="_x0000_s1068"/>
                </a:ext>
              </a:extLst>
            </xdr:cNvPr>
            <xdr:cNvSpPr/>
          </xdr:nvSpPr>
          <xdr:spPr>
            <a:xfrm>
              <a:off x="15744825" y="19050"/>
              <a:ext cx="153035" cy="22923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628650</xdr:colOff>
          <xdr:row>0</xdr:row>
          <xdr:rowOff>9525</xdr:rowOff>
        </xdr:from>
        <xdr:to>
          <xdr:col>39</xdr:col>
          <xdr:colOff>790575</xdr:colOff>
          <xdr:row>0</xdr:row>
          <xdr:rowOff>257175</xdr:rowOff>
        </xdr:to>
        <xdr:sp>
          <xdr:nvSpPr>
            <xdr:cNvPr id="1069" name="Spinner 45" hidden="1">
              <a:extLst>
                <a:ext uri="{63B3BB69-23CF-44E3-9099-C40C66FF867C}">
                  <a14:compatExt spid="_x0000_s1069"/>
                </a:ext>
              </a:extLst>
            </xdr:cNvPr>
            <xdr:cNvSpPr/>
          </xdr:nvSpPr>
          <xdr:spPr>
            <a:xfrm>
              <a:off x="15268575" y="9525"/>
              <a:ext cx="5715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628650</xdr:colOff>
          <xdr:row>0</xdr:row>
          <xdr:rowOff>9525</xdr:rowOff>
        </xdr:from>
        <xdr:to>
          <xdr:col>35</xdr:col>
          <xdr:colOff>885825</xdr:colOff>
          <xdr:row>0</xdr:row>
          <xdr:rowOff>257175</xdr:rowOff>
        </xdr:to>
        <xdr:sp>
          <xdr:nvSpPr>
            <xdr:cNvPr id="1070" name="Spinner 46" hidden="1">
              <a:extLst>
                <a:ext uri="{63B3BB69-23CF-44E3-9099-C40C66FF867C}">
                  <a14:compatExt spid="_x0000_s1070"/>
                </a:ext>
              </a:extLst>
            </xdr:cNvPr>
            <xdr:cNvSpPr/>
          </xdr:nvSpPr>
          <xdr:spPr>
            <a:xfrm>
              <a:off x="12525375" y="9525"/>
              <a:ext cx="5715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628650</xdr:colOff>
          <xdr:row>0</xdr:row>
          <xdr:rowOff>9525</xdr:rowOff>
        </xdr:from>
        <xdr:to>
          <xdr:col>39</xdr:col>
          <xdr:colOff>885825</xdr:colOff>
          <xdr:row>0</xdr:row>
          <xdr:rowOff>257175</xdr:rowOff>
        </xdr:to>
        <xdr:sp>
          <xdr:nvSpPr>
            <xdr:cNvPr id="1071" name="Spinner 47" hidden="1">
              <a:extLst>
                <a:ext uri="{63B3BB69-23CF-44E3-9099-C40C66FF867C}">
                  <a14:compatExt spid="_x0000_s1071"/>
                </a:ext>
              </a:extLst>
            </xdr:cNvPr>
            <xdr:cNvSpPr/>
          </xdr:nvSpPr>
          <xdr:spPr>
            <a:xfrm>
              <a:off x="15268575" y="9525"/>
              <a:ext cx="5715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333375</xdr:colOff>
          <xdr:row>0</xdr:row>
          <xdr:rowOff>9525</xdr:rowOff>
        </xdr:from>
        <xdr:to>
          <xdr:col>40</xdr:col>
          <xdr:colOff>333375</xdr:colOff>
          <xdr:row>0</xdr:row>
          <xdr:rowOff>258445</xdr:rowOff>
        </xdr:to>
        <xdr:sp>
          <xdr:nvSpPr>
            <xdr:cNvPr id="1072" name="Spinner 48" hidden="1">
              <a:extLst>
                <a:ext uri="{63B3BB69-23CF-44E3-9099-C40C66FF867C}">
                  <a14:compatExt spid="_x0000_s1072"/>
                </a:ext>
              </a:extLst>
            </xdr:cNvPr>
            <xdr:cNvSpPr/>
          </xdr:nvSpPr>
          <xdr:spPr>
            <a:xfrm>
              <a:off x="15659100" y="9525"/>
              <a:ext cx="0" cy="24892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628650</xdr:colOff>
          <xdr:row>0</xdr:row>
          <xdr:rowOff>9525</xdr:rowOff>
        </xdr:from>
        <xdr:to>
          <xdr:col>39</xdr:col>
          <xdr:colOff>885825</xdr:colOff>
          <xdr:row>0</xdr:row>
          <xdr:rowOff>257175</xdr:rowOff>
        </xdr:to>
        <xdr:sp>
          <xdr:nvSpPr>
            <xdr:cNvPr id="1073" name="Spinner 49" hidden="1">
              <a:extLst>
                <a:ext uri="{63B3BB69-23CF-44E3-9099-C40C66FF867C}">
                  <a14:compatExt spid="_x0000_s1073"/>
                </a:ext>
              </a:extLst>
            </xdr:cNvPr>
            <xdr:cNvSpPr/>
          </xdr:nvSpPr>
          <xdr:spPr>
            <a:xfrm>
              <a:off x="15268575" y="9525"/>
              <a:ext cx="5715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628650</xdr:colOff>
          <xdr:row>0</xdr:row>
          <xdr:rowOff>9525</xdr:rowOff>
        </xdr:from>
        <xdr:to>
          <xdr:col>35</xdr:col>
          <xdr:colOff>885825</xdr:colOff>
          <xdr:row>0</xdr:row>
          <xdr:rowOff>257175</xdr:rowOff>
        </xdr:to>
        <xdr:sp>
          <xdr:nvSpPr>
            <xdr:cNvPr id="1074" name="Spinner 50" hidden="1">
              <a:extLst>
                <a:ext uri="{63B3BB69-23CF-44E3-9099-C40C66FF867C}">
                  <a14:compatExt spid="_x0000_s1074"/>
                </a:ext>
              </a:extLst>
            </xdr:cNvPr>
            <xdr:cNvSpPr/>
          </xdr:nvSpPr>
          <xdr:spPr>
            <a:xfrm>
              <a:off x="12525375" y="9525"/>
              <a:ext cx="5715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628650</xdr:colOff>
          <xdr:row>0</xdr:row>
          <xdr:rowOff>9525</xdr:rowOff>
        </xdr:from>
        <xdr:to>
          <xdr:col>39</xdr:col>
          <xdr:colOff>885825</xdr:colOff>
          <xdr:row>0</xdr:row>
          <xdr:rowOff>257175</xdr:rowOff>
        </xdr:to>
        <xdr:sp>
          <xdr:nvSpPr>
            <xdr:cNvPr id="1075" name="Spinner 51" hidden="1">
              <a:extLst>
                <a:ext uri="{63B3BB69-23CF-44E3-9099-C40C66FF867C}">
                  <a14:compatExt spid="_x0000_s1075"/>
                </a:ext>
              </a:extLst>
            </xdr:cNvPr>
            <xdr:cNvSpPr/>
          </xdr:nvSpPr>
          <xdr:spPr>
            <a:xfrm>
              <a:off x="15268575" y="9525"/>
              <a:ext cx="5715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628650</xdr:colOff>
          <xdr:row>0</xdr:row>
          <xdr:rowOff>9525</xdr:rowOff>
        </xdr:from>
        <xdr:to>
          <xdr:col>39</xdr:col>
          <xdr:colOff>885825</xdr:colOff>
          <xdr:row>0</xdr:row>
          <xdr:rowOff>257175</xdr:rowOff>
        </xdr:to>
        <xdr:sp>
          <xdr:nvSpPr>
            <xdr:cNvPr id="1076" name="Spinner 52" hidden="1">
              <a:extLst>
                <a:ext uri="{63B3BB69-23CF-44E3-9099-C40C66FF867C}">
                  <a14:compatExt spid="_x0000_s1076"/>
                </a:ext>
              </a:extLst>
            </xdr:cNvPr>
            <xdr:cNvSpPr/>
          </xdr:nvSpPr>
          <xdr:spPr>
            <a:xfrm>
              <a:off x="15268575" y="9525"/>
              <a:ext cx="5715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628650</xdr:colOff>
          <xdr:row>0</xdr:row>
          <xdr:rowOff>9525</xdr:rowOff>
        </xdr:from>
        <xdr:to>
          <xdr:col>34</xdr:col>
          <xdr:colOff>885825</xdr:colOff>
          <xdr:row>0</xdr:row>
          <xdr:rowOff>257175</xdr:rowOff>
        </xdr:to>
        <xdr:sp>
          <xdr:nvSpPr>
            <xdr:cNvPr id="1077" name="Spinner 53" hidden="1">
              <a:extLst>
                <a:ext uri="{63B3BB69-23CF-44E3-9099-C40C66FF867C}">
                  <a14:compatExt spid="_x0000_s1077"/>
                </a:ext>
              </a:extLst>
            </xdr:cNvPr>
            <xdr:cNvSpPr/>
          </xdr:nvSpPr>
          <xdr:spPr>
            <a:xfrm>
              <a:off x="11839575" y="9525"/>
              <a:ext cx="5715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885825</xdr:colOff>
          <xdr:row>0</xdr:row>
          <xdr:rowOff>257175</xdr:rowOff>
        </xdr:to>
        <xdr:sp>
          <xdr:nvSpPr>
            <xdr:cNvPr id="1078" name="Spinner 54" hidden="1">
              <a:extLst>
                <a:ext uri="{63B3BB69-23CF-44E3-9099-C40C66FF867C}">
                  <a14:compatExt spid="_x0000_s1078"/>
                </a:ext>
              </a:extLst>
            </xdr:cNvPr>
            <xdr:cNvSpPr/>
          </xdr:nvSpPr>
          <xdr:spPr>
            <a:xfrm>
              <a:off x="14582775" y="9525"/>
              <a:ext cx="5715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419100</xdr:colOff>
          <xdr:row>0</xdr:row>
          <xdr:rowOff>19050</xdr:rowOff>
        </xdr:from>
        <xdr:to>
          <xdr:col>39</xdr:col>
          <xdr:colOff>572135</xdr:colOff>
          <xdr:row>0</xdr:row>
          <xdr:rowOff>248285</xdr:rowOff>
        </xdr:to>
        <xdr:sp>
          <xdr:nvSpPr>
            <xdr:cNvPr id="1079" name="Spinner 55" hidden="1">
              <a:extLst>
                <a:ext uri="{63B3BB69-23CF-44E3-9099-C40C66FF867C}">
                  <a14:compatExt spid="_x0000_s1079"/>
                </a:ext>
              </a:extLst>
            </xdr:cNvPr>
            <xdr:cNvSpPr/>
          </xdr:nvSpPr>
          <xdr:spPr>
            <a:xfrm>
              <a:off x="15059025" y="19050"/>
              <a:ext cx="153035" cy="22923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885825</xdr:colOff>
          <xdr:row>0</xdr:row>
          <xdr:rowOff>257175</xdr:rowOff>
        </xdr:to>
        <xdr:sp>
          <xdr:nvSpPr>
            <xdr:cNvPr id="1080" name="Spinner 56" hidden="1">
              <a:extLst>
                <a:ext uri="{63B3BB69-23CF-44E3-9099-C40C66FF867C}">
                  <a14:compatExt spid="_x0000_s1080"/>
                </a:ext>
              </a:extLst>
            </xdr:cNvPr>
            <xdr:cNvSpPr/>
          </xdr:nvSpPr>
          <xdr:spPr>
            <a:xfrm>
              <a:off x="14582775" y="9525"/>
              <a:ext cx="5715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628650</xdr:colOff>
          <xdr:row>0</xdr:row>
          <xdr:rowOff>9525</xdr:rowOff>
        </xdr:from>
        <xdr:to>
          <xdr:col>34</xdr:col>
          <xdr:colOff>885825</xdr:colOff>
          <xdr:row>0</xdr:row>
          <xdr:rowOff>257175</xdr:rowOff>
        </xdr:to>
        <xdr:sp>
          <xdr:nvSpPr>
            <xdr:cNvPr id="1081" name="Spinner 57" hidden="1">
              <a:extLst>
                <a:ext uri="{63B3BB69-23CF-44E3-9099-C40C66FF867C}">
                  <a14:compatExt spid="_x0000_s1081"/>
                </a:ext>
              </a:extLst>
            </xdr:cNvPr>
            <xdr:cNvSpPr/>
          </xdr:nvSpPr>
          <xdr:spPr>
            <a:xfrm>
              <a:off x="11839575" y="9525"/>
              <a:ext cx="5715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885825</xdr:colOff>
          <xdr:row>0</xdr:row>
          <xdr:rowOff>257175</xdr:rowOff>
        </xdr:to>
        <xdr:sp>
          <xdr:nvSpPr>
            <xdr:cNvPr id="1082" name="Spinner 58" hidden="1">
              <a:extLst>
                <a:ext uri="{63B3BB69-23CF-44E3-9099-C40C66FF867C}">
                  <a14:compatExt spid="_x0000_s1082"/>
                </a:ext>
              </a:extLst>
            </xdr:cNvPr>
            <xdr:cNvSpPr/>
          </xdr:nvSpPr>
          <xdr:spPr>
            <a:xfrm>
              <a:off x="14582775" y="9525"/>
              <a:ext cx="5715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885825</xdr:colOff>
          <xdr:row>0</xdr:row>
          <xdr:rowOff>257175</xdr:rowOff>
        </xdr:to>
        <xdr:sp>
          <xdr:nvSpPr>
            <xdr:cNvPr id="1083" name="Spinner 59" hidden="1">
              <a:extLst>
                <a:ext uri="{63B3BB69-23CF-44E3-9099-C40C66FF867C}">
                  <a14:compatExt spid="_x0000_s1083"/>
                </a:ext>
              </a:extLst>
            </xdr:cNvPr>
            <xdr:cNvSpPr/>
          </xdr:nvSpPr>
          <xdr:spPr>
            <a:xfrm>
              <a:off x="14582775" y="9525"/>
              <a:ext cx="5715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628650</xdr:colOff>
          <xdr:row>0</xdr:row>
          <xdr:rowOff>9525</xdr:rowOff>
        </xdr:from>
        <xdr:to>
          <xdr:col>35</xdr:col>
          <xdr:colOff>885825</xdr:colOff>
          <xdr:row>0</xdr:row>
          <xdr:rowOff>257175</xdr:rowOff>
        </xdr:to>
        <xdr:sp>
          <xdr:nvSpPr>
            <xdr:cNvPr id="1084" name="Spinner 60" hidden="1">
              <a:extLst>
                <a:ext uri="{63B3BB69-23CF-44E3-9099-C40C66FF867C}">
                  <a14:compatExt spid="_x0000_s1084"/>
                </a:ext>
              </a:extLst>
            </xdr:cNvPr>
            <xdr:cNvSpPr/>
          </xdr:nvSpPr>
          <xdr:spPr>
            <a:xfrm>
              <a:off x="12525375" y="9525"/>
              <a:ext cx="5715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381000</xdr:colOff>
          <xdr:row>0</xdr:row>
          <xdr:rowOff>635</xdr:rowOff>
        </xdr:from>
        <xdr:to>
          <xdr:col>40</xdr:col>
          <xdr:colOff>381000</xdr:colOff>
          <xdr:row>0</xdr:row>
          <xdr:rowOff>248285</xdr:rowOff>
        </xdr:to>
        <xdr:sp>
          <xdr:nvSpPr>
            <xdr:cNvPr id="1085" name="Spinner 61" hidden="1">
              <a:extLst>
                <a:ext uri="{63B3BB69-23CF-44E3-9099-C40C66FF867C}">
                  <a14:compatExt spid="_x0000_s1085"/>
                </a:ext>
              </a:extLst>
            </xdr:cNvPr>
            <xdr:cNvSpPr/>
          </xdr:nvSpPr>
          <xdr:spPr>
            <a:xfrm>
              <a:off x="15706725" y="63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628650</xdr:colOff>
          <xdr:row>0</xdr:row>
          <xdr:rowOff>9525</xdr:rowOff>
        </xdr:from>
        <xdr:to>
          <xdr:col>35</xdr:col>
          <xdr:colOff>885825</xdr:colOff>
          <xdr:row>0</xdr:row>
          <xdr:rowOff>257175</xdr:rowOff>
        </xdr:to>
        <xdr:sp>
          <xdr:nvSpPr>
            <xdr:cNvPr id="1086" name="Spinner 62" hidden="1">
              <a:extLst>
                <a:ext uri="{63B3BB69-23CF-44E3-9099-C40C66FF867C}">
                  <a14:compatExt spid="_x0000_s1086"/>
                </a:ext>
              </a:extLst>
            </xdr:cNvPr>
            <xdr:cNvSpPr/>
          </xdr:nvSpPr>
          <xdr:spPr>
            <a:xfrm>
              <a:off x="12525375" y="9525"/>
              <a:ext cx="5715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628650</xdr:colOff>
          <xdr:row>0</xdr:row>
          <xdr:rowOff>9525</xdr:rowOff>
        </xdr:from>
        <xdr:to>
          <xdr:col>39</xdr:col>
          <xdr:colOff>885825</xdr:colOff>
          <xdr:row>0</xdr:row>
          <xdr:rowOff>257175</xdr:rowOff>
        </xdr:to>
        <xdr:sp>
          <xdr:nvSpPr>
            <xdr:cNvPr id="1087" name="Spinner 63" hidden="1">
              <a:extLst>
                <a:ext uri="{63B3BB69-23CF-44E3-9099-C40C66FF867C}">
                  <a14:compatExt spid="_x0000_s1087"/>
                </a:ext>
              </a:extLst>
            </xdr:cNvPr>
            <xdr:cNvSpPr/>
          </xdr:nvSpPr>
          <xdr:spPr>
            <a:xfrm>
              <a:off x="15268575" y="9525"/>
              <a:ext cx="5715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419100</xdr:colOff>
          <xdr:row>0</xdr:row>
          <xdr:rowOff>19050</xdr:rowOff>
        </xdr:from>
        <xdr:to>
          <xdr:col>40</xdr:col>
          <xdr:colOff>572135</xdr:colOff>
          <xdr:row>0</xdr:row>
          <xdr:rowOff>248285</xdr:rowOff>
        </xdr:to>
        <xdr:sp>
          <xdr:nvSpPr>
            <xdr:cNvPr id="1088" name="Spinner 64" hidden="1">
              <a:extLst>
                <a:ext uri="{63B3BB69-23CF-44E3-9099-C40C66FF867C}">
                  <a14:compatExt spid="_x0000_s1088"/>
                </a:ext>
              </a:extLst>
            </xdr:cNvPr>
            <xdr:cNvSpPr/>
          </xdr:nvSpPr>
          <xdr:spPr>
            <a:xfrm>
              <a:off x="15744825" y="19050"/>
              <a:ext cx="153035" cy="22923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628650</xdr:colOff>
          <xdr:row>0</xdr:row>
          <xdr:rowOff>9525</xdr:rowOff>
        </xdr:from>
        <xdr:to>
          <xdr:col>39</xdr:col>
          <xdr:colOff>885825</xdr:colOff>
          <xdr:row>0</xdr:row>
          <xdr:rowOff>257175</xdr:rowOff>
        </xdr:to>
        <xdr:sp>
          <xdr:nvSpPr>
            <xdr:cNvPr id="1089" name="Spinner 65" hidden="1">
              <a:extLst>
                <a:ext uri="{63B3BB69-23CF-44E3-9099-C40C66FF867C}">
                  <a14:compatExt spid="_x0000_s1089"/>
                </a:ext>
              </a:extLst>
            </xdr:cNvPr>
            <xdr:cNvSpPr/>
          </xdr:nvSpPr>
          <xdr:spPr>
            <a:xfrm>
              <a:off x="15268575" y="9525"/>
              <a:ext cx="5715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628650</xdr:colOff>
          <xdr:row>0</xdr:row>
          <xdr:rowOff>9525</xdr:rowOff>
        </xdr:from>
        <xdr:to>
          <xdr:col>37</xdr:col>
          <xdr:colOff>628650</xdr:colOff>
          <xdr:row>0</xdr:row>
          <xdr:rowOff>285750</xdr:rowOff>
        </xdr:to>
        <xdr:sp>
          <xdr:nvSpPr>
            <xdr:cNvPr id="1090" name="Spinner 66" hidden="1">
              <a:extLst>
                <a:ext uri="{63B3BB69-23CF-44E3-9099-C40C66FF867C}">
                  <a14:compatExt spid="_x0000_s1090"/>
                </a:ext>
              </a:extLst>
            </xdr:cNvPr>
            <xdr:cNvSpPr/>
          </xdr:nvSpPr>
          <xdr:spPr>
            <a:xfrm>
              <a:off x="13896975" y="9525"/>
              <a:ext cx="0" cy="2762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647065</xdr:colOff>
          <xdr:row>0</xdr:row>
          <xdr:rowOff>9525</xdr:rowOff>
        </xdr:from>
        <xdr:to>
          <xdr:col>39</xdr:col>
          <xdr:colOff>904875</xdr:colOff>
          <xdr:row>0</xdr:row>
          <xdr:rowOff>285750</xdr:rowOff>
        </xdr:to>
        <xdr:sp>
          <xdr:nvSpPr>
            <xdr:cNvPr id="1091" name="Spinner 67" hidden="1">
              <a:extLst>
                <a:ext uri="{63B3BB69-23CF-44E3-9099-C40C66FF867C}">
                  <a14:compatExt spid="_x0000_s1091"/>
                </a:ext>
              </a:extLst>
            </xdr:cNvPr>
            <xdr:cNvSpPr/>
          </xdr:nvSpPr>
          <xdr:spPr>
            <a:xfrm>
              <a:off x="15286990" y="9525"/>
              <a:ext cx="38735" cy="2762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266700</xdr:colOff>
          <xdr:row>0</xdr:row>
          <xdr:rowOff>0</xdr:rowOff>
        </xdr:from>
        <xdr:to>
          <xdr:col>39</xdr:col>
          <xdr:colOff>8890</xdr:colOff>
          <xdr:row>0</xdr:row>
          <xdr:rowOff>276225</xdr:rowOff>
        </xdr:to>
        <xdr:sp>
          <xdr:nvSpPr>
            <xdr:cNvPr id="1092" name="Spinner 68" hidden="1">
              <a:extLst>
                <a:ext uri="{63B3BB69-23CF-44E3-9099-C40C66FF867C}">
                  <a14:compatExt spid="_x0000_s1092"/>
                </a:ext>
              </a:extLst>
            </xdr:cNvPr>
            <xdr:cNvSpPr/>
          </xdr:nvSpPr>
          <xdr:spPr>
            <a:xfrm>
              <a:off x="14220825" y="0"/>
              <a:ext cx="427990" cy="2762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628650</xdr:colOff>
          <xdr:row>0</xdr:row>
          <xdr:rowOff>9525</xdr:rowOff>
        </xdr:from>
        <xdr:to>
          <xdr:col>35</xdr:col>
          <xdr:colOff>885825</xdr:colOff>
          <xdr:row>0</xdr:row>
          <xdr:rowOff>257175</xdr:rowOff>
        </xdr:to>
        <xdr:sp>
          <xdr:nvSpPr>
            <xdr:cNvPr id="1105" name="Spinner 81" hidden="1">
              <a:extLst>
                <a:ext uri="{63B3BB69-23CF-44E3-9099-C40C66FF867C}">
                  <a14:compatExt spid="_x0000_s1105"/>
                </a:ext>
              </a:extLst>
            </xdr:cNvPr>
            <xdr:cNvSpPr/>
          </xdr:nvSpPr>
          <xdr:spPr>
            <a:xfrm>
              <a:off x="12525375" y="9525"/>
              <a:ext cx="5715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628650</xdr:colOff>
          <xdr:row>0</xdr:row>
          <xdr:rowOff>9525</xdr:rowOff>
        </xdr:from>
        <xdr:to>
          <xdr:col>39</xdr:col>
          <xdr:colOff>885825</xdr:colOff>
          <xdr:row>0</xdr:row>
          <xdr:rowOff>257175</xdr:rowOff>
        </xdr:to>
        <xdr:sp>
          <xdr:nvSpPr>
            <xdr:cNvPr id="1106" name="Spinner 82" hidden="1">
              <a:extLst>
                <a:ext uri="{63B3BB69-23CF-44E3-9099-C40C66FF867C}">
                  <a14:compatExt spid="_x0000_s1106"/>
                </a:ext>
              </a:extLst>
            </xdr:cNvPr>
            <xdr:cNvSpPr/>
          </xdr:nvSpPr>
          <xdr:spPr>
            <a:xfrm>
              <a:off x="15268575" y="9525"/>
              <a:ext cx="5715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419100</xdr:colOff>
          <xdr:row>0</xdr:row>
          <xdr:rowOff>19050</xdr:rowOff>
        </xdr:from>
        <xdr:to>
          <xdr:col>40</xdr:col>
          <xdr:colOff>572135</xdr:colOff>
          <xdr:row>0</xdr:row>
          <xdr:rowOff>248285</xdr:rowOff>
        </xdr:to>
        <xdr:sp>
          <xdr:nvSpPr>
            <xdr:cNvPr id="1107" name="Spinner 83" hidden="1">
              <a:extLst>
                <a:ext uri="{63B3BB69-23CF-44E3-9099-C40C66FF867C}">
                  <a14:compatExt spid="_x0000_s1107"/>
                </a:ext>
              </a:extLst>
            </xdr:cNvPr>
            <xdr:cNvSpPr/>
          </xdr:nvSpPr>
          <xdr:spPr>
            <a:xfrm>
              <a:off x="15744825" y="19050"/>
              <a:ext cx="153035" cy="22923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628650</xdr:colOff>
          <xdr:row>0</xdr:row>
          <xdr:rowOff>9525</xdr:rowOff>
        </xdr:from>
        <xdr:to>
          <xdr:col>39</xdr:col>
          <xdr:colOff>885825</xdr:colOff>
          <xdr:row>0</xdr:row>
          <xdr:rowOff>257175</xdr:rowOff>
        </xdr:to>
        <xdr:sp>
          <xdr:nvSpPr>
            <xdr:cNvPr id="1108" name="Spinner 84" hidden="1">
              <a:extLst>
                <a:ext uri="{63B3BB69-23CF-44E3-9099-C40C66FF867C}">
                  <a14:compatExt spid="_x0000_s1108"/>
                </a:ext>
              </a:extLst>
            </xdr:cNvPr>
            <xdr:cNvSpPr/>
          </xdr:nvSpPr>
          <xdr:spPr>
            <a:xfrm>
              <a:off x="15268575" y="9525"/>
              <a:ext cx="57150" cy="24765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1.&#20154;&#21592;&#26723;&#26696;\1.&#23384;&#26723;\2022.2\0.&#24231;&#26885;&#20107;&#19994;&#37096;&#21592;&#24037;&#26723;&#26696;-2022.2&#21021;&#21464;&#211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SKY-20170420IVX\AppData\Roaming\kingsoft\office6\backup\1&#26376;&#32771;&#21220;&#27169;&#2649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heyong\AppData\Roaming\kingsoft\office6\backup\&#27880;&#22609;9&#26376;&#32771;&#212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商用车平台人员"/>
      <sheetName val="平台人员变动"/>
      <sheetName val="后勤人员"/>
      <sheetName val="后勤人员变动"/>
      <sheetName val="一线员工"/>
      <sheetName val="一线员工变动"/>
      <sheetName val="后勤劳务工"/>
      <sheetName val="一线后劳务工"/>
      <sheetName val="1月13、14、15、20日公司招聘临时工"/>
      <sheetName val="劳务及公司临时工"/>
      <sheetName val="劳务及公司临时工变动"/>
      <sheetName val="配件厂"/>
      <sheetName val="Sheet2"/>
      <sheetName val="待调整人员"/>
      <sheetName val="劳务田"/>
      <sheetName val="劳务张"/>
      <sheetName val="Sheet3"/>
      <sheetName val="北京转入"/>
      <sheetName val="车间临时工"/>
      <sheetName val="关键岗位人员"/>
      <sheetName val="Sheet1"/>
      <sheetName val="宏达翔"/>
      <sheetName val="众智鑫成"/>
      <sheetName val="刘海霞身份证"/>
    </sheetNames>
    <sheetDataSet>
      <sheetData sheetId="0"/>
      <sheetData sheetId="1"/>
      <sheetData sheetId="2"/>
      <sheetData sheetId="3"/>
      <sheetData sheetId="4"/>
      <sheetData sheetId="5"/>
      <sheetData sheetId="6"/>
      <sheetData sheetId="7"/>
      <sheetData sheetId="8"/>
      <sheetData sheetId="9">
        <row r="1">
          <cell r="C1" t="str">
            <v>姓名</v>
          </cell>
          <cell r="D1" t="str">
            <v>劳务</v>
          </cell>
          <cell r="E1" t="str">
            <v>电话</v>
          </cell>
          <cell r="F1" t="str">
            <v>身份证号</v>
          </cell>
          <cell r="G1" t="str">
            <v>出生年月</v>
          </cell>
          <cell r="H1" t="str">
            <v>年龄</v>
          </cell>
          <cell r="I1" t="str">
            <v>性别</v>
          </cell>
          <cell r="J1" t="str">
            <v>上岗时间</v>
          </cell>
        </row>
        <row r="2">
          <cell r="C2" t="str">
            <v>孙明明</v>
          </cell>
          <cell r="D2" t="str">
            <v>劳务田</v>
          </cell>
          <cell r="E2">
            <v>13127379865</v>
          </cell>
          <cell r="F2" t="str">
            <v>130921198410152020</v>
          </cell>
          <cell r="G2" t="str">
            <v>1984-10-15</v>
          </cell>
          <cell r="H2">
            <v>37</v>
          </cell>
          <cell r="I2" t="str">
            <v>女</v>
          </cell>
          <cell r="J2">
            <v>44529</v>
          </cell>
        </row>
        <row r="3">
          <cell r="C3" t="str">
            <v>张艳华</v>
          </cell>
          <cell r="D3" t="str">
            <v>劳务田</v>
          </cell>
          <cell r="E3">
            <v>18331787145</v>
          </cell>
          <cell r="F3" t="str">
            <v>132629197801138420</v>
          </cell>
          <cell r="G3" t="str">
            <v>1978-01-13</v>
          </cell>
          <cell r="H3">
            <v>44</v>
          </cell>
          <cell r="I3" t="str">
            <v>女</v>
          </cell>
          <cell r="J3">
            <v>44532</v>
          </cell>
        </row>
        <row r="4">
          <cell r="C4" t="str">
            <v>张余香</v>
          </cell>
          <cell r="D4" t="str">
            <v>劳务田</v>
          </cell>
          <cell r="E4">
            <v>15075477908</v>
          </cell>
          <cell r="F4" t="str">
            <v>132934197105031926</v>
          </cell>
          <cell r="G4" t="str">
            <v>1971-05-03</v>
          </cell>
          <cell r="H4">
            <v>50</v>
          </cell>
          <cell r="I4" t="str">
            <v>女</v>
          </cell>
          <cell r="J4">
            <v>44536</v>
          </cell>
        </row>
        <row r="5">
          <cell r="C5" t="str">
            <v>张如珍</v>
          </cell>
          <cell r="D5" t="str">
            <v>劳务田</v>
          </cell>
          <cell r="E5">
            <v>13633179421</v>
          </cell>
          <cell r="F5" t="str">
            <v>132930197202033020</v>
          </cell>
          <cell r="G5" t="str">
            <v>1972-02-03</v>
          </cell>
          <cell r="H5">
            <v>50</v>
          </cell>
          <cell r="I5" t="str">
            <v>女</v>
          </cell>
          <cell r="J5">
            <v>44559</v>
          </cell>
        </row>
        <row r="6">
          <cell r="C6" t="str">
            <v>柴爱霞</v>
          </cell>
          <cell r="D6" t="str">
            <v>劳务田</v>
          </cell>
          <cell r="E6">
            <v>15131718377</v>
          </cell>
          <cell r="F6" t="str">
            <v>132930198006053029</v>
          </cell>
          <cell r="G6" t="str">
            <v>1980-06-05</v>
          </cell>
          <cell r="H6">
            <v>41</v>
          </cell>
          <cell r="I6" t="str">
            <v>女</v>
          </cell>
          <cell r="J6">
            <v>44600</v>
          </cell>
        </row>
        <row r="7">
          <cell r="C7" t="str">
            <v>蔡华岭</v>
          </cell>
          <cell r="D7" t="str">
            <v>劳务田</v>
          </cell>
          <cell r="E7">
            <v>15130801806</v>
          </cell>
          <cell r="F7" t="str">
            <v>132930197104243016</v>
          </cell>
          <cell r="G7" t="str">
            <v>1971-04-24</v>
          </cell>
          <cell r="H7">
            <v>50</v>
          </cell>
          <cell r="I7" t="str">
            <v>男</v>
          </cell>
          <cell r="J7">
            <v>44532</v>
          </cell>
        </row>
        <row r="8">
          <cell r="C8" t="str">
            <v>陈艳红</v>
          </cell>
          <cell r="D8" t="str">
            <v>劳务田</v>
          </cell>
          <cell r="E8">
            <v>15531739231</v>
          </cell>
          <cell r="F8" t="str">
            <v>130921199702152625</v>
          </cell>
          <cell r="G8" t="str">
            <v>1997-02-15</v>
          </cell>
          <cell r="H8">
            <v>25</v>
          </cell>
          <cell r="I8" t="str">
            <v>女</v>
          </cell>
          <cell r="J8">
            <v>44598</v>
          </cell>
        </row>
        <row r="9">
          <cell r="C9" t="str">
            <v>魏淑丽</v>
          </cell>
          <cell r="D9" t="str">
            <v>劳务田</v>
          </cell>
          <cell r="E9">
            <v>13831707782</v>
          </cell>
          <cell r="F9" t="str">
            <v>132930198004182425</v>
          </cell>
          <cell r="G9" t="str">
            <v>1980-04-18</v>
          </cell>
          <cell r="H9">
            <v>41</v>
          </cell>
          <cell r="I9" t="str">
            <v>女</v>
          </cell>
          <cell r="J9">
            <v>44598</v>
          </cell>
        </row>
        <row r="10">
          <cell r="C10" t="str">
            <v>王华</v>
          </cell>
          <cell r="D10" t="str">
            <v>劳务田</v>
          </cell>
        </row>
        <row r="10">
          <cell r="F10" t="str">
            <v>211122197804072225</v>
          </cell>
          <cell r="G10" t="str">
            <v>1978-04-07</v>
          </cell>
          <cell r="H10">
            <v>43</v>
          </cell>
          <cell r="I10" t="str">
            <v>女</v>
          </cell>
          <cell r="J10">
            <v>44600</v>
          </cell>
        </row>
        <row r="11">
          <cell r="C11" t="str">
            <v>张洪亮</v>
          </cell>
          <cell r="D11" t="str">
            <v>劳务田</v>
          </cell>
          <cell r="E11">
            <v>15133752826</v>
          </cell>
          <cell r="F11" t="str">
            <v>130983199203162430</v>
          </cell>
          <cell r="G11" t="str">
            <v>1992-03-16</v>
          </cell>
          <cell r="H11">
            <v>29</v>
          </cell>
          <cell r="I11" t="str">
            <v>男</v>
          </cell>
          <cell r="J11">
            <v>44529</v>
          </cell>
        </row>
        <row r="12">
          <cell r="C12" t="str">
            <v>何守轩</v>
          </cell>
          <cell r="D12" t="str">
            <v>劳务张</v>
          </cell>
          <cell r="E12">
            <v>17734076916</v>
          </cell>
          <cell r="F12" t="str">
            <v>130983200402070315</v>
          </cell>
          <cell r="G12" t="str">
            <v>2004-02-07</v>
          </cell>
          <cell r="H12">
            <v>18</v>
          </cell>
          <cell r="I12" t="str">
            <v>男</v>
          </cell>
          <cell r="J12">
            <v>44560</v>
          </cell>
        </row>
        <row r="13">
          <cell r="C13" t="str">
            <v>赵童</v>
          </cell>
          <cell r="D13" t="str">
            <v>劳务田</v>
          </cell>
          <cell r="E13">
            <v>18617728700</v>
          </cell>
          <cell r="F13" t="str">
            <v>130983200205113910</v>
          </cell>
          <cell r="G13" t="str">
            <v>2002-05-11</v>
          </cell>
          <cell r="H13">
            <v>19</v>
          </cell>
          <cell r="I13" t="str">
            <v>男</v>
          </cell>
          <cell r="J13">
            <v>44565</v>
          </cell>
        </row>
        <row r="14">
          <cell r="C14" t="str">
            <v>高振刚</v>
          </cell>
          <cell r="D14" t="str">
            <v>劳务田</v>
          </cell>
          <cell r="E14">
            <v>15612788267</v>
          </cell>
          <cell r="F14" t="str">
            <v>13092520021008521X</v>
          </cell>
          <cell r="G14" t="str">
            <v>2002-10-08</v>
          </cell>
          <cell r="H14">
            <v>19</v>
          </cell>
          <cell r="I14" t="str">
            <v>男</v>
          </cell>
          <cell r="J14">
            <v>44567</v>
          </cell>
        </row>
        <row r="15">
          <cell r="C15" t="str">
            <v>杨方硕</v>
          </cell>
          <cell r="D15" t="str">
            <v>劳务田</v>
          </cell>
          <cell r="E15">
            <v>15832726768</v>
          </cell>
          <cell r="F15" t="str">
            <v>130924200510173215</v>
          </cell>
          <cell r="G15" t="str">
            <v>2005-10-17</v>
          </cell>
          <cell r="H15">
            <v>16</v>
          </cell>
          <cell r="I15" t="str">
            <v>男</v>
          </cell>
          <cell r="J15">
            <v>44575</v>
          </cell>
        </row>
        <row r="16">
          <cell r="C16" t="str">
            <v>孙洪达</v>
          </cell>
          <cell r="D16" t="str">
            <v>劳务田</v>
          </cell>
          <cell r="E16">
            <v>15028656228</v>
          </cell>
          <cell r="F16" t="str">
            <v>130924200411163230</v>
          </cell>
          <cell r="G16" t="str">
            <v>2004-11-16</v>
          </cell>
          <cell r="H16">
            <v>17</v>
          </cell>
          <cell r="I16" t="str">
            <v>男</v>
          </cell>
          <cell r="J16">
            <v>44580</v>
          </cell>
        </row>
        <row r="17">
          <cell r="C17" t="str">
            <v>刘建海</v>
          </cell>
          <cell r="D17" t="str">
            <v>劳务张</v>
          </cell>
          <cell r="E17">
            <v>15713179616</v>
          </cell>
          <cell r="F17" t="str">
            <v>130924199905020533</v>
          </cell>
          <cell r="G17" t="str">
            <v>1999-05-02</v>
          </cell>
          <cell r="H17">
            <v>22</v>
          </cell>
          <cell r="I17" t="str">
            <v>男</v>
          </cell>
          <cell r="J17">
            <v>44604</v>
          </cell>
        </row>
        <row r="18">
          <cell r="C18" t="str">
            <v>孙玉博</v>
          </cell>
          <cell r="D18" t="str">
            <v>劳务张</v>
          </cell>
          <cell r="E18">
            <v>1774598672</v>
          </cell>
          <cell r="F18" t="str">
            <v>130983200401262251</v>
          </cell>
          <cell r="G18" t="str">
            <v>2004-01-26</v>
          </cell>
          <cell r="H18">
            <v>18</v>
          </cell>
          <cell r="I18" t="str">
            <v>女</v>
          </cell>
          <cell r="J18">
            <v>44613</v>
          </cell>
        </row>
        <row r="19">
          <cell r="C19" t="str">
            <v>施东良</v>
          </cell>
          <cell r="D19" t="str">
            <v>劳务田</v>
          </cell>
          <cell r="E19">
            <v>19531155537</v>
          </cell>
          <cell r="F19" t="str">
            <v>130983200302282214</v>
          </cell>
          <cell r="G19" t="str">
            <v>2003-02-28</v>
          </cell>
          <cell r="H19">
            <v>19</v>
          </cell>
          <cell r="I19" t="str">
            <v>男</v>
          </cell>
          <cell r="J19">
            <v>44614</v>
          </cell>
        </row>
        <row r="20">
          <cell r="C20" t="str">
            <v>秦甲庆</v>
          </cell>
          <cell r="D20" t="str">
            <v>劳务田</v>
          </cell>
          <cell r="E20">
            <v>13722777955</v>
          </cell>
          <cell r="F20" t="str">
            <v>130925198601265437</v>
          </cell>
          <cell r="G20" t="str">
            <v>1986-01-26</v>
          </cell>
          <cell r="H20">
            <v>36</v>
          </cell>
          <cell r="I20" t="str">
            <v>男</v>
          </cell>
          <cell r="J20">
            <v>44534</v>
          </cell>
        </row>
        <row r="21">
          <cell r="C21" t="str">
            <v>高思文</v>
          </cell>
          <cell r="D21" t="str">
            <v>劳务张</v>
          </cell>
          <cell r="E21">
            <v>18713631870</v>
          </cell>
          <cell r="F21" t="str">
            <v>130924200112020926</v>
          </cell>
          <cell r="G21" t="str">
            <v>2001-12-02</v>
          </cell>
          <cell r="H21">
            <v>20</v>
          </cell>
          <cell r="I21" t="str">
            <v>女</v>
          </cell>
          <cell r="J21">
            <v>44537</v>
          </cell>
        </row>
        <row r="22">
          <cell r="C22" t="str">
            <v>赵连林</v>
          </cell>
          <cell r="D22" t="str">
            <v>劳务田</v>
          </cell>
          <cell r="E22">
            <v>18331750571</v>
          </cell>
          <cell r="F22" t="str">
            <v>130983200406232414</v>
          </cell>
          <cell r="G22" t="str">
            <v>2004-06-23</v>
          </cell>
          <cell r="H22">
            <v>17</v>
          </cell>
          <cell r="I22" t="str">
            <v>男</v>
          </cell>
          <cell r="J22">
            <v>44554</v>
          </cell>
        </row>
        <row r="23">
          <cell r="C23" t="str">
            <v>高俊岚</v>
          </cell>
          <cell r="D23" t="str">
            <v>劳务田</v>
          </cell>
          <cell r="E23">
            <v>18832770405</v>
          </cell>
          <cell r="F23" t="str">
            <v>130983200112312830</v>
          </cell>
          <cell r="G23" t="str">
            <v>2001-12-31</v>
          </cell>
          <cell r="H23">
            <v>20</v>
          </cell>
          <cell r="I23" t="str">
            <v>男</v>
          </cell>
          <cell r="J23">
            <v>44558</v>
          </cell>
        </row>
        <row r="24">
          <cell r="C24" t="str">
            <v>许加信</v>
          </cell>
          <cell r="D24" t="str">
            <v>劳务张</v>
          </cell>
          <cell r="E24">
            <v>19536627234</v>
          </cell>
          <cell r="F24" t="str">
            <v>132930199406201152</v>
          </cell>
          <cell r="G24" t="str">
            <v>1994-06-20</v>
          </cell>
          <cell r="H24">
            <v>27</v>
          </cell>
          <cell r="I24" t="str">
            <v>男</v>
          </cell>
          <cell r="J24">
            <v>44560</v>
          </cell>
        </row>
        <row r="25">
          <cell r="C25" t="str">
            <v>孔令军</v>
          </cell>
          <cell r="D25" t="str">
            <v>劳务田</v>
          </cell>
          <cell r="E25">
            <v>15632799620</v>
          </cell>
          <cell r="F25" t="str">
            <v>13293019811005243X</v>
          </cell>
          <cell r="G25" t="str">
            <v>1981-10-05</v>
          </cell>
          <cell r="H25">
            <v>40</v>
          </cell>
          <cell r="I25" t="str">
            <v>男</v>
          </cell>
          <cell r="J25">
            <v>44560</v>
          </cell>
        </row>
        <row r="26">
          <cell r="C26" t="str">
            <v>孔德超</v>
          </cell>
          <cell r="D26" t="str">
            <v>劳务田</v>
          </cell>
          <cell r="E26">
            <v>15028699786</v>
          </cell>
          <cell r="F26" t="str">
            <v>130983198903292418</v>
          </cell>
          <cell r="G26" t="str">
            <v>1989-03-29</v>
          </cell>
          <cell r="H26">
            <v>32</v>
          </cell>
          <cell r="I26" t="str">
            <v>男</v>
          </cell>
          <cell r="J26">
            <v>44568</v>
          </cell>
        </row>
        <row r="27">
          <cell r="C27" t="str">
            <v>孔德朋</v>
          </cell>
          <cell r="D27" t="str">
            <v>劳务田</v>
          </cell>
          <cell r="E27">
            <v>17731794615</v>
          </cell>
          <cell r="F27" t="str">
            <v>130983199011302435</v>
          </cell>
          <cell r="G27" t="str">
            <v>1990-11-30</v>
          </cell>
          <cell r="H27">
            <v>31</v>
          </cell>
          <cell r="I27" t="str">
            <v>男</v>
          </cell>
          <cell r="J27">
            <v>44568</v>
          </cell>
        </row>
        <row r="28">
          <cell r="C28" t="str">
            <v>高恩浩</v>
          </cell>
          <cell r="D28" t="str">
            <v>劳务张</v>
          </cell>
          <cell r="E28">
            <v>17631732226</v>
          </cell>
          <cell r="F28" t="str">
            <v>130902200206210175</v>
          </cell>
          <cell r="G28" t="str">
            <v>2002-06-21</v>
          </cell>
          <cell r="H28">
            <v>19</v>
          </cell>
          <cell r="I28" t="str">
            <v>男</v>
          </cell>
          <cell r="J28">
            <v>44603</v>
          </cell>
        </row>
        <row r="29">
          <cell r="C29" t="str">
            <v>徐桂香</v>
          </cell>
          <cell r="D29" t="str">
            <v>劳务张</v>
          </cell>
          <cell r="E29">
            <v>15226765486</v>
          </cell>
          <cell r="F29" t="str">
            <v>132930197303022427</v>
          </cell>
          <cell r="G29" t="str">
            <v>1973-03-02</v>
          </cell>
          <cell r="H29">
            <v>49</v>
          </cell>
          <cell r="I29" t="str">
            <v>女</v>
          </cell>
          <cell r="J29">
            <v>44603</v>
          </cell>
        </row>
        <row r="30">
          <cell r="C30" t="str">
            <v>姜亚玲</v>
          </cell>
          <cell r="D30" t="str">
            <v>劳务张</v>
          </cell>
          <cell r="E30">
            <v>15233776547</v>
          </cell>
          <cell r="F30" t="str">
            <v>132930199209011122</v>
          </cell>
          <cell r="G30" t="str">
            <v>1992-09-01</v>
          </cell>
          <cell r="H30">
            <v>29</v>
          </cell>
          <cell r="I30" t="str">
            <v>女</v>
          </cell>
          <cell r="J30">
            <v>44607</v>
          </cell>
        </row>
        <row r="31">
          <cell r="C31" t="str">
            <v>张世广</v>
          </cell>
          <cell r="D31" t="str">
            <v>劳务张</v>
          </cell>
          <cell r="E31">
            <v>15076711863</v>
          </cell>
          <cell r="F31" t="str">
            <v>130983200409211811</v>
          </cell>
          <cell r="G31" t="str">
            <v>2004-09-21</v>
          </cell>
          <cell r="H31">
            <v>17</v>
          </cell>
          <cell r="I31" t="str">
            <v>男</v>
          </cell>
          <cell r="J31">
            <v>44620</v>
          </cell>
        </row>
        <row r="32">
          <cell r="C32" t="str">
            <v>郭定国</v>
          </cell>
          <cell r="D32" t="str">
            <v>劳务张</v>
          </cell>
          <cell r="E32">
            <v>15028682951</v>
          </cell>
          <cell r="F32" t="str">
            <v>132930198808013571</v>
          </cell>
          <cell r="G32" t="str">
            <v>1988-08-01</v>
          </cell>
          <cell r="H32">
            <v>33</v>
          </cell>
          <cell r="I32" t="str">
            <v>男</v>
          </cell>
          <cell r="J32">
            <v>44619</v>
          </cell>
        </row>
        <row r="33">
          <cell r="C33" t="str">
            <v>张俊平</v>
          </cell>
          <cell r="D33" t="str">
            <v>劳务田</v>
          </cell>
          <cell r="E33" t="str">
            <v>15230730087</v>
          </cell>
          <cell r="F33" t="str">
            <v>13293419770711522X</v>
          </cell>
          <cell r="G33" t="str">
            <v>1977-07-11</v>
          </cell>
          <cell r="H33">
            <v>44</v>
          </cell>
          <cell r="I33" t="str">
            <v>女</v>
          </cell>
          <cell r="J33">
            <v>43720</v>
          </cell>
        </row>
        <row r="34">
          <cell r="C34" t="str">
            <v>田淑娟</v>
          </cell>
          <cell r="D34" t="str">
            <v>劳务田</v>
          </cell>
          <cell r="E34" t="str">
            <v>18713080345</v>
          </cell>
          <cell r="F34" t="str">
            <v>130925198708056424</v>
          </cell>
          <cell r="G34" t="str">
            <v>1987-08-05</v>
          </cell>
          <cell r="H34">
            <v>34</v>
          </cell>
          <cell r="I34" t="str">
            <v>女</v>
          </cell>
          <cell r="J34">
            <v>43720</v>
          </cell>
        </row>
        <row r="35">
          <cell r="C35" t="str">
            <v>杨琴丽</v>
          </cell>
          <cell r="D35" t="str">
            <v>劳务田</v>
          </cell>
          <cell r="E35" t="str">
            <v>18231726182</v>
          </cell>
          <cell r="F35" t="str">
            <v>13292919760418132X</v>
          </cell>
          <cell r="G35" t="str">
            <v>1976-04-18</v>
          </cell>
          <cell r="H35">
            <v>45</v>
          </cell>
          <cell r="I35" t="str">
            <v>女</v>
          </cell>
          <cell r="J35">
            <v>43720</v>
          </cell>
        </row>
        <row r="36">
          <cell r="C36" t="str">
            <v>刘双</v>
          </cell>
          <cell r="D36" t="str">
            <v>劳务田</v>
          </cell>
          <cell r="E36" t="str">
            <v>18632786283</v>
          </cell>
          <cell r="F36" t="str">
            <v>130983199108161122</v>
          </cell>
          <cell r="G36" t="str">
            <v>1991-08-16</v>
          </cell>
          <cell r="H36">
            <v>30</v>
          </cell>
          <cell r="I36" t="str">
            <v>女</v>
          </cell>
          <cell r="J36">
            <v>43885</v>
          </cell>
        </row>
        <row r="37">
          <cell r="C37" t="str">
            <v>赵梅煜</v>
          </cell>
          <cell r="D37" t="str">
            <v>劳务田</v>
          </cell>
          <cell r="E37" t="str">
            <v>15733771732</v>
          </cell>
          <cell r="F37" t="str">
            <v>130983199711110362</v>
          </cell>
          <cell r="G37" t="str">
            <v>1997-11-11</v>
          </cell>
          <cell r="H37">
            <v>24</v>
          </cell>
          <cell r="I37" t="str">
            <v>女</v>
          </cell>
          <cell r="J37">
            <v>44123</v>
          </cell>
        </row>
        <row r="38">
          <cell r="C38" t="str">
            <v>王保田</v>
          </cell>
          <cell r="D38" t="str">
            <v>劳务田</v>
          </cell>
          <cell r="E38" t="str">
            <v>18265788915</v>
          </cell>
          <cell r="F38" t="str">
            <v>372324196304043211</v>
          </cell>
          <cell r="G38" t="str">
            <v>1963-04-04</v>
          </cell>
          <cell r="H38">
            <v>58</v>
          </cell>
          <cell r="I38" t="str">
            <v>男</v>
          </cell>
          <cell r="J38">
            <v>43737</v>
          </cell>
        </row>
        <row r="39">
          <cell r="C39" t="str">
            <v>林丽香</v>
          </cell>
          <cell r="D39" t="str">
            <v>劳务张</v>
          </cell>
          <cell r="E39" t="str">
            <v>15230735985</v>
          </cell>
          <cell r="F39" t="str">
            <v>132934197003164621</v>
          </cell>
          <cell r="G39" t="str">
            <v>1970-03-16</v>
          </cell>
          <cell r="H39">
            <v>51</v>
          </cell>
          <cell r="I39" t="str">
            <v>女</v>
          </cell>
          <cell r="J39">
            <v>44302</v>
          </cell>
        </row>
        <row r="40">
          <cell r="C40" t="str">
            <v>刘晶</v>
          </cell>
          <cell r="D40" t="str">
            <v>劳务张</v>
          </cell>
          <cell r="E40">
            <v>17736790605</v>
          </cell>
          <cell r="F40" t="str">
            <v>232301199105272749</v>
          </cell>
          <cell r="G40" t="str">
            <v>1991-05-27</v>
          </cell>
          <cell r="H40">
            <v>30</v>
          </cell>
          <cell r="I40" t="str">
            <v>女</v>
          </cell>
          <cell r="J40">
            <v>44613</v>
          </cell>
        </row>
        <row r="41">
          <cell r="C41" t="str">
            <v>张春玲</v>
          </cell>
          <cell r="D41" t="str">
            <v>劳务张</v>
          </cell>
          <cell r="E41">
            <v>16631711990</v>
          </cell>
          <cell r="F41" t="str">
            <v>132930197310111823</v>
          </cell>
          <cell r="G41" t="str">
            <v>1973-10-11</v>
          </cell>
          <cell r="H41">
            <v>48</v>
          </cell>
          <cell r="I41" t="str">
            <v>女</v>
          </cell>
          <cell r="J41">
            <v>44613</v>
          </cell>
        </row>
        <row r="42">
          <cell r="C42" t="str">
            <v>王彦华</v>
          </cell>
          <cell r="D42" t="str">
            <v>劳务张</v>
          </cell>
          <cell r="E42">
            <v>17736475515</v>
          </cell>
          <cell r="F42" t="str">
            <v>372922198411046062</v>
          </cell>
          <cell r="G42" t="str">
            <v>1984-11-04</v>
          </cell>
          <cell r="H42">
            <v>37</v>
          </cell>
          <cell r="I42" t="str">
            <v>女</v>
          </cell>
          <cell r="J42">
            <v>43476</v>
          </cell>
        </row>
        <row r="43">
          <cell r="C43" t="str">
            <v>赵斌</v>
          </cell>
          <cell r="D43" t="str">
            <v>劳务张</v>
          </cell>
          <cell r="E43" t="str">
            <v>1763320997</v>
          </cell>
          <cell r="F43" t="str">
            <v>130983199903053534</v>
          </cell>
          <cell r="G43" t="str">
            <v>1999-03-05</v>
          </cell>
          <cell r="H43">
            <v>22</v>
          </cell>
          <cell r="I43" t="str">
            <v>男</v>
          </cell>
          <cell r="J43">
            <v>44069</v>
          </cell>
        </row>
        <row r="44">
          <cell r="C44" t="str">
            <v>左之正</v>
          </cell>
          <cell r="D44" t="str">
            <v>劳务田</v>
          </cell>
          <cell r="E44" t="str">
            <v>13111772713</v>
          </cell>
          <cell r="F44" t="str">
            <v>130983200003050018</v>
          </cell>
          <cell r="G44" t="str">
            <v>2000-03-05</v>
          </cell>
          <cell r="H44">
            <v>21</v>
          </cell>
          <cell r="I44" t="str">
            <v>男</v>
          </cell>
          <cell r="J44">
            <v>44323</v>
          </cell>
        </row>
        <row r="45">
          <cell r="C45" t="str">
            <v>周颖新</v>
          </cell>
          <cell r="D45" t="str">
            <v>劳务张</v>
          </cell>
          <cell r="E45">
            <v>19931714363</v>
          </cell>
          <cell r="F45" t="str">
            <v>130983200305030514</v>
          </cell>
          <cell r="G45" t="str">
            <v>2003-05-03</v>
          </cell>
          <cell r="H45">
            <v>18</v>
          </cell>
          <cell r="I45" t="str">
            <v>男</v>
          </cell>
          <cell r="J45">
            <v>44546</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月薪"/>
      <sheetName val="时薪"/>
      <sheetName val="数据源"/>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月薪"/>
      <sheetName val="时薪"/>
      <sheetName val="数据源"/>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9" Type="http://schemas.openxmlformats.org/officeDocument/2006/relationships/ctrlProp" Target="../ctrlProps/ctrlProp7.xml"/><Relationship Id="rId8" Type="http://schemas.openxmlformats.org/officeDocument/2006/relationships/ctrlProp" Target="../ctrlProps/ctrlProp6.xml"/><Relationship Id="rId7" Type="http://schemas.openxmlformats.org/officeDocument/2006/relationships/ctrlProp" Target="../ctrlProps/ctrlProp5.xml"/><Relationship Id="rId6" Type="http://schemas.openxmlformats.org/officeDocument/2006/relationships/ctrlProp" Target="../ctrlProps/ctrlProp4.xml"/><Relationship Id="rId56" Type="http://schemas.openxmlformats.org/officeDocument/2006/relationships/ctrlProp" Target="../ctrlProps/ctrlProp54.xml"/><Relationship Id="rId55" Type="http://schemas.openxmlformats.org/officeDocument/2006/relationships/ctrlProp" Target="../ctrlProps/ctrlProp53.xml"/><Relationship Id="rId54" Type="http://schemas.openxmlformats.org/officeDocument/2006/relationships/ctrlProp" Target="../ctrlProps/ctrlProp52.xml"/><Relationship Id="rId53" Type="http://schemas.openxmlformats.org/officeDocument/2006/relationships/ctrlProp" Target="../ctrlProps/ctrlProp51.xml"/><Relationship Id="rId52" Type="http://schemas.openxmlformats.org/officeDocument/2006/relationships/ctrlProp" Target="../ctrlProps/ctrlProp50.xml"/><Relationship Id="rId51" Type="http://schemas.openxmlformats.org/officeDocument/2006/relationships/ctrlProp" Target="../ctrlProps/ctrlProp49.xml"/><Relationship Id="rId50" Type="http://schemas.openxmlformats.org/officeDocument/2006/relationships/ctrlProp" Target="../ctrlProps/ctrlProp48.xml"/><Relationship Id="rId5" Type="http://schemas.openxmlformats.org/officeDocument/2006/relationships/ctrlProp" Target="../ctrlProps/ctrlProp3.xml"/><Relationship Id="rId49" Type="http://schemas.openxmlformats.org/officeDocument/2006/relationships/ctrlProp" Target="../ctrlProps/ctrlProp47.xml"/><Relationship Id="rId48" Type="http://schemas.openxmlformats.org/officeDocument/2006/relationships/ctrlProp" Target="../ctrlProps/ctrlProp46.xml"/><Relationship Id="rId47" Type="http://schemas.openxmlformats.org/officeDocument/2006/relationships/ctrlProp" Target="../ctrlProps/ctrlProp45.xml"/><Relationship Id="rId46" Type="http://schemas.openxmlformats.org/officeDocument/2006/relationships/ctrlProp" Target="../ctrlProps/ctrlProp44.xml"/><Relationship Id="rId45" Type="http://schemas.openxmlformats.org/officeDocument/2006/relationships/ctrlProp" Target="../ctrlProps/ctrlProp43.xml"/><Relationship Id="rId44" Type="http://schemas.openxmlformats.org/officeDocument/2006/relationships/ctrlProp" Target="../ctrlProps/ctrlProp42.xml"/><Relationship Id="rId43" Type="http://schemas.openxmlformats.org/officeDocument/2006/relationships/ctrlProp" Target="../ctrlProps/ctrlProp41.xml"/><Relationship Id="rId42" Type="http://schemas.openxmlformats.org/officeDocument/2006/relationships/ctrlProp" Target="../ctrlProps/ctrlProp40.xml"/><Relationship Id="rId41" Type="http://schemas.openxmlformats.org/officeDocument/2006/relationships/ctrlProp" Target="../ctrlProps/ctrlProp39.xml"/><Relationship Id="rId40" Type="http://schemas.openxmlformats.org/officeDocument/2006/relationships/ctrlProp" Target="../ctrlProps/ctrlProp38.xml"/><Relationship Id="rId4" Type="http://schemas.openxmlformats.org/officeDocument/2006/relationships/ctrlProp" Target="../ctrlProps/ctrlProp2.xml"/><Relationship Id="rId39" Type="http://schemas.openxmlformats.org/officeDocument/2006/relationships/ctrlProp" Target="../ctrlProps/ctrlProp37.xml"/><Relationship Id="rId38" Type="http://schemas.openxmlformats.org/officeDocument/2006/relationships/ctrlProp" Target="../ctrlProps/ctrlProp36.xml"/><Relationship Id="rId37" Type="http://schemas.openxmlformats.org/officeDocument/2006/relationships/ctrlProp" Target="../ctrlProps/ctrlProp35.xml"/><Relationship Id="rId36" Type="http://schemas.openxmlformats.org/officeDocument/2006/relationships/ctrlProp" Target="../ctrlProps/ctrlProp34.xml"/><Relationship Id="rId35" Type="http://schemas.openxmlformats.org/officeDocument/2006/relationships/ctrlProp" Target="../ctrlProps/ctrlProp33.xml"/><Relationship Id="rId34" Type="http://schemas.openxmlformats.org/officeDocument/2006/relationships/ctrlProp" Target="../ctrlProps/ctrlProp32.xml"/><Relationship Id="rId33" Type="http://schemas.openxmlformats.org/officeDocument/2006/relationships/ctrlProp" Target="../ctrlProps/ctrlProp31.xml"/><Relationship Id="rId32" Type="http://schemas.openxmlformats.org/officeDocument/2006/relationships/ctrlProp" Target="../ctrlProps/ctrlProp30.xml"/><Relationship Id="rId31" Type="http://schemas.openxmlformats.org/officeDocument/2006/relationships/ctrlProp" Target="../ctrlProps/ctrlProp29.xml"/><Relationship Id="rId30" Type="http://schemas.openxmlformats.org/officeDocument/2006/relationships/ctrlProp" Target="../ctrlProps/ctrlProp28.xml"/><Relationship Id="rId3" Type="http://schemas.openxmlformats.org/officeDocument/2006/relationships/ctrlProp" Target="../ctrlProps/ctrlProp1.xml"/><Relationship Id="rId29" Type="http://schemas.openxmlformats.org/officeDocument/2006/relationships/ctrlProp" Target="../ctrlProps/ctrlProp27.xml"/><Relationship Id="rId28" Type="http://schemas.openxmlformats.org/officeDocument/2006/relationships/ctrlProp" Target="../ctrlProps/ctrlProp26.xml"/><Relationship Id="rId27" Type="http://schemas.openxmlformats.org/officeDocument/2006/relationships/ctrlProp" Target="../ctrlProps/ctrlProp25.xml"/><Relationship Id="rId26" Type="http://schemas.openxmlformats.org/officeDocument/2006/relationships/ctrlProp" Target="../ctrlProps/ctrlProp24.xml"/><Relationship Id="rId25" Type="http://schemas.openxmlformats.org/officeDocument/2006/relationships/ctrlProp" Target="../ctrlProps/ctrlProp23.xml"/><Relationship Id="rId24" Type="http://schemas.openxmlformats.org/officeDocument/2006/relationships/ctrlProp" Target="../ctrlProps/ctrlProp22.xml"/><Relationship Id="rId23" Type="http://schemas.openxmlformats.org/officeDocument/2006/relationships/ctrlProp" Target="../ctrlProps/ctrlProp21.xml"/><Relationship Id="rId22" Type="http://schemas.openxmlformats.org/officeDocument/2006/relationships/ctrlProp" Target="../ctrlProps/ctrlProp20.xml"/><Relationship Id="rId21" Type="http://schemas.openxmlformats.org/officeDocument/2006/relationships/ctrlProp" Target="../ctrlProps/ctrlProp19.xml"/><Relationship Id="rId20" Type="http://schemas.openxmlformats.org/officeDocument/2006/relationships/ctrlProp" Target="../ctrlProps/ctrlProp18.xml"/><Relationship Id="rId2" Type="http://schemas.openxmlformats.org/officeDocument/2006/relationships/vmlDrawing" Target="../drawings/vmlDrawing1.vml"/><Relationship Id="rId19" Type="http://schemas.openxmlformats.org/officeDocument/2006/relationships/ctrlProp" Target="../ctrlProps/ctrlProp17.xml"/><Relationship Id="rId18" Type="http://schemas.openxmlformats.org/officeDocument/2006/relationships/ctrlProp" Target="../ctrlProps/ctrlProp16.xml"/><Relationship Id="rId17" Type="http://schemas.openxmlformats.org/officeDocument/2006/relationships/ctrlProp" Target="../ctrlProps/ctrlProp15.xml"/><Relationship Id="rId16" Type="http://schemas.openxmlformats.org/officeDocument/2006/relationships/ctrlProp" Target="../ctrlProps/ctrlProp14.xml"/><Relationship Id="rId15" Type="http://schemas.openxmlformats.org/officeDocument/2006/relationships/ctrlProp" Target="../ctrlProps/ctrlProp13.xml"/><Relationship Id="rId14" Type="http://schemas.openxmlformats.org/officeDocument/2006/relationships/ctrlProp" Target="../ctrlProps/ctrlProp12.xml"/><Relationship Id="rId13" Type="http://schemas.openxmlformats.org/officeDocument/2006/relationships/ctrlProp" Target="../ctrlProps/ctrlProp11.xml"/><Relationship Id="rId12" Type="http://schemas.openxmlformats.org/officeDocument/2006/relationships/ctrlProp" Target="../ctrlProps/ctrlProp10.xml"/><Relationship Id="rId11" Type="http://schemas.openxmlformats.org/officeDocument/2006/relationships/ctrlProp" Target="../ctrlProps/ctrlProp9.xml"/><Relationship Id="rId10" Type="http://schemas.openxmlformats.org/officeDocument/2006/relationships/ctrlProp" Target="../ctrlProps/ctrlProp8.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0"/>
  <sheetViews>
    <sheetView tabSelected="1" workbookViewId="0">
      <selection activeCell="P1" sqref="P$1:P$1048576"/>
    </sheetView>
  </sheetViews>
  <sheetFormatPr defaultColWidth="9" defaultRowHeight="18" customHeight="1"/>
  <cols>
    <col min="1" max="1" width="5" style="95" customWidth="1"/>
    <col min="2" max="2" width="16.875" style="96" customWidth="1"/>
    <col min="3" max="3" width="14" style="96" customWidth="1"/>
    <col min="4" max="4" width="11" style="96" customWidth="1"/>
    <col min="5" max="5" width="8.375" style="96" customWidth="1"/>
    <col min="6" max="8" width="9" style="96" customWidth="1"/>
    <col min="9" max="9" width="6.5" style="96" customWidth="1"/>
    <col min="10" max="10" width="7.5" style="96" customWidth="1"/>
    <col min="11" max="11" width="7.875" style="96" customWidth="1"/>
    <col min="12" max="12" width="9" style="96" customWidth="1"/>
    <col min="13" max="13" width="6.875" style="96" customWidth="1"/>
    <col min="14" max="14" width="9" style="96" customWidth="1"/>
    <col min="15" max="15" width="18.25" style="97" customWidth="1"/>
    <col min="16" max="16" width="12.625" style="96" hidden="1" customWidth="1"/>
    <col min="17" max="16384" width="9" style="96"/>
  </cols>
  <sheetData>
    <row r="1" customHeight="1" spans="1:15">
      <c r="A1" s="93" t="s">
        <v>0</v>
      </c>
      <c r="B1" s="93"/>
      <c r="C1" s="93"/>
      <c r="D1" s="93"/>
      <c r="E1" s="93"/>
      <c r="F1" s="93"/>
      <c r="G1" s="93"/>
      <c r="H1" s="93"/>
      <c r="I1" s="93"/>
      <c r="J1" s="93"/>
      <c r="K1" s="93"/>
      <c r="L1" s="93"/>
      <c r="M1" s="93"/>
      <c r="N1" s="93"/>
      <c r="O1" s="111"/>
    </row>
    <row r="2" s="93" customFormat="1" ht="28" customHeight="1" spans="1:15">
      <c r="A2" s="98" t="s">
        <v>1</v>
      </c>
      <c r="B2" s="98" t="s">
        <v>2</v>
      </c>
      <c r="C2" s="98" t="s">
        <v>3</v>
      </c>
      <c r="D2" s="98" t="s">
        <v>4</v>
      </c>
      <c r="E2" s="98" t="s">
        <v>5</v>
      </c>
      <c r="F2" s="98" t="s">
        <v>6</v>
      </c>
      <c r="G2" s="98" t="s">
        <v>7</v>
      </c>
      <c r="H2" s="98" t="s">
        <v>8</v>
      </c>
      <c r="I2" s="98" t="s">
        <v>9</v>
      </c>
      <c r="J2" s="98" t="s">
        <v>10</v>
      </c>
      <c r="K2" s="98" t="s">
        <v>11</v>
      </c>
      <c r="L2" s="98" t="s">
        <v>12</v>
      </c>
      <c r="M2" s="98" t="s">
        <v>13</v>
      </c>
      <c r="N2" s="98" t="s">
        <v>14</v>
      </c>
      <c r="O2" s="112" t="s">
        <v>15</v>
      </c>
    </row>
    <row r="3" s="5" customFormat="1" ht="32" customHeight="1" spans="1:16">
      <c r="A3" s="99">
        <v>5</v>
      </c>
      <c r="B3" s="92" t="s">
        <v>16</v>
      </c>
      <c r="C3" s="92" t="s">
        <v>17</v>
      </c>
      <c r="D3" s="100">
        <v>44617</v>
      </c>
      <c r="E3" s="10">
        <v>6</v>
      </c>
      <c r="F3" s="10">
        <v>60</v>
      </c>
      <c r="G3" s="10">
        <v>18.5</v>
      </c>
      <c r="H3" s="101"/>
      <c r="I3" s="10"/>
      <c r="J3" s="10">
        <v>-222</v>
      </c>
      <c r="K3" s="10"/>
      <c r="L3" s="101">
        <v>888</v>
      </c>
      <c r="M3" s="101">
        <v>30</v>
      </c>
      <c r="N3" s="101">
        <v>918</v>
      </c>
      <c r="O3" s="113" t="s">
        <v>18</v>
      </c>
      <c r="P3" s="5">
        <v>14.8</v>
      </c>
    </row>
    <row r="4" s="5" customFormat="1" customHeight="1" spans="1:16">
      <c r="A4" s="99">
        <v>6</v>
      </c>
      <c r="B4" s="92" t="s">
        <v>16</v>
      </c>
      <c r="C4" s="92" t="s">
        <v>19</v>
      </c>
      <c r="D4" s="100">
        <v>44604</v>
      </c>
      <c r="E4" s="10">
        <v>23</v>
      </c>
      <c r="F4" s="10">
        <v>220.5</v>
      </c>
      <c r="G4" s="10">
        <v>18.5</v>
      </c>
      <c r="H4" s="101"/>
      <c r="I4" s="10"/>
      <c r="J4" s="10">
        <v>0</v>
      </c>
      <c r="K4" s="10"/>
      <c r="L4" s="101">
        <v>4079.25</v>
      </c>
      <c r="M4" s="101">
        <v>115</v>
      </c>
      <c r="N4" s="101">
        <v>4194.25</v>
      </c>
      <c r="O4" s="113" t="s">
        <v>20</v>
      </c>
      <c r="P4" s="5">
        <v>18.5</v>
      </c>
    </row>
    <row r="5" s="5" customFormat="1" customHeight="1" spans="1:16">
      <c r="A5" s="99">
        <v>7</v>
      </c>
      <c r="B5" s="92" t="s">
        <v>16</v>
      </c>
      <c r="C5" s="92" t="s">
        <v>21</v>
      </c>
      <c r="D5" s="100">
        <v>44613</v>
      </c>
      <c r="E5" s="10">
        <v>19.5</v>
      </c>
      <c r="F5" s="10">
        <v>197</v>
      </c>
      <c r="G5" s="10">
        <v>18.5</v>
      </c>
      <c r="H5" s="101"/>
      <c r="I5" s="10"/>
      <c r="J5" s="10">
        <v>-30</v>
      </c>
      <c r="K5" s="10"/>
      <c r="L5" s="101">
        <v>3614.5</v>
      </c>
      <c r="M5" s="101">
        <v>97.5</v>
      </c>
      <c r="N5" s="101">
        <v>3712</v>
      </c>
      <c r="O5" s="113" t="s">
        <v>22</v>
      </c>
      <c r="P5" s="5">
        <v>18.3477157360406</v>
      </c>
    </row>
    <row r="6" s="5" customFormat="1" customHeight="1" spans="1:16">
      <c r="A6" s="99">
        <v>8</v>
      </c>
      <c r="B6" s="92" t="s">
        <v>16</v>
      </c>
      <c r="C6" s="92" t="s">
        <v>23</v>
      </c>
      <c r="D6" s="100">
        <v>44620</v>
      </c>
      <c r="E6" s="10">
        <v>26</v>
      </c>
      <c r="F6" s="10">
        <v>311</v>
      </c>
      <c r="G6" s="10">
        <v>18.5</v>
      </c>
      <c r="H6" s="101"/>
      <c r="I6" s="10"/>
      <c r="J6" s="10">
        <v>0</v>
      </c>
      <c r="K6" s="10"/>
      <c r="L6" s="101">
        <v>5753.5</v>
      </c>
      <c r="M6" s="101">
        <v>130</v>
      </c>
      <c r="N6" s="101">
        <v>5883.5</v>
      </c>
      <c r="O6" s="113" t="s">
        <v>20</v>
      </c>
      <c r="P6" s="5">
        <v>18.5</v>
      </c>
    </row>
    <row r="7" s="5" customFormat="1" customHeight="1" spans="1:16">
      <c r="A7" s="99">
        <v>12</v>
      </c>
      <c r="B7" s="92" t="s">
        <v>24</v>
      </c>
      <c r="C7" s="102" t="s">
        <v>25</v>
      </c>
      <c r="D7" s="100">
        <v>43476</v>
      </c>
      <c r="E7" s="10">
        <v>22.5</v>
      </c>
      <c r="F7" s="10">
        <v>218.5</v>
      </c>
      <c r="G7" s="10">
        <v>18</v>
      </c>
      <c r="H7" s="101"/>
      <c r="I7" s="10">
        <v>8.5</v>
      </c>
      <c r="J7" s="10">
        <v>450</v>
      </c>
      <c r="K7" s="10"/>
      <c r="L7" s="101">
        <v>4352.4</v>
      </c>
      <c r="M7" s="101">
        <v>112.5</v>
      </c>
      <c r="N7" s="101">
        <v>4464.9</v>
      </c>
      <c r="O7" s="113" t="s">
        <v>26</v>
      </c>
      <c r="P7" s="5">
        <v>19.9194508009153</v>
      </c>
    </row>
    <row r="8" s="5" customFormat="1" customHeight="1" spans="1:16">
      <c r="A8" s="99">
        <v>13</v>
      </c>
      <c r="B8" s="92" t="s">
        <v>24</v>
      </c>
      <c r="C8" s="102" t="s">
        <v>27</v>
      </c>
      <c r="D8" s="100">
        <v>44069</v>
      </c>
      <c r="E8" s="10">
        <v>18</v>
      </c>
      <c r="F8" s="10">
        <v>171</v>
      </c>
      <c r="G8" s="10">
        <v>18</v>
      </c>
      <c r="H8" s="101"/>
      <c r="I8" s="10"/>
      <c r="J8" s="10">
        <v>0</v>
      </c>
      <c r="K8" s="10"/>
      <c r="L8" s="101">
        <v>3078</v>
      </c>
      <c r="M8" s="101">
        <v>90</v>
      </c>
      <c r="N8" s="101">
        <v>3168</v>
      </c>
      <c r="O8" s="113" t="s">
        <v>20</v>
      </c>
      <c r="P8" s="5">
        <v>18</v>
      </c>
    </row>
    <row r="9" s="5" customFormat="1" customHeight="1" spans="1:16">
      <c r="A9" s="99">
        <v>14</v>
      </c>
      <c r="B9" s="92" t="s">
        <v>24</v>
      </c>
      <c r="C9" s="102" t="s">
        <v>28</v>
      </c>
      <c r="D9" s="100">
        <v>44546</v>
      </c>
      <c r="E9" s="10">
        <v>16.5</v>
      </c>
      <c r="F9" s="10">
        <v>165.5</v>
      </c>
      <c r="G9" s="10">
        <v>18</v>
      </c>
      <c r="H9" s="101"/>
      <c r="I9" s="10">
        <v>4.5</v>
      </c>
      <c r="J9" s="10">
        <v>0</v>
      </c>
      <c r="K9" s="10"/>
      <c r="L9" s="101">
        <v>2962.8</v>
      </c>
      <c r="M9" s="101">
        <v>82.5</v>
      </c>
      <c r="N9" s="101">
        <v>3045.3</v>
      </c>
      <c r="O9" s="113" t="s">
        <v>20</v>
      </c>
      <c r="P9" s="5">
        <v>17.9021148036254</v>
      </c>
    </row>
    <row r="10" s="5" customFormat="1" customHeight="1" spans="1:16">
      <c r="A10" s="99">
        <v>18</v>
      </c>
      <c r="B10" s="92" t="s">
        <v>29</v>
      </c>
      <c r="C10" s="92" t="s">
        <v>30</v>
      </c>
      <c r="D10" s="100">
        <v>44613</v>
      </c>
      <c r="E10" s="10">
        <v>26</v>
      </c>
      <c r="F10" s="10">
        <v>288</v>
      </c>
      <c r="G10" s="10">
        <v>18</v>
      </c>
      <c r="H10" s="101"/>
      <c r="I10" s="10">
        <v>12</v>
      </c>
      <c r="J10" s="10">
        <v>-145</v>
      </c>
      <c r="K10" s="10"/>
      <c r="L10" s="101">
        <v>4995.8</v>
      </c>
      <c r="M10" s="101">
        <v>130</v>
      </c>
      <c r="N10" s="101">
        <v>5125.8</v>
      </c>
      <c r="O10" s="113" t="s">
        <v>31</v>
      </c>
      <c r="P10" s="5">
        <v>17.3465277777778</v>
      </c>
    </row>
    <row r="11" s="5" customFormat="1" customHeight="1" spans="1:16">
      <c r="A11" s="99">
        <v>17</v>
      </c>
      <c r="B11" s="92" t="s">
        <v>29</v>
      </c>
      <c r="C11" s="103" t="s">
        <v>32</v>
      </c>
      <c r="D11" s="100">
        <v>44302</v>
      </c>
      <c r="E11" s="10">
        <v>29</v>
      </c>
      <c r="F11" s="10">
        <v>321.5</v>
      </c>
      <c r="G11" s="10">
        <v>18</v>
      </c>
      <c r="H11" s="101"/>
      <c r="I11" s="10">
        <v>11</v>
      </c>
      <c r="J11" s="10">
        <v>-145</v>
      </c>
      <c r="K11" s="10"/>
      <c r="L11" s="101">
        <v>5602.4</v>
      </c>
      <c r="M11" s="101">
        <v>145</v>
      </c>
      <c r="N11" s="101">
        <v>5747.4</v>
      </c>
      <c r="O11" s="113" t="s">
        <v>31</v>
      </c>
      <c r="P11" s="5">
        <v>17.4258164852255</v>
      </c>
    </row>
    <row r="12" s="5" customFormat="1" customHeight="1" spans="1:16">
      <c r="A12" s="99">
        <v>19</v>
      </c>
      <c r="B12" s="92" t="s">
        <v>29</v>
      </c>
      <c r="C12" s="92" t="s">
        <v>33</v>
      </c>
      <c r="D12" s="100">
        <v>44613</v>
      </c>
      <c r="E12" s="10">
        <v>21</v>
      </c>
      <c r="F12" s="10">
        <v>227.5</v>
      </c>
      <c r="G12" s="10">
        <v>18</v>
      </c>
      <c r="H12" s="101"/>
      <c r="I12" s="10">
        <v>11</v>
      </c>
      <c r="J12" s="10">
        <v>-145</v>
      </c>
      <c r="K12" s="10"/>
      <c r="L12" s="101">
        <v>3910.4</v>
      </c>
      <c r="M12" s="101">
        <v>105</v>
      </c>
      <c r="N12" s="101">
        <v>4015.4</v>
      </c>
      <c r="O12" s="113" t="s">
        <v>31</v>
      </c>
      <c r="P12" s="5">
        <v>17.1885714285714</v>
      </c>
    </row>
    <row r="13" s="5" customFormat="1" customHeight="1" spans="1:16">
      <c r="A13" s="99">
        <v>20</v>
      </c>
      <c r="B13" s="92" t="s">
        <v>34</v>
      </c>
      <c r="C13" s="92" t="s">
        <v>35</v>
      </c>
      <c r="D13" s="100">
        <v>44537</v>
      </c>
      <c r="E13" s="10">
        <v>16</v>
      </c>
      <c r="F13" s="10">
        <v>176.5</v>
      </c>
      <c r="G13" s="10">
        <v>19.5</v>
      </c>
      <c r="H13" s="101"/>
      <c r="I13" s="10"/>
      <c r="J13" s="10">
        <v>0</v>
      </c>
      <c r="K13" s="10"/>
      <c r="L13" s="101">
        <v>3441.75</v>
      </c>
      <c r="M13" s="101">
        <v>80</v>
      </c>
      <c r="N13" s="101">
        <v>3521.75</v>
      </c>
      <c r="O13" s="113" t="s">
        <v>20</v>
      </c>
      <c r="P13" s="5">
        <v>19.5</v>
      </c>
    </row>
    <row r="14" s="5" customFormat="1" customHeight="1" spans="1:16">
      <c r="A14" s="99">
        <v>21</v>
      </c>
      <c r="B14" s="92" t="s">
        <v>34</v>
      </c>
      <c r="C14" s="92" t="s">
        <v>36</v>
      </c>
      <c r="D14" s="100">
        <v>44560</v>
      </c>
      <c r="E14" s="10">
        <v>21.5</v>
      </c>
      <c r="F14" s="10">
        <v>257.5</v>
      </c>
      <c r="G14" s="10">
        <v>19.5</v>
      </c>
      <c r="H14" s="101"/>
      <c r="I14" s="10"/>
      <c r="J14" s="10">
        <v>-50</v>
      </c>
      <c r="K14" s="10"/>
      <c r="L14" s="101">
        <v>4971.25</v>
      </c>
      <c r="M14" s="101">
        <v>107.5</v>
      </c>
      <c r="N14" s="101">
        <v>5078.75</v>
      </c>
      <c r="O14" s="113" t="s">
        <v>37</v>
      </c>
      <c r="P14" s="5">
        <v>19.3058252427184</v>
      </c>
    </row>
    <row r="15" s="5" customFormat="1" customHeight="1" spans="1:16">
      <c r="A15" s="99">
        <v>26</v>
      </c>
      <c r="B15" s="92" t="s">
        <v>34</v>
      </c>
      <c r="C15" s="92" t="s">
        <v>38</v>
      </c>
      <c r="D15" s="100">
        <v>44603</v>
      </c>
      <c r="E15" s="10">
        <v>22</v>
      </c>
      <c r="F15" s="10">
        <v>245</v>
      </c>
      <c r="G15" s="10">
        <v>19.5</v>
      </c>
      <c r="H15" s="101"/>
      <c r="I15" s="10"/>
      <c r="J15" s="10">
        <v>0</v>
      </c>
      <c r="K15" s="10"/>
      <c r="L15" s="101">
        <v>4777.5</v>
      </c>
      <c r="M15" s="101">
        <v>110</v>
      </c>
      <c r="N15" s="101">
        <v>4887.5</v>
      </c>
      <c r="O15" s="113" t="s">
        <v>20</v>
      </c>
      <c r="P15" s="5">
        <v>19.5</v>
      </c>
    </row>
    <row r="16" s="5" customFormat="1" customHeight="1" spans="1:16">
      <c r="A16" s="99">
        <v>27</v>
      </c>
      <c r="B16" s="92" t="s">
        <v>34</v>
      </c>
      <c r="C16" s="92" t="s">
        <v>39</v>
      </c>
      <c r="D16" s="100">
        <v>44603</v>
      </c>
      <c r="E16" s="10">
        <v>26</v>
      </c>
      <c r="F16" s="10">
        <v>306.5</v>
      </c>
      <c r="G16" s="10">
        <v>19.5</v>
      </c>
      <c r="H16" s="101"/>
      <c r="I16" s="10"/>
      <c r="J16" s="10">
        <v>0</v>
      </c>
      <c r="K16" s="10"/>
      <c r="L16" s="101">
        <v>5976.75</v>
      </c>
      <c r="M16" s="101">
        <v>130</v>
      </c>
      <c r="N16" s="101">
        <v>6106.75</v>
      </c>
      <c r="O16" s="113" t="s">
        <v>20</v>
      </c>
      <c r="P16" s="5">
        <v>19.5</v>
      </c>
    </row>
    <row r="17" s="5" customFormat="1" customHeight="1" spans="1:16">
      <c r="A17" s="99">
        <v>28</v>
      </c>
      <c r="B17" s="92" t="s">
        <v>34</v>
      </c>
      <c r="C17" s="92" t="s">
        <v>40</v>
      </c>
      <c r="D17" s="100">
        <v>44607</v>
      </c>
      <c r="E17" s="10">
        <v>27.5</v>
      </c>
      <c r="F17" s="10">
        <v>315</v>
      </c>
      <c r="G17" s="10">
        <v>19.5</v>
      </c>
      <c r="H17" s="101"/>
      <c r="I17" s="10"/>
      <c r="J17" s="10">
        <v>0</v>
      </c>
      <c r="K17" s="10"/>
      <c r="L17" s="101">
        <v>6142.5</v>
      </c>
      <c r="M17" s="101">
        <v>137.5</v>
      </c>
      <c r="N17" s="101">
        <v>6280</v>
      </c>
      <c r="O17" s="113" t="s">
        <v>20</v>
      </c>
      <c r="P17" s="5">
        <v>19.5</v>
      </c>
    </row>
    <row r="18" s="5" customFormat="1" customHeight="1" spans="1:16">
      <c r="A18" s="99"/>
      <c r="B18" s="92" t="s">
        <v>41</v>
      </c>
      <c r="C18" s="92" t="s">
        <v>42</v>
      </c>
      <c r="D18" s="104" t="s">
        <v>43</v>
      </c>
      <c r="E18" s="10">
        <v>4</v>
      </c>
      <c r="F18" s="10">
        <v>43</v>
      </c>
      <c r="G18" s="10">
        <v>18</v>
      </c>
      <c r="H18" s="101">
        <v>32</v>
      </c>
      <c r="I18" s="10"/>
      <c r="J18" s="10">
        <v>0</v>
      </c>
      <c r="K18" s="10"/>
      <c r="L18" s="101">
        <v>678</v>
      </c>
      <c r="M18" s="101">
        <v>20</v>
      </c>
      <c r="N18" s="101">
        <v>698</v>
      </c>
      <c r="O18" s="113" t="s">
        <v>20</v>
      </c>
      <c r="P18" s="5">
        <v>15.7674418604651</v>
      </c>
    </row>
    <row r="19" s="5" customFormat="1" customHeight="1" spans="1:16">
      <c r="A19" s="99"/>
      <c r="B19" s="92" t="s">
        <v>41</v>
      </c>
      <c r="C19" s="92" t="s">
        <v>44</v>
      </c>
      <c r="D19" s="104" t="s">
        <v>43</v>
      </c>
      <c r="E19" s="10">
        <v>4</v>
      </c>
      <c r="F19" s="10">
        <v>43</v>
      </c>
      <c r="G19" s="10">
        <v>18</v>
      </c>
      <c r="H19" s="101">
        <v>32</v>
      </c>
      <c r="I19" s="10"/>
      <c r="J19" s="10">
        <v>0</v>
      </c>
      <c r="K19" s="10"/>
      <c r="L19" s="101">
        <v>678</v>
      </c>
      <c r="M19" s="101">
        <v>20</v>
      </c>
      <c r="N19" s="101">
        <v>698</v>
      </c>
      <c r="O19" s="113" t="s">
        <v>20</v>
      </c>
      <c r="P19" s="5">
        <v>15.7674418604651</v>
      </c>
    </row>
    <row r="20" s="5" customFormat="1" customHeight="1" spans="1:16">
      <c r="A20" s="99"/>
      <c r="B20" s="92" t="s">
        <v>45</v>
      </c>
      <c r="C20" s="92" t="s">
        <v>46</v>
      </c>
      <c r="D20" s="104" t="s">
        <v>43</v>
      </c>
      <c r="E20" s="10">
        <v>22</v>
      </c>
      <c r="F20" s="10">
        <v>237</v>
      </c>
      <c r="G20" s="10">
        <v>18</v>
      </c>
      <c r="H20" s="101">
        <v>26</v>
      </c>
      <c r="I20" s="10"/>
      <c r="J20" s="10">
        <v>0</v>
      </c>
      <c r="K20" s="10"/>
      <c r="L20" s="101">
        <v>4188</v>
      </c>
      <c r="M20" s="101">
        <v>110</v>
      </c>
      <c r="N20" s="101">
        <v>4298</v>
      </c>
      <c r="O20" s="113" t="s">
        <v>20</v>
      </c>
      <c r="P20" s="5">
        <v>17.6708860759494</v>
      </c>
    </row>
    <row r="21" s="5" customFormat="1" customHeight="1" spans="1:16">
      <c r="A21" s="99"/>
      <c r="B21" s="92" t="s">
        <v>45</v>
      </c>
      <c r="C21" s="92" t="s">
        <v>47</v>
      </c>
      <c r="D21" s="104" t="s">
        <v>43</v>
      </c>
      <c r="E21" s="10">
        <v>3</v>
      </c>
      <c r="F21" s="10">
        <v>28</v>
      </c>
      <c r="G21" s="10">
        <v>18</v>
      </c>
      <c r="H21" s="101">
        <v>28</v>
      </c>
      <c r="I21" s="10"/>
      <c r="J21" s="10">
        <v>0</v>
      </c>
      <c r="K21" s="10"/>
      <c r="L21" s="101">
        <v>420</v>
      </c>
      <c r="M21" s="101">
        <v>15</v>
      </c>
      <c r="N21" s="101">
        <v>435</v>
      </c>
      <c r="O21" s="113" t="s">
        <v>20</v>
      </c>
      <c r="P21" s="5">
        <v>15</v>
      </c>
    </row>
    <row r="22" s="5" customFormat="1" customHeight="1" spans="1:16">
      <c r="A22" s="99"/>
      <c r="B22" s="92" t="s">
        <v>34</v>
      </c>
      <c r="C22" s="92" t="s">
        <v>48</v>
      </c>
      <c r="D22" s="104" t="s">
        <v>43</v>
      </c>
      <c r="E22" s="10">
        <v>18.5</v>
      </c>
      <c r="F22" s="10">
        <v>199.5</v>
      </c>
      <c r="G22" s="10">
        <v>19.5</v>
      </c>
      <c r="H22" s="101">
        <v>30</v>
      </c>
      <c r="I22" s="10"/>
      <c r="J22" s="10">
        <v>0</v>
      </c>
      <c r="K22" s="10"/>
      <c r="L22" s="101">
        <v>3755.25</v>
      </c>
      <c r="M22" s="101">
        <v>92.5</v>
      </c>
      <c r="N22" s="101">
        <v>3847.75</v>
      </c>
      <c r="O22" s="113" t="s">
        <v>20</v>
      </c>
      <c r="P22" s="5">
        <v>18.8233082706767</v>
      </c>
    </row>
    <row r="23" s="5" customFormat="1" customHeight="1" spans="1:16">
      <c r="A23" s="99"/>
      <c r="B23" s="92" t="s">
        <v>34</v>
      </c>
      <c r="C23" s="92" t="s">
        <v>49</v>
      </c>
      <c r="D23" s="104" t="s">
        <v>43</v>
      </c>
      <c r="E23" s="10">
        <v>18.5</v>
      </c>
      <c r="F23" s="10">
        <v>198.5</v>
      </c>
      <c r="G23" s="10">
        <v>19.5</v>
      </c>
      <c r="H23" s="101">
        <v>30</v>
      </c>
      <c r="I23" s="10"/>
      <c r="J23" s="10">
        <v>-500</v>
      </c>
      <c r="K23" s="10"/>
      <c r="L23" s="101">
        <v>3235.75</v>
      </c>
      <c r="M23" s="101">
        <v>92.5</v>
      </c>
      <c r="N23" s="101">
        <v>3328.25</v>
      </c>
      <c r="O23" s="113" t="s">
        <v>50</v>
      </c>
      <c r="P23" s="5">
        <v>16.3010075566751</v>
      </c>
    </row>
    <row r="24" s="5" customFormat="1" customHeight="1" spans="1:16">
      <c r="A24" s="99"/>
      <c r="B24" s="92" t="s">
        <v>34</v>
      </c>
      <c r="C24" s="92" t="s">
        <v>51</v>
      </c>
      <c r="D24" s="104" t="s">
        <v>43</v>
      </c>
      <c r="E24" s="10">
        <v>21.5</v>
      </c>
      <c r="F24" s="10">
        <v>253.5</v>
      </c>
      <c r="G24" s="10">
        <v>19.5</v>
      </c>
      <c r="H24" s="101">
        <v>32.5</v>
      </c>
      <c r="I24" s="10"/>
      <c r="J24" s="10">
        <v>-45</v>
      </c>
      <c r="K24" s="10"/>
      <c r="L24" s="101">
        <v>4752</v>
      </c>
      <c r="M24" s="101">
        <v>107.5</v>
      </c>
      <c r="N24" s="101">
        <v>4859.5</v>
      </c>
      <c r="O24" s="113" t="s">
        <v>52</v>
      </c>
      <c r="P24" s="5">
        <v>18.7455621301775</v>
      </c>
    </row>
    <row r="25" s="5" customFormat="1" customHeight="1" spans="1:15">
      <c r="A25" s="99"/>
      <c r="B25" s="92" t="s">
        <v>34</v>
      </c>
      <c r="C25" s="92" t="s">
        <v>53</v>
      </c>
      <c r="D25" s="100">
        <v>44562</v>
      </c>
      <c r="E25" s="10"/>
      <c r="F25" s="10"/>
      <c r="G25" s="10"/>
      <c r="H25" s="101"/>
      <c r="I25" s="10"/>
      <c r="J25" s="10">
        <v>400</v>
      </c>
      <c r="K25" s="10"/>
      <c r="L25" s="101">
        <v>400</v>
      </c>
      <c r="M25" s="101">
        <v>0</v>
      </c>
      <c r="N25" s="101">
        <v>400</v>
      </c>
      <c r="O25" s="113" t="s">
        <v>54</v>
      </c>
    </row>
    <row r="26" ht="21" customHeight="1" spans="1:15">
      <c r="A26" s="99" t="s">
        <v>55</v>
      </c>
      <c r="B26" s="105"/>
      <c r="C26" s="105"/>
      <c r="D26" s="106"/>
      <c r="E26" s="101">
        <v>412</v>
      </c>
      <c r="F26" s="101">
        <v>4483.5</v>
      </c>
      <c r="G26" s="101">
        <v>410</v>
      </c>
      <c r="H26" s="101">
        <v>210.5</v>
      </c>
      <c r="I26" s="101">
        <v>47</v>
      </c>
      <c r="J26" s="101">
        <v>-432</v>
      </c>
      <c r="K26" s="101">
        <v>0</v>
      </c>
      <c r="L26" s="101">
        <v>82653.8</v>
      </c>
      <c r="M26" s="101">
        <v>2060</v>
      </c>
      <c r="N26" s="101">
        <v>84713.8</v>
      </c>
      <c r="O26" s="114"/>
    </row>
    <row r="27" ht="21" customHeight="1" spans="1:15">
      <c r="A27" s="95" t="s">
        <v>56</v>
      </c>
      <c r="B27" s="95"/>
      <c r="C27" s="95">
        <v>89796.63</v>
      </c>
      <c r="D27" s="95"/>
      <c r="E27" s="95"/>
      <c r="F27" s="95"/>
      <c r="G27" s="95"/>
      <c r="H27" s="95"/>
      <c r="I27" s="95"/>
      <c r="J27" s="95"/>
      <c r="K27" s="95"/>
      <c r="L27" s="95"/>
      <c r="M27" s="95"/>
      <c r="N27" s="95"/>
      <c r="O27" s="95"/>
    </row>
    <row r="28" ht="22" customHeight="1" spans="1:15">
      <c r="A28" s="107" t="s">
        <v>57</v>
      </c>
      <c r="B28" s="107"/>
      <c r="C28" s="107"/>
      <c r="D28" s="107"/>
      <c r="E28" s="107"/>
      <c r="F28" s="107"/>
      <c r="G28" s="107"/>
      <c r="H28" s="107"/>
      <c r="I28" s="107"/>
      <c r="J28" s="107"/>
      <c r="K28" s="107"/>
      <c r="L28" s="107"/>
      <c r="M28" s="107"/>
      <c r="N28" s="107"/>
      <c r="O28" s="115"/>
    </row>
    <row r="29" s="94" customFormat="1" customHeight="1" spans="1:15">
      <c r="A29" s="108"/>
      <c r="B29" s="109"/>
      <c r="C29" s="109"/>
      <c r="D29" s="109"/>
      <c r="E29" s="109"/>
      <c r="F29" s="109"/>
      <c r="G29" s="109"/>
      <c r="H29" s="109"/>
      <c r="I29" s="116"/>
      <c r="J29" s="116"/>
      <c r="K29" s="116"/>
      <c r="L29" s="116"/>
      <c r="M29" s="116"/>
      <c r="N29" s="116"/>
      <c r="O29" s="117"/>
    </row>
    <row r="30" ht="13.5" spans="1:15">
      <c r="A30" s="110"/>
      <c r="O30" s="118"/>
    </row>
  </sheetData>
  <autoFilter ref="A2:P28">
    <extLst/>
  </autoFilter>
  <mergeCells count="4">
    <mergeCell ref="A1:O1"/>
    <mergeCell ref="A27:B27"/>
    <mergeCell ref="C27:O27"/>
    <mergeCell ref="A28:O28"/>
  </mergeCells>
  <conditionalFormatting sqref="C3">
    <cfRule type="duplicateValues" dxfId="0" priority="3"/>
    <cfRule type="duplicateValues" dxfId="0" priority="2"/>
    <cfRule type="duplicateValues" dxfId="0" priority="1"/>
  </conditionalFormatting>
  <conditionalFormatting sqref="C1:C2 C4:C1048576">
    <cfRule type="duplicateValues" dxfId="0" priority="6"/>
    <cfRule type="duplicateValues" dxfId="0" priority="5"/>
    <cfRule type="duplicateValues" dxfId="0" priority="4"/>
  </conditionalFormatting>
  <pageMargins left="0.590277777777778" right="0.590277777777778" top="0.118055555555556" bottom="0.354166666666667" header="0.118055555555556" footer="0.156944444444444"/>
  <pageSetup paperSize="9" scale="90"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0"/>
  <sheetViews>
    <sheetView workbookViewId="0">
      <selection activeCell="S9" sqref="S9"/>
    </sheetView>
  </sheetViews>
  <sheetFormatPr defaultColWidth="9" defaultRowHeight="18" customHeight="1"/>
  <cols>
    <col min="1" max="1" width="5" style="95" customWidth="1"/>
    <col min="2" max="2" width="16.875" style="96" customWidth="1"/>
    <col min="3" max="3" width="14" style="96" customWidth="1"/>
    <col min="4" max="4" width="11" style="96" customWidth="1"/>
    <col min="5" max="5" width="8.375" style="96" customWidth="1"/>
    <col min="6" max="8" width="9" style="96" customWidth="1"/>
    <col min="9" max="9" width="6.5" style="96" customWidth="1"/>
    <col min="10" max="10" width="7.5" style="96" customWidth="1"/>
    <col min="11" max="11" width="7.875" style="96" customWidth="1"/>
    <col min="12" max="12" width="9" style="96" customWidth="1"/>
    <col min="13" max="13" width="6.875" style="96" customWidth="1"/>
    <col min="14" max="14" width="9" style="96" customWidth="1"/>
    <col min="15" max="15" width="18.25" style="97" customWidth="1"/>
    <col min="16" max="16" width="12.625" style="96"/>
    <col min="17" max="16384" width="9" style="96"/>
  </cols>
  <sheetData>
    <row r="1" customHeight="1" spans="1:15">
      <c r="A1" s="93" t="s">
        <v>0</v>
      </c>
      <c r="B1" s="93"/>
      <c r="C1" s="93"/>
      <c r="D1" s="93"/>
      <c r="E1" s="93"/>
      <c r="F1" s="93"/>
      <c r="G1" s="93"/>
      <c r="H1" s="93"/>
      <c r="I1" s="93"/>
      <c r="J1" s="93"/>
      <c r="K1" s="93"/>
      <c r="L1" s="93"/>
      <c r="M1" s="93"/>
      <c r="N1" s="93"/>
      <c r="O1" s="111"/>
    </row>
    <row r="2" s="93" customFormat="1" ht="28" customHeight="1" spans="1:15">
      <c r="A2" s="98" t="s">
        <v>1</v>
      </c>
      <c r="B2" s="98" t="s">
        <v>2</v>
      </c>
      <c r="C2" s="98" t="s">
        <v>3</v>
      </c>
      <c r="D2" s="98" t="s">
        <v>4</v>
      </c>
      <c r="E2" s="98" t="s">
        <v>5</v>
      </c>
      <c r="F2" s="98" t="s">
        <v>6</v>
      </c>
      <c r="G2" s="98" t="s">
        <v>7</v>
      </c>
      <c r="H2" s="98" t="s">
        <v>8</v>
      </c>
      <c r="I2" s="98" t="s">
        <v>9</v>
      </c>
      <c r="J2" s="98" t="s">
        <v>10</v>
      </c>
      <c r="K2" s="98" t="s">
        <v>11</v>
      </c>
      <c r="L2" s="98" t="s">
        <v>12</v>
      </c>
      <c r="M2" s="98" t="s">
        <v>13</v>
      </c>
      <c r="N2" s="98" t="s">
        <v>14</v>
      </c>
      <c r="O2" s="112" t="s">
        <v>15</v>
      </c>
    </row>
    <row r="3" s="5" customFormat="1" ht="32" customHeight="1" spans="1:16">
      <c r="A3" s="99">
        <v>5</v>
      </c>
      <c r="B3" s="92" t="s">
        <v>16</v>
      </c>
      <c r="C3" s="92" t="s">
        <v>17</v>
      </c>
      <c r="D3" s="100">
        <v>44617</v>
      </c>
      <c r="E3" s="10">
        <f>VLOOKUP(C3,考勤!$B$3:$AL$70,34,0)</f>
        <v>6</v>
      </c>
      <c r="F3" s="10">
        <v>60</v>
      </c>
      <c r="G3" s="10">
        <v>18.5</v>
      </c>
      <c r="H3" s="101"/>
      <c r="I3" s="10"/>
      <c r="J3" s="10">
        <f>IFERROR(VLOOKUP(C3,其他!B:D,3,0),0)</f>
        <v>-222</v>
      </c>
      <c r="K3" s="10"/>
      <c r="L3" s="101">
        <f>H3*15+(F3-H3-I3)*G3+I3*G3*80%+J3+K3</f>
        <v>888</v>
      </c>
      <c r="M3" s="101">
        <f>E3*5</f>
        <v>30</v>
      </c>
      <c r="N3" s="101">
        <f>L3+M3</f>
        <v>918</v>
      </c>
      <c r="O3" s="113" t="str">
        <f>IFERROR(VLOOKUP(C3,其他!B:E,2,0),"")</f>
        <v>薪资80%（未提交离职手续）</v>
      </c>
      <c r="P3" s="5">
        <f>L3/F3</f>
        <v>14.8</v>
      </c>
    </row>
    <row r="4" s="5" customFormat="1" customHeight="1" spans="1:16">
      <c r="A4" s="99">
        <v>6</v>
      </c>
      <c r="B4" s="92" t="s">
        <v>16</v>
      </c>
      <c r="C4" s="92" t="s">
        <v>19</v>
      </c>
      <c r="D4" s="100">
        <f>VLOOKUP(C4,[1]劳务及公司临时工!$C:$J,8,0)</f>
        <v>44604</v>
      </c>
      <c r="E4" s="10">
        <f>VLOOKUP(C4,考勤!$B$3:$AL$70,34,0)</f>
        <v>23</v>
      </c>
      <c r="F4" s="10">
        <f>VLOOKUP(C4,考勤!$B$3:$AL$70,37,0)</f>
        <v>220.5</v>
      </c>
      <c r="G4" s="10">
        <v>18.5</v>
      </c>
      <c r="H4" s="101"/>
      <c r="I4" s="10"/>
      <c r="J4" s="10">
        <f>IFERROR(VLOOKUP(C4,其他!B:D,3,0),0)</f>
        <v>0</v>
      </c>
      <c r="K4" s="10"/>
      <c r="L4" s="101">
        <f t="shared" ref="L4:L25" si="0">H4*15+(F4-H4-I4)*G4+I4*G4*80%+J4+K4</f>
        <v>4079.25</v>
      </c>
      <c r="M4" s="101">
        <f t="shared" ref="M4:M25" si="1">E4*5</f>
        <v>115</v>
      </c>
      <c r="N4" s="101">
        <f t="shared" ref="N4:N25" si="2">L4+M4</f>
        <v>4194.25</v>
      </c>
      <c r="O4" s="113" t="str">
        <f>IFERROR(VLOOKUP(C4,其他!B:E,2,0),"")</f>
        <v/>
      </c>
      <c r="P4" s="5">
        <f t="shared" ref="P4:P25" si="3">L4/F4</f>
        <v>18.5</v>
      </c>
    </row>
    <row r="5" s="5" customFormat="1" customHeight="1" spans="1:16">
      <c r="A5" s="99">
        <v>7</v>
      </c>
      <c r="B5" s="92" t="s">
        <v>16</v>
      </c>
      <c r="C5" s="92" t="s">
        <v>21</v>
      </c>
      <c r="D5" s="100">
        <f>VLOOKUP(C5,[1]劳务及公司临时工!$C:$J,8,0)</f>
        <v>44613</v>
      </c>
      <c r="E5" s="10">
        <f>VLOOKUP(C5,考勤!$B$3:$AL$70,34,0)</f>
        <v>19.5</v>
      </c>
      <c r="F5" s="10">
        <f>VLOOKUP(C5,考勤!$B$3:$AL$70,37,0)</f>
        <v>197</v>
      </c>
      <c r="G5" s="10">
        <v>18.5</v>
      </c>
      <c r="H5" s="101"/>
      <c r="I5" s="10"/>
      <c r="J5" s="10">
        <f>IFERROR(VLOOKUP(C5,其他!B:D,3,0),0)</f>
        <v>-30</v>
      </c>
      <c r="K5" s="10"/>
      <c r="L5" s="101">
        <f t="shared" si="0"/>
        <v>3614.5</v>
      </c>
      <c r="M5" s="101">
        <f t="shared" si="1"/>
        <v>97.5</v>
      </c>
      <c r="N5" s="101">
        <f t="shared" si="2"/>
        <v>3712</v>
      </c>
      <c r="O5" s="113" t="str">
        <f>IFERROR(VLOOKUP(C5,其他!B:E,2,0),"")</f>
        <v>3月8日下班卡</v>
      </c>
      <c r="P5" s="5">
        <f t="shared" si="3"/>
        <v>18.3477157360406</v>
      </c>
    </row>
    <row r="6" s="5" customFormat="1" customHeight="1" spans="1:16">
      <c r="A6" s="99">
        <v>8</v>
      </c>
      <c r="B6" s="92" t="s">
        <v>16</v>
      </c>
      <c r="C6" s="92" t="s">
        <v>23</v>
      </c>
      <c r="D6" s="100">
        <f>VLOOKUP(C6,[1]劳务及公司临时工!$C:$J,8,0)</f>
        <v>44620</v>
      </c>
      <c r="E6" s="10">
        <f>VLOOKUP(C6,考勤!$B$3:$AL$70,34,0)</f>
        <v>26</v>
      </c>
      <c r="F6" s="10">
        <f>VLOOKUP(C6,考勤!$B$3:$AL$70,37,0)</f>
        <v>311</v>
      </c>
      <c r="G6" s="10">
        <v>18.5</v>
      </c>
      <c r="H6" s="101"/>
      <c r="I6" s="10"/>
      <c r="J6" s="10">
        <f>IFERROR(VLOOKUP(C6,其他!B:D,3,0),0)</f>
        <v>0</v>
      </c>
      <c r="K6" s="10"/>
      <c r="L6" s="101">
        <f t="shared" si="0"/>
        <v>5753.5</v>
      </c>
      <c r="M6" s="101">
        <f t="shared" si="1"/>
        <v>130</v>
      </c>
      <c r="N6" s="101">
        <f t="shared" si="2"/>
        <v>5883.5</v>
      </c>
      <c r="O6" s="113" t="str">
        <f>IFERROR(VLOOKUP(C6,其他!B:E,2,0),"")</f>
        <v/>
      </c>
      <c r="P6" s="5">
        <f t="shared" si="3"/>
        <v>18.5</v>
      </c>
    </row>
    <row r="7" s="5" customFormat="1" customHeight="1" spans="1:16">
      <c r="A7" s="99">
        <v>12</v>
      </c>
      <c r="B7" s="92" t="s">
        <v>24</v>
      </c>
      <c r="C7" s="102" t="s">
        <v>25</v>
      </c>
      <c r="D7" s="100">
        <f>VLOOKUP(C7,[1]劳务及公司临时工!$C:$J,8,0)</f>
        <v>43476</v>
      </c>
      <c r="E7" s="10">
        <f>VLOOKUP(C7,考勤!$B$3:$AL$70,34,0)</f>
        <v>22.5</v>
      </c>
      <c r="F7" s="10">
        <f>VLOOKUP(C7,考勤!$B$3:$AL$70,37,0)</f>
        <v>218.5</v>
      </c>
      <c r="G7" s="10">
        <v>18</v>
      </c>
      <c r="H7" s="101"/>
      <c r="I7" s="10">
        <v>8.5</v>
      </c>
      <c r="J7" s="10">
        <f>IFERROR(VLOOKUP(C7,其他!B:D,3,0),0)</f>
        <v>450</v>
      </c>
      <c r="K7" s="10"/>
      <c r="L7" s="101">
        <f t="shared" si="0"/>
        <v>4352.4</v>
      </c>
      <c r="M7" s="101">
        <f t="shared" si="1"/>
        <v>112.5</v>
      </c>
      <c r="N7" s="101">
        <f t="shared" si="2"/>
        <v>4464.9</v>
      </c>
      <c r="O7" s="113" t="str">
        <f>IFERROR(VLOOKUP(C7,其他!B:E,2,0),"")</f>
        <v>线检补贴（96.8分）</v>
      </c>
      <c r="P7" s="5">
        <f t="shared" si="3"/>
        <v>19.9194508009153</v>
      </c>
    </row>
    <row r="8" s="5" customFormat="1" customHeight="1" spans="1:16">
      <c r="A8" s="99">
        <v>13</v>
      </c>
      <c r="B8" s="92" t="s">
        <v>24</v>
      </c>
      <c r="C8" s="102" t="s">
        <v>27</v>
      </c>
      <c r="D8" s="100">
        <f>VLOOKUP(C8,[1]劳务及公司临时工!$C:$J,8,0)</f>
        <v>44069</v>
      </c>
      <c r="E8" s="10">
        <f>VLOOKUP(C8,考勤!$B$3:$AL$70,34,0)</f>
        <v>18</v>
      </c>
      <c r="F8" s="10">
        <f>VLOOKUP(C8,考勤!$B$3:$AL$70,37,0)</f>
        <v>171</v>
      </c>
      <c r="G8" s="10">
        <v>18</v>
      </c>
      <c r="H8" s="101"/>
      <c r="I8" s="10"/>
      <c r="J8" s="10">
        <f>IFERROR(VLOOKUP(C8,其他!B:D,3,0),0)</f>
        <v>0</v>
      </c>
      <c r="K8" s="10"/>
      <c r="L8" s="101">
        <f t="shared" si="0"/>
        <v>3078</v>
      </c>
      <c r="M8" s="101">
        <f t="shared" si="1"/>
        <v>90</v>
      </c>
      <c r="N8" s="101">
        <f t="shared" si="2"/>
        <v>3168</v>
      </c>
      <c r="O8" s="113" t="str">
        <f>IFERROR(VLOOKUP(C8,其他!B:E,2,0),"")</f>
        <v/>
      </c>
      <c r="P8" s="5">
        <f t="shared" si="3"/>
        <v>18</v>
      </c>
    </row>
    <row r="9" s="5" customFormat="1" customHeight="1" spans="1:16">
      <c r="A9" s="99">
        <v>14</v>
      </c>
      <c r="B9" s="92" t="s">
        <v>24</v>
      </c>
      <c r="C9" s="102" t="s">
        <v>28</v>
      </c>
      <c r="D9" s="100">
        <f>VLOOKUP(C9,[1]劳务及公司临时工!$C:$J,8,0)</f>
        <v>44546</v>
      </c>
      <c r="E9" s="10">
        <f>VLOOKUP(C9,考勤!$B$3:$AL$70,34,0)</f>
        <v>16.5</v>
      </c>
      <c r="F9" s="10">
        <f>VLOOKUP(C9,考勤!$B$3:$AL$70,37,0)</f>
        <v>165.5</v>
      </c>
      <c r="G9" s="10">
        <v>18</v>
      </c>
      <c r="H9" s="101"/>
      <c r="I9" s="10">
        <v>4.5</v>
      </c>
      <c r="J9" s="10">
        <f>IFERROR(VLOOKUP(C9,其他!B:D,3,0),0)</f>
        <v>0</v>
      </c>
      <c r="K9" s="10"/>
      <c r="L9" s="101">
        <f t="shared" si="0"/>
        <v>2962.8</v>
      </c>
      <c r="M9" s="101">
        <f t="shared" si="1"/>
        <v>82.5</v>
      </c>
      <c r="N9" s="101">
        <f t="shared" si="2"/>
        <v>3045.3</v>
      </c>
      <c r="O9" s="113" t="str">
        <f>IFERROR(VLOOKUP(C9,其他!B:E,2,0),"")</f>
        <v/>
      </c>
      <c r="P9" s="5">
        <f t="shared" si="3"/>
        <v>17.9021148036254</v>
      </c>
    </row>
    <row r="10" s="5" customFormat="1" customHeight="1" spans="1:16">
      <c r="A10" s="99">
        <v>18</v>
      </c>
      <c r="B10" s="92" t="s">
        <v>29</v>
      </c>
      <c r="C10" s="92" t="s">
        <v>30</v>
      </c>
      <c r="D10" s="100">
        <f>VLOOKUP(C10,[1]劳务及公司临时工!$C:$J,8,0)</f>
        <v>44613</v>
      </c>
      <c r="E10" s="10">
        <f>VLOOKUP(C10,考勤!$B$3:$AL$70,34,0)</f>
        <v>26</v>
      </c>
      <c r="F10" s="10">
        <f>VLOOKUP(C10,考勤!$B$3:$AL$70,37,0)</f>
        <v>288</v>
      </c>
      <c r="G10" s="10">
        <v>18</v>
      </c>
      <c r="H10" s="101"/>
      <c r="I10" s="10">
        <v>12</v>
      </c>
      <c r="J10" s="10">
        <f>IFERROR(VLOOKUP(C10,其他!B:D,3,0),0)</f>
        <v>-145</v>
      </c>
      <c r="K10" s="10"/>
      <c r="L10" s="101">
        <f t="shared" si="0"/>
        <v>4995.8</v>
      </c>
      <c r="M10" s="101">
        <f t="shared" si="1"/>
        <v>130</v>
      </c>
      <c r="N10" s="101">
        <f t="shared" si="2"/>
        <v>5125.8</v>
      </c>
      <c r="O10" s="113" t="str">
        <f>IFERROR(VLOOKUP(C10,其他!B:E,2,0),"")</f>
        <v>倾倒垃圾内有零部件</v>
      </c>
      <c r="P10" s="5">
        <f t="shared" si="3"/>
        <v>17.3465277777778</v>
      </c>
    </row>
    <row r="11" s="5" customFormat="1" customHeight="1" spans="1:16">
      <c r="A11" s="99">
        <v>17</v>
      </c>
      <c r="B11" s="92" t="s">
        <v>29</v>
      </c>
      <c r="C11" s="103" t="s">
        <v>32</v>
      </c>
      <c r="D11" s="100">
        <f>VLOOKUP(C11,[1]劳务及公司临时工!$C:$J,8,0)</f>
        <v>44302</v>
      </c>
      <c r="E11" s="10">
        <f>VLOOKUP(C11,考勤!$B$3:$AL$70,34,0)</f>
        <v>29</v>
      </c>
      <c r="F11" s="10">
        <f>VLOOKUP(C11,考勤!$B$3:$AL$70,37,0)</f>
        <v>321.5</v>
      </c>
      <c r="G11" s="10">
        <v>18</v>
      </c>
      <c r="H11" s="101"/>
      <c r="I11" s="10">
        <v>11</v>
      </c>
      <c r="J11" s="10">
        <f>IFERROR(VLOOKUP(C11,其他!B:D,3,0),0)</f>
        <v>-145</v>
      </c>
      <c r="K11" s="10"/>
      <c r="L11" s="101">
        <f t="shared" si="0"/>
        <v>5602.4</v>
      </c>
      <c r="M11" s="101">
        <f t="shared" si="1"/>
        <v>145</v>
      </c>
      <c r="N11" s="101">
        <f t="shared" si="2"/>
        <v>5747.4</v>
      </c>
      <c r="O11" s="113" t="str">
        <f>IFERROR(VLOOKUP(C11,其他!B:E,2,0),"")</f>
        <v>倾倒垃圾内有零部件</v>
      </c>
      <c r="P11" s="5">
        <f t="shared" si="3"/>
        <v>17.4258164852255</v>
      </c>
    </row>
    <row r="12" s="5" customFormat="1" customHeight="1" spans="1:16">
      <c r="A12" s="99">
        <v>19</v>
      </c>
      <c r="B12" s="92" t="s">
        <v>29</v>
      </c>
      <c r="C12" s="92" t="s">
        <v>33</v>
      </c>
      <c r="D12" s="100">
        <f>VLOOKUP(C12,[1]劳务及公司临时工!$C:$J,8,0)</f>
        <v>44613</v>
      </c>
      <c r="E12" s="10">
        <f>VLOOKUP(C12,考勤!$B$3:$AL$70,34,0)</f>
        <v>21</v>
      </c>
      <c r="F12" s="10">
        <f>VLOOKUP(C12,考勤!$B$3:$AL$70,37,0)</f>
        <v>227.5</v>
      </c>
      <c r="G12" s="10">
        <v>18</v>
      </c>
      <c r="H12" s="101"/>
      <c r="I12" s="10">
        <v>11</v>
      </c>
      <c r="J12" s="10">
        <f>IFERROR(VLOOKUP(C12,其他!B:D,3,0),0)</f>
        <v>-145</v>
      </c>
      <c r="K12" s="10"/>
      <c r="L12" s="101">
        <f t="shared" si="0"/>
        <v>3910.4</v>
      </c>
      <c r="M12" s="101">
        <f t="shared" si="1"/>
        <v>105</v>
      </c>
      <c r="N12" s="101">
        <f t="shared" si="2"/>
        <v>4015.4</v>
      </c>
      <c r="O12" s="113" t="str">
        <f>IFERROR(VLOOKUP(C12,其他!B:E,2,0),"")</f>
        <v>倾倒垃圾内有零部件</v>
      </c>
      <c r="P12" s="5">
        <f t="shared" si="3"/>
        <v>17.1885714285714</v>
      </c>
    </row>
    <row r="13" s="5" customFormat="1" customHeight="1" spans="1:16">
      <c r="A13" s="99">
        <v>20</v>
      </c>
      <c r="B13" s="92" t="s">
        <v>34</v>
      </c>
      <c r="C13" s="92" t="s">
        <v>35</v>
      </c>
      <c r="D13" s="100">
        <f>VLOOKUP(C13,[1]劳务及公司临时工!$C:$J,8,0)</f>
        <v>44537</v>
      </c>
      <c r="E13" s="10">
        <f>VLOOKUP(C13,考勤!$B$3:$AL$70,34,0)</f>
        <v>16</v>
      </c>
      <c r="F13" s="10">
        <f>VLOOKUP(C13,考勤!$B$3:$AL$70,37,0)</f>
        <v>176.5</v>
      </c>
      <c r="G13" s="10">
        <v>19.5</v>
      </c>
      <c r="H13" s="101"/>
      <c r="I13" s="10"/>
      <c r="J13" s="10">
        <f>IFERROR(VLOOKUP(C13,其他!B:D,3,0),0)</f>
        <v>0</v>
      </c>
      <c r="K13" s="10"/>
      <c r="L13" s="101">
        <f t="shared" si="0"/>
        <v>3441.75</v>
      </c>
      <c r="M13" s="101">
        <f t="shared" si="1"/>
        <v>80</v>
      </c>
      <c r="N13" s="101">
        <f t="shared" si="2"/>
        <v>3521.75</v>
      </c>
      <c r="O13" s="113" t="str">
        <f>IFERROR(VLOOKUP(C13,其他!B:E,2,0),"")</f>
        <v/>
      </c>
      <c r="P13" s="5">
        <f t="shared" si="3"/>
        <v>19.5</v>
      </c>
    </row>
    <row r="14" s="5" customFormat="1" customHeight="1" spans="1:16">
      <c r="A14" s="99">
        <v>21</v>
      </c>
      <c r="B14" s="92" t="s">
        <v>34</v>
      </c>
      <c r="C14" s="92" t="s">
        <v>36</v>
      </c>
      <c r="D14" s="100">
        <f>VLOOKUP(C14,[1]劳务及公司临时工!$C:$J,8,0)</f>
        <v>44560</v>
      </c>
      <c r="E14" s="10">
        <f>VLOOKUP(C14,考勤!$B$3:$AL$70,34,0)</f>
        <v>21.5</v>
      </c>
      <c r="F14" s="10">
        <f>VLOOKUP(C14,考勤!$B$3:$AL$70,37,0)</f>
        <v>257.5</v>
      </c>
      <c r="G14" s="10">
        <v>19.5</v>
      </c>
      <c r="H14" s="101"/>
      <c r="I14" s="10"/>
      <c r="J14" s="10">
        <f>IFERROR(VLOOKUP(C14,其他!B:D,3,0),0)</f>
        <v>-50</v>
      </c>
      <c r="K14" s="10"/>
      <c r="L14" s="101">
        <f t="shared" si="0"/>
        <v>4971.25</v>
      </c>
      <c r="M14" s="101">
        <f t="shared" si="1"/>
        <v>107.5</v>
      </c>
      <c r="N14" s="101">
        <f t="shared" si="2"/>
        <v>5078.75</v>
      </c>
      <c r="O14" s="113" t="str">
        <f>IFERROR(VLOOKUP(C14,其他!B:E,2,0),"")</f>
        <v>接头使用错误</v>
      </c>
      <c r="P14" s="5">
        <f t="shared" si="3"/>
        <v>19.3058252427184</v>
      </c>
    </row>
    <row r="15" s="5" customFormat="1" customHeight="1" spans="1:16">
      <c r="A15" s="99">
        <v>26</v>
      </c>
      <c r="B15" s="92" t="s">
        <v>34</v>
      </c>
      <c r="C15" s="92" t="s">
        <v>38</v>
      </c>
      <c r="D15" s="100">
        <f>VLOOKUP(C15,[1]劳务及公司临时工!$C:$J,8,0)</f>
        <v>44603</v>
      </c>
      <c r="E15" s="10">
        <f>VLOOKUP(C15,考勤!$B$3:$AL$70,34,0)</f>
        <v>22</v>
      </c>
      <c r="F15" s="10">
        <f>VLOOKUP(C15,考勤!$B$3:$AL$70,37,0)</f>
        <v>245</v>
      </c>
      <c r="G15" s="10">
        <v>19.5</v>
      </c>
      <c r="H15" s="101"/>
      <c r="I15" s="10"/>
      <c r="J15" s="10">
        <f>IFERROR(VLOOKUP(C15,其他!B:D,3,0),0)</f>
        <v>0</v>
      </c>
      <c r="K15" s="10"/>
      <c r="L15" s="101">
        <f t="shared" si="0"/>
        <v>4777.5</v>
      </c>
      <c r="M15" s="101">
        <f t="shared" si="1"/>
        <v>110</v>
      </c>
      <c r="N15" s="101">
        <f t="shared" si="2"/>
        <v>4887.5</v>
      </c>
      <c r="O15" s="113" t="str">
        <f>IFERROR(VLOOKUP(C15,其他!B:E,2,0),"")</f>
        <v/>
      </c>
      <c r="P15" s="5">
        <f t="shared" si="3"/>
        <v>19.5</v>
      </c>
    </row>
    <row r="16" s="5" customFormat="1" customHeight="1" spans="1:16">
      <c r="A16" s="99">
        <v>27</v>
      </c>
      <c r="B16" s="92" t="s">
        <v>34</v>
      </c>
      <c r="C16" s="92" t="s">
        <v>39</v>
      </c>
      <c r="D16" s="100">
        <f>VLOOKUP(C16,[1]劳务及公司临时工!$C:$J,8,0)</f>
        <v>44603</v>
      </c>
      <c r="E16" s="10">
        <f>VLOOKUP(C16,考勤!$B$3:$AL$70,34,0)</f>
        <v>26</v>
      </c>
      <c r="F16" s="10">
        <f>VLOOKUP(C16,考勤!$B$3:$AL$70,37,0)</f>
        <v>306.5</v>
      </c>
      <c r="G16" s="10">
        <v>19.5</v>
      </c>
      <c r="H16" s="101"/>
      <c r="I16" s="10"/>
      <c r="J16" s="10">
        <f>IFERROR(VLOOKUP(C16,其他!B:D,3,0),0)</f>
        <v>0</v>
      </c>
      <c r="K16" s="10"/>
      <c r="L16" s="101">
        <f t="shared" si="0"/>
        <v>5976.75</v>
      </c>
      <c r="M16" s="101">
        <f t="shared" si="1"/>
        <v>130</v>
      </c>
      <c r="N16" s="101">
        <f t="shared" si="2"/>
        <v>6106.75</v>
      </c>
      <c r="O16" s="113" t="str">
        <f>IFERROR(VLOOKUP(C16,其他!B:E,2,0),"")</f>
        <v/>
      </c>
      <c r="P16" s="5">
        <f t="shared" si="3"/>
        <v>19.5</v>
      </c>
    </row>
    <row r="17" s="5" customFormat="1" customHeight="1" spans="1:16">
      <c r="A17" s="99">
        <v>28</v>
      </c>
      <c r="B17" s="92" t="s">
        <v>34</v>
      </c>
      <c r="C17" s="92" t="s">
        <v>40</v>
      </c>
      <c r="D17" s="100">
        <f>VLOOKUP(C17,[1]劳务及公司临时工!$C:$J,8,0)</f>
        <v>44607</v>
      </c>
      <c r="E17" s="10">
        <f>VLOOKUP(C17,考勤!$B$3:$AL$70,34,0)</f>
        <v>27.5</v>
      </c>
      <c r="F17" s="10">
        <f>VLOOKUP(C17,考勤!$B$3:$AL$70,37,0)</f>
        <v>315</v>
      </c>
      <c r="G17" s="10">
        <v>19.5</v>
      </c>
      <c r="H17" s="101"/>
      <c r="I17" s="10"/>
      <c r="J17" s="10">
        <f>IFERROR(VLOOKUP(C17,其他!B:D,3,0),0)</f>
        <v>0</v>
      </c>
      <c r="K17" s="10"/>
      <c r="L17" s="101">
        <f t="shared" si="0"/>
        <v>6142.5</v>
      </c>
      <c r="M17" s="101">
        <f t="shared" si="1"/>
        <v>137.5</v>
      </c>
      <c r="N17" s="101">
        <f t="shared" si="2"/>
        <v>6280</v>
      </c>
      <c r="O17" s="113" t="str">
        <f>IFERROR(VLOOKUP(C17,其他!B:E,2,0),"")</f>
        <v/>
      </c>
      <c r="P17" s="5">
        <f t="shared" si="3"/>
        <v>19.5</v>
      </c>
    </row>
    <row r="18" s="5" customFormat="1" customHeight="1" spans="1:16">
      <c r="A18" s="99"/>
      <c r="B18" s="92" t="s">
        <v>41</v>
      </c>
      <c r="C18" s="92" t="s">
        <v>42</v>
      </c>
      <c r="D18" s="104" t="s">
        <v>43</v>
      </c>
      <c r="E18" s="10">
        <f>VLOOKUP(C18,考勤!$B$3:$AL$70,34,0)</f>
        <v>4</v>
      </c>
      <c r="F18" s="10">
        <f>VLOOKUP(C18,考勤!$B$3:$AL$70,37,0)</f>
        <v>43</v>
      </c>
      <c r="G18" s="10">
        <v>18</v>
      </c>
      <c r="H18" s="101">
        <v>32</v>
      </c>
      <c r="I18" s="10"/>
      <c r="J18" s="10">
        <f>IFERROR(VLOOKUP(C18,其他!B:D,3,0),0)</f>
        <v>0</v>
      </c>
      <c r="K18" s="10"/>
      <c r="L18" s="101">
        <f t="shared" si="0"/>
        <v>678</v>
      </c>
      <c r="M18" s="101">
        <f t="shared" si="1"/>
        <v>20</v>
      </c>
      <c r="N18" s="101">
        <f t="shared" si="2"/>
        <v>698</v>
      </c>
      <c r="O18" s="113" t="str">
        <f>IFERROR(VLOOKUP(C18,其他!B:E,2,0),"")</f>
        <v/>
      </c>
      <c r="P18" s="5">
        <f t="shared" si="3"/>
        <v>15.7674418604651</v>
      </c>
    </row>
    <row r="19" s="5" customFormat="1" customHeight="1" spans="1:16">
      <c r="A19" s="99"/>
      <c r="B19" s="92" t="s">
        <v>41</v>
      </c>
      <c r="C19" s="92" t="s">
        <v>44</v>
      </c>
      <c r="D19" s="104" t="s">
        <v>43</v>
      </c>
      <c r="E19" s="10">
        <f>VLOOKUP(C19,考勤!$B$3:$AL$70,34,0)</f>
        <v>4</v>
      </c>
      <c r="F19" s="10">
        <f>VLOOKUP(C19,考勤!$B$3:$AL$70,37,0)</f>
        <v>43</v>
      </c>
      <c r="G19" s="10">
        <v>18</v>
      </c>
      <c r="H19" s="101">
        <v>32</v>
      </c>
      <c r="I19" s="10"/>
      <c r="J19" s="10">
        <f>IFERROR(VLOOKUP(C19,其他!B:D,3,0),0)</f>
        <v>0</v>
      </c>
      <c r="K19" s="10"/>
      <c r="L19" s="101">
        <f t="shared" si="0"/>
        <v>678</v>
      </c>
      <c r="M19" s="101">
        <f t="shared" si="1"/>
        <v>20</v>
      </c>
      <c r="N19" s="101">
        <f t="shared" si="2"/>
        <v>698</v>
      </c>
      <c r="O19" s="113" t="str">
        <f>IFERROR(VLOOKUP(C19,其他!B:E,2,0),"")</f>
        <v/>
      </c>
      <c r="P19" s="5">
        <f t="shared" si="3"/>
        <v>15.7674418604651</v>
      </c>
    </row>
    <row r="20" s="5" customFormat="1" customHeight="1" spans="1:16">
      <c r="A20" s="99"/>
      <c r="B20" s="92" t="s">
        <v>45</v>
      </c>
      <c r="C20" s="92" t="s">
        <v>46</v>
      </c>
      <c r="D20" s="104" t="s">
        <v>43</v>
      </c>
      <c r="E20" s="10">
        <f>VLOOKUP(C20,考勤!$B$3:$AL$70,34,0)</f>
        <v>22</v>
      </c>
      <c r="F20" s="10">
        <f>VLOOKUP(C20,考勤!$B$3:$AL$70,37,0)</f>
        <v>237</v>
      </c>
      <c r="G20" s="10">
        <v>18</v>
      </c>
      <c r="H20" s="101">
        <v>26</v>
      </c>
      <c r="I20" s="10"/>
      <c r="J20" s="10">
        <f>IFERROR(VLOOKUP(C20,其他!B:D,3,0),0)</f>
        <v>0</v>
      </c>
      <c r="K20" s="10"/>
      <c r="L20" s="101">
        <f t="shared" si="0"/>
        <v>4188</v>
      </c>
      <c r="M20" s="101">
        <f t="shared" si="1"/>
        <v>110</v>
      </c>
      <c r="N20" s="101">
        <f t="shared" si="2"/>
        <v>4298</v>
      </c>
      <c r="O20" s="113" t="str">
        <f>IFERROR(VLOOKUP(C20,其他!B:E,2,0),"")</f>
        <v/>
      </c>
      <c r="P20" s="5">
        <f t="shared" si="3"/>
        <v>17.6708860759494</v>
      </c>
    </row>
    <row r="21" s="5" customFormat="1" customHeight="1" spans="1:16">
      <c r="A21" s="99"/>
      <c r="B21" s="92" t="s">
        <v>45</v>
      </c>
      <c r="C21" s="92" t="s">
        <v>47</v>
      </c>
      <c r="D21" s="104" t="s">
        <v>43</v>
      </c>
      <c r="E21" s="10">
        <f>VLOOKUP(C21,考勤!$B$3:$AL$70,34,0)</f>
        <v>3</v>
      </c>
      <c r="F21" s="10">
        <f>VLOOKUP(C21,考勤!$B$3:$AL$70,37,0)</f>
        <v>28</v>
      </c>
      <c r="G21" s="10">
        <v>18</v>
      </c>
      <c r="H21" s="101">
        <v>28</v>
      </c>
      <c r="I21" s="10"/>
      <c r="J21" s="10">
        <f>IFERROR(VLOOKUP(C21,其他!B:D,3,0),0)</f>
        <v>0</v>
      </c>
      <c r="K21" s="10"/>
      <c r="L21" s="101">
        <f t="shared" si="0"/>
        <v>420</v>
      </c>
      <c r="M21" s="101">
        <f t="shared" si="1"/>
        <v>15</v>
      </c>
      <c r="N21" s="101">
        <f t="shared" si="2"/>
        <v>435</v>
      </c>
      <c r="O21" s="113" t="str">
        <f>IFERROR(VLOOKUP(C21,其他!B:E,2,0),"")</f>
        <v/>
      </c>
      <c r="P21" s="5">
        <f t="shared" si="3"/>
        <v>15</v>
      </c>
    </row>
    <row r="22" s="5" customFormat="1" customHeight="1" spans="1:16">
      <c r="A22" s="99"/>
      <c r="B22" s="92" t="s">
        <v>34</v>
      </c>
      <c r="C22" s="92" t="s">
        <v>48</v>
      </c>
      <c r="D22" s="104" t="s">
        <v>43</v>
      </c>
      <c r="E22" s="10">
        <f>VLOOKUP(C22,考勤!$B$3:$AL$70,34,0)</f>
        <v>18.5</v>
      </c>
      <c r="F22" s="10">
        <f>VLOOKUP(C22,考勤!$B$3:$AL$70,37,0)</f>
        <v>199.5</v>
      </c>
      <c r="G22" s="10">
        <v>19.5</v>
      </c>
      <c r="H22" s="101">
        <v>30</v>
      </c>
      <c r="I22" s="10"/>
      <c r="J22" s="10">
        <f>IFERROR(VLOOKUP(C22,其他!B:D,3,0),0)</f>
        <v>0</v>
      </c>
      <c r="K22" s="10"/>
      <c r="L22" s="101">
        <f t="shared" si="0"/>
        <v>3755.25</v>
      </c>
      <c r="M22" s="101">
        <f t="shared" si="1"/>
        <v>92.5</v>
      </c>
      <c r="N22" s="101">
        <f t="shared" si="2"/>
        <v>3847.75</v>
      </c>
      <c r="O22" s="113" t="str">
        <f>IFERROR(VLOOKUP(C22,其他!B:E,2,0),"")</f>
        <v/>
      </c>
      <c r="P22" s="5">
        <f t="shared" si="3"/>
        <v>18.8233082706767</v>
      </c>
    </row>
    <row r="23" s="5" customFormat="1" customHeight="1" spans="1:16">
      <c r="A23" s="99"/>
      <c r="B23" s="92" t="s">
        <v>34</v>
      </c>
      <c r="C23" s="92" t="s">
        <v>49</v>
      </c>
      <c r="D23" s="104" t="s">
        <v>43</v>
      </c>
      <c r="E23" s="10">
        <f>VLOOKUP(C23,考勤!$B$3:$AL$70,34,0)</f>
        <v>18.5</v>
      </c>
      <c r="F23" s="10">
        <f>VLOOKUP(C23,考勤!$B$3:$AL$70,37,0)</f>
        <v>198.5</v>
      </c>
      <c r="G23" s="10">
        <v>19.5</v>
      </c>
      <c r="H23" s="101">
        <v>30</v>
      </c>
      <c r="I23" s="10"/>
      <c r="J23" s="10">
        <f>IFERROR(VLOOKUP(C23,其他!B:D,3,0),0)</f>
        <v>-500</v>
      </c>
      <c r="K23" s="10"/>
      <c r="L23" s="101">
        <f t="shared" si="0"/>
        <v>3235.75</v>
      </c>
      <c r="M23" s="101">
        <f t="shared" si="1"/>
        <v>92.5</v>
      </c>
      <c r="N23" s="101">
        <f t="shared" si="2"/>
        <v>3328.25</v>
      </c>
      <c r="O23" s="113" t="str">
        <f>IFERROR(VLOOKUP(C23,其他!B:E,2,0),"")</f>
        <v>垃圾内有3D网格</v>
      </c>
      <c r="P23" s="5">
        <f t="shared" si="3"/>
        <v>16.3010075566751</v>
      </c>
    </row>
    <row r="24" s="5" customFormat="1" customHeight="1" spans="1:16">
      <c r="A24" s="99"/>
      <c r="B24" s="92" t="s">
        <v>34</v>
      </c>
      <c r="C24" s="92" t="s">
        <v>51</v>
      </c>
      <c r="D24" s="104" t="s">
        <v>43</v>
      </c>
      <c r="E24" s="10">
        <f>VLOOKUP(C24,考勤!$B$3:$AL$70,34,0)</f>
        <v>21.5</v>
      </c>
      <c r="F24" s="10">
        <f>VLOOKUP(C24,考勤!$B$3:$AL$70,37,0)</f>
        <v>253.5</v>
      </c>
      <c r="G24" s="10">
        <v>19.5</v>
      </c>
      <c r="H24" s="101">
        <v>32.5</v>
      </c>
      <c r="I24" s="10"/>
      <c r="J24" s="10">
        <f>IFERROR(VLOOKUP(C24,其他!B:D,3,0),0)</f>
        <v>-45</v>
      </c>
      <c r="K24" s="10"/>
      <c r="L24" s="101">
        <f t="shared" si="0"/>
        <v>4752</v>
      </c>
      <c r="M24" s="101">
        <f t="shared" si="1"/>
        <v>107.5</v>
      </c>
      <c r="N24" s="101">
        <f t="shared" si="2"/>
        <v>4859.5</v>
      </c>
      <c r="O24" s="113" t="str">
        <f>IFERROR(VLOOKUP(C24,其他!B:E,2,0),"")</f>
        <v>扣1套夏季工服已退回</v>
      </c>
      <c r="P24" s="5">
        <f t="shared" si="3"/>
        <v>18.7455621301775</v>
      </c>
    </row>
    <row r="25" s="5" customFormat="1" customHeight="1" spans="1:15">
      <c r="A25" s="99"/>
      <c r="B25" s="92" t="s">
        <v>34</v>
      </c>
      <c r="C25" s="92" t="s">
        <v>53</v>
      </c>
      <c r="D25" s="100">
        <v>44562</v>
      </c>
      <c r="E25" s="10"/>
      <c r="F25" s="10"/>
      <c r="G25" s="10"/>
      <c r="H25" s="101"/>
      <c r="I25" s="10"/>
      <c r="J25" s="10">
        <f>IFERROR(VLOOKUP(C25,其他!B:D,3,0),0)</f>
        <v>400</v>
      </c>
      <c r="K25" s="10"/>
      <c r="L25" s="101">
        <f t="shared" si="0"/>
        <v>400</v>
      </c>
      <c r="M25" s="101">
        <f t="shared" si="1"/>
        <v>0</v>
      </c>
      <c r="N25" s="101">
        <f t="shared" si="2"/>
        <v>400</v>
      </c>
      <c r="O25" s="113" t="str">
        <f>IFERROR(VLOOKUP(C25,其他!B:E,2,0),"")</f>
        <v>2022年1月出差山东</v>
      </c>
    </row>
    <row r="26" ht="21" customHeight="1" spans="1:15">
      <c r="A26" s="99" t="s">
        <v>55</v>
      </c>
      <c r="B26" s="105"/>
      <c r="C26" s="105"/>
      <c r="D26" s="106"/>
      <c r="E26" s="101">
        <f>SUM(E3:E25)</f>
        <v>412</v>
      </c>
      <c r="F26" s="101">
        <f t="shared" ref="F26:N26" si="4">SUM(F3:F25)</f>
        <v>4483.5</v>
      </c>
      <c r="G26" s="101">
        <f t="shared" si="4"/>
        <v>410</v>
      </c>
      <c r="H26" s="101">
        <f t="shared" si="4"/>
        <v>210.5</v>
      </c>
      <c r="I26" s="101">
        <f t="shared" si="4"/>
        <v>47</v>
      </c>
      <c r="J26" s="101">
        <f t="shared" si="4"/>
        <v>-432</v>
      </c>
      <c r="K26" s="101">
        <f t="shared" si="4"/>
        <v>0</v>
      </c>
      <c r="L26" s="101">
        <f t="shared" si="4"/>
        <v>82653.8</v>
      </c>
      <c r="M26" s="101">
        <f t="shared" si="4"/>
        <v>2060</v>
      </c>
      <c r="N26" s="101">
        <f t="shared" si="4"/>
        <v>84713.8</v>
      </c>
      <c r="O26" s="114"/>
    </row>
    <row r="27" ht="21" customHeight="1" spans="1:15">
      <c r="A27" s="95" t="s">
        <v>56</v>
      </c>
      <c r="B27" s="95"/>
      <c r="C27" s="95">
        <f>ROUND(N26*1.06,2)</f>
        <v>89796.63</v>
      </c>
      <c r="D27" s="95"/>
      <c r="E27" s="95"/>
      <c r="F27" s="95"/>
      <c r="G27" s="95"/>
      <c r="H27" s="95"/>
      <c r="I27" s="95"/>
      <c r="J27" s="95"/>
      <c r="K27" s="95"/>
      <c r="L27" s="95"/>
      <c r="M27" s="95"/>
      <c r="N27" s="95"/>
      <c r="O27" s="95"/>
    </row>
    <row r="28" ht="22" customHeight="1" spans="1:15">
      <c r="A28" s="107" t="s">
        <v>57</v>
      </c>
      <c r="B28" s="107"/>
      <c r="C28" s="107"/>
      <c r="D28" s="107"/>
      <c r="E28" s="107"/>
      <c r="F28" s="107"/>
      <c r="G28" s="107"/>
      <c r="H28" s="107"/>
      <c r="I28" s="107"/>
      <c r="J28" s="107"/>
      <c r="K28" s="107"/>
      <c r="L28" s="107"/>
      <c r="M28" s="107"/>
      <c r="N28" s="107"/>
      <c r="O28" s="115"/>
    </row>
    <row r="29" s="94" customFormat="1" customHeight="1" spans="1:15">
      <c r="A29" s="108"/>
      <c r="B29" s="109"/>
      <c r="C29" s="109"/>
      <c r="D29" s="109"/>
      <c r="E29" s="109"/>
      <c r="F29" s="109"/>
      <c r="G29" s="109"/>
      <c r="H29" s="109"/>
      <c r="I29" s="116"/>
      <c r="J29" s="116"/>
      <c r="K29" s="116"/>
      <c r="L29" s="116"/>
      <c r="M29" s="116"/>
      <c r="N29" s="116"/>
      <c r="O29" s="117"/>
    </row>
    <row r="30" ht="13.5" spans="1:15">
      <c r="A30" s="110"/>
      <c r="O30" s="118"/>
    </row>
  </sheetData>
  <autoFilter ref="A2:P28">
    <extLst/>
  </autoFilter>
  <sortState ref="B3:O30">
    <sortCondition ref="B3:B30"/>
  </sortState>
  <mergeCells count="4">
    <mergeCell ref="A1:O1"/>
    <mergeCell ref="A27:B27"/>
    <mergeCell ref="C27:O27"/>
    <mergeCell ref="A28:O28"/>
  </mergeCells>
  <conditionalFormatting sqref="C3">
    <cfRule type="duplicateValues" dxfId="0" priority="3"/>
    <cfRule type="duplicateValues" dxfId="0" priority="2"/>
    <cfRule type="duplicateValues" dxfId="0" priority="1"/>
  </conditionalFormatting>
  <conditionalFormatting sqref="C1:C2 C4:C1048576">
    <cfRule type="duplicateValues" dxfId="0" priority="4"/>
    <cfRule type="duplicateValues" dxfId="0" priority="17"/>
    <cfRule type="duplicateValues" dxfId="0" priority="34"/>
  </conditionalFormatting>
  <pageMargins left="0.590277777777778" right="0.590277777777778" top="0.118055555555556" bottom="0.354166666666667" header="0.118055555555556" footer="0.156944444444444"/>
  <pageSetup paperSize="9" scale="90" orientation="landscape" horizontalDpi="600"/>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81"/>
  <sheetViews>
    <sheetView view="pageBreakPreview" zoomScaleNormal="100" workbookViewId="0">
      <pane xSplit="3" ySplit="4" topLeftCell="D5" activePane="bottomRight" state="frozen"/>
      <selection/>
      <selection pane="topRight"/>
      <selection pane="bottomLeft"/>
      <selection pane="bottomRight" activeCell="B8" sqref="B8:B10"/>
    </sheetView>
  </sheetViews>
  <sheetFormatPr defaultColWidth="9" defaultRowHeight="13.5"/>
  <cols>
    <col min="4" max="34" width="3.875" customWidth="1"/>
  </cols>
  <sheetData>
    <row r="1" s="14" customFormat="1" ht="30" customHeight="1" spans="2:16384">
      <c r="B1" s="15" t="s">
        <v>58</v>
      </c>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65"/>
      <c r="AN1" s="66">
        <v>2022</v>
      </c>
      <c r="AO1" s="82">
        <v>3</v>
      </c>
      <c r="AP1" s="83"/>
      <c r="XFC1" s="91"/>
      <c r="XFD1" s="91"/>
    </row>
    <row r="2" s="14" customFormat="1" ht="21" customHeight="1" spans="1:16384">
      <c r="A2" s="16" t="s">
        <v>59</v>
      </c>
      <c r="B2" s="17" t="s">
        <v>60</v>
      </c>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67"/>
      <c r="AN2" s="68" t="s">
        <v>61</v>
      </c>
      <c r="AO2" s="84"/>
      <c r="AP2" s="83"/>
      <c r="XFC2" s="91"/>
      <c r="XFD2" s="91"/>
    </row>
    <row r="3" s="14" customFormat="1" ht="15" customHeight="1" spans="1:16384">
      <c r="A3" s="18" t="s">
        <v>1</v>
      </c>
      <c r="B3" s="19" t="s">
        <v>62</v>
      </c>
      <c r="C3" s="20" t="s">
        <v>63</v>
      </c>
      <c r="D3" s="21">
        <v>1</v>
      </c>
      <c r="E3" s="21">
        <v>2</v>
      </c>
      <c r="F3" s="21">
        <v>3</v>
      </c>
      <c r="G3" s="21">
        <v>4</v>
      </c>
      <c r="H3" s="21">
        <v>5</v>
      </c>
      <c r="I3" s="21">
        <v>6</v>
      </c>
      <c r="J3" s="21">
        <v>7</v>
      </c>
      <c r="K3" s="21">
        <v>8</v>
      </c>
      <c r="L3" s="21">
        <v>9</v>
      </c>
      <c r="M3" s="21">
        <v>10</v>
      </c>
      <c r="N3" s="21">
        <v>11</v>
      </c>
      <c r="O3" s="21">
        <v>12</v>
      </c>
      <c r="P3" s="21">
        <v>13</v>
      </c>
      <c r="Q3" s="21">
        <v>14</v>
      </c>
      <c r="R3" s="21">
        <v>15</v>
      </c>
      <c r="S3" s="21">
        <v>16</v>
      </c>
      <c r="T3" s="21">
        <v>17</v>
      </c>
      <c r="U3" s="21">
        <v>18</v>
      </c>
      <c r="V3" s="21">
        <v>19</v>
      </c>
      <c r="W3" s="21">
        <v>20</v>
      </c>
      <c r="X3" s="21">
        <v>21</v>
      </c>
      <c r="Y3" s="21">
        <v>22</v>
      </c>
      <c r="Z3" s="21">
        <v>23</v>
      </c>
      <c r="AA3" s="21">
        <v>24</v>
      </c>
      <c r="AB3" s="21">
        <v>25</v>
      </c>
      <c r="AC3" s="21">
        <v>26</v>
      </c>
      <c r="AD3" s="21">
        <v>27</v>
      </c>
      <c r="AE3" s="21">
        <v>28</v>
      </c>
      <c r="AF3" s="21">
        <v>29</v>
      </c>
      <c r="AG3" s="21">
        <v>30</v>
      </c>
      <c r="AH3" s="21">
        <v>31</v>
      </c>
      <c r="AI3" s="69" t="s">
        <v>64</v>
      </c>
      <c r="AJ3" s="20" t="s">
        <v>65</v>
      </c>
      <c r="AK3" s="20" t="s">
        <v>66</v>
      </c>
      <c r="AL3" s="70" t="s">
        <v>67</v>
      </c>
      <c r="AM3" s="71" t="s">
        <v>68</v>
      </c>
      <c r="AN3" s="72" t="s">
        <v>69</v>
      </c>
      <c r="AO3" s="85" t="s">
        <v>70</v>
      </c>
      <c r="AP3" s="18" t="s">
        <v>71</v>
      </c>
      <c r="XFB3" s="91"/>
      <c r="XFC3" s="91"/>
      <c r="XFD3" s="91"/>
    </row>
    <row r="4" s="14" customFormat="1" ht="15" customHeight="1" spans="1:16384">
      <c r="A4" s="18"/>
      <c r="B4" s="19" t="s">
        <v>3</v>
      </c>
      <c r="C4" s="20"/>
      <c r="D4" s="22">
        <v>44621</v>
      </c>
      <c r="E4" s="22">
        <v>44622</v>
      </c>
      <c r="F4" s="22">
        <v>44623</v>
      </c>
      <c r="G4" s="22">
        <v>44624</v>
      </c>
      <c r="H4" s="22">
        <v>44625</v>
      </c>
      <c r="I4" s="22">
        <v>44626</v>
      </c>
      <c r="J4" s="22">
        <v>44627</v>
      </c>
      <c r="K4" s="22">
        <v>44628</v>
      </c>
      <c r="L4" s="22">
        <v>44629</v>
      </c>
      <c r="M4" s="22">
        <v>44630</v>
      </c>
      <c r="N4" s="22">
        <v>44631</v>
      </c>
      <c r="O4" s="22">
        <v>44632</v>
      </c>
      <c r="P4" s="22">
        <v>44633</v>
      </c>
      <c r="Q4" s="22">
        <v>44634</v>
      </c>
      <c r="R4" s="22">
        <v>44635</v>
      </c>
      <c r="S4" s="22">
        <v>44636</v>
      </c>
      <c r="T4" s="22">
        <v>44637</v>
      </c>
      <c r="U4" s="22">
        <v>44638</v>
      </c>
      <c r="V4" s="22">
        <v>44639</v>
      </c>
      <c r="W4" s="22">
        <v>44640</v>
      </c>
      <c r="X4" s="22">
        <v>44641</v>
      </c>
      <c r="Y4" s="22">
        <v>44642</v>
      </c>
      <c r="Z4" s="22">
        <v>44643</v>
      </c>
      <c r="AA4" s="22">
        <v>44644</v>
      </c>
      <c r="AB4" s="22">
        <v>44645</v>
      </c>
      <c r="AC4" s="22">
        <v>44646</v>
      </c>
      <c r="AD4" s="22">
        <v>44647</v>
      </c>
      <c r="AE4" s="22">
        <v>44648</v>
      </c>
      <c r="AF4" s="22">
        <v>44649</v>
      </c>
      <c r="AG4" s="22">
        <v>44650</v>
      </c>
      <c r="AH4" s="22">
        <v>44651</v>
      </c>
      <c r="AI4" s="69"/>
      <c r="AJ4" s="20"/>
      <c r="AK4" s="20"/>
      <c r="AL4" s="73"/>
      <c r="AM4" s="71"/>
      <c r="AN4" s="72"/>
      <c r="AO4" s="85"/>
      <c r="AP4" s="18"/>
      <c r="XFB4" s="91"/>
      <c r="XFC4" s="91"/>
      <c r="XFD4" s="91"/>
    </row>
    <row r="5" s="14" customFormat="1" ht="18" customHeight="1" spans="2:16384">
      <c r="B5" s="23" t="s">
        <v>19</v>
      </c>
      <c r="C5" s="24" t="s">
        <v>72</v>
      </c>
      <c r="D5" s="25">
        <v>4</v>
      </c>
      <c r="E5" s="25">
        <v>4</v>
      </c>
      <c r="F5" s="25">
        <v>4</v>
      </c>
      <c r="G5" s="25">
        <v>4</v>
      </c>
      <c r="H5" s="25">
        <v>4</v>
      </c>
      <c r="I5" s="37" t="s">
        <v>73</v>
      </c>
      <c r="J5" s="37" t="s">
        <v>73</v>
      </c>
      <c r="K5" s="25">
        <v>4</v>
      </c>
      <c r="L5" s="25">
        <v>4</v>
      </c>
      <c r="M5" s="25">
        <v>4</v>
      </c>
      <c r="N5" s="25">
        <v>4</v>
      </c>
      <c r="O5" s="25">
        <v>4</v>
      </c>
      <c r="P5" s="25" t="s">
        <v>74</v>
      </c>
      <c r="Q5" s="25">
        <v>4</v>
      </c>
      <c r="R5" s="25">
        <v>4</v>
      </c>
      <c r="S5" s="25">
        <v>4</v>
      </c>
      <c r="T5" s="25">
        <v>4</v>
      </c>
      <c r="U5" s="25" t="s">
        <v>73</v>
      </c>
      <c r="V5" s="25">
        <v>4</v>
      </c>
      <c r="W5" s="25" t="s">
        <v>74</v>
      </c>
      <c r="X5" s="25" t="s">
        <v>73</v>
      </c>
      <c r="Y5" s="25">
        <v>4</v>
      </c>
      <c r="Z5" s="25">
        <v>4</v>
      </c>
      <c r="AA5" s="25" t="s">
        <v>74</v>
      </c>
      <c r="AB5" s="25">
        <v>4</v>
      </c>
      <c r="AC5" s="25">
        <v>4</v>
      </c>
      <c r="AD5" s="25" t="s">
        <v>74</v>
      </c>
      <c r="AE5" s="25">
        <v>4</v>
      </c>
      <c r="AF5" s="25">
        <v>4</v>
      </c>
      <c r="AG5" s="25">
        <v>4</v>
      </c>
      <c r="AH5" s="25" t="s">
        <v>74</v>
      </c>
      <c r="AI5" s="74">
        <v>23</v>
      </c>
      <c r="AJ5" s="74">
        <v>184</v>
      </c>
      <c r="AK5" s="74">
        <v>36.5</v>
      </c>
      <c r="AL5" s="74">
        <f>SUM(D5:AH7)</f>
        <v>220.5</v>
      </c>
      <c r="AM5" s="75">
        <f>SUM(D5:AH7)-AL5</f>
        <v>0</v>
      </c>
      <c r="AN5" s="76" t="s">
        <v>75</v>
      </c>
      <c r="AO5" s="86" t="s">
        <v>16</v>
      </c>
      <c r="AP5" s="87"/>
      <c r="AQ5" s="88"/>
      <c r="XFB5" s="91"/>
      <c r="XFC5" s="91"/>
      <c r="XFD5" s="91"/>
    </row>
    <row r="6" s="14" customFormat="1" ht="18" customHeight="1" spans="2:16384">
      <c r="B6" s="23"/>
      <c r="C6" s="24"/>
      <c r="D6" s="25">
        <v>4</v>
      </c>
      <c r="E6" s="25">
        <v>4</v>
      </c>
      <c r="F6" s="25">
        <v>4</v>
      </c>
      <c r="G6" s="25">
        <v>4</v>
      </c>
      <c r="H6" s="25">
        <v>4</v>
      </c>
      <c r="I6" s="37"/>
      <c r="J6" s="37"/>
      <c r="K6" s="25">
        <v>4</v>
      </c>
      <c r="L6" s="25">
        <v>4</v>
      </c>
      <c r="M6" s="25">
        <v>4</v>
      </c>
      <c r="N6" s="25">
        <v>4</v>
      </c>
      <c r="O6" s="25">
        <v>4</v>
      </c>
      <c r="P6" s="25">
        <v>4</v>
      </c>
      <c r="Q6" s="25">
        <v>4</v>
      </c>
      <c r="R6" s="25">
        <v>4</v>
      </c>
      <c r="S6" s="25">
        <v>4</v>
      </c>
      <c r="T6" s="25">
        <v>4</v>
      </c>
      <c r="U6" s="25"/>
      <c r="V6" s="25">
        <v>4</v>
      </c>
      <c r="W6" s="25"/>
      <c r="X6" s="25"/>
      <c r="Y6" s="25">
        <v>4</v>
      </c>
      <c r="Z6" s="25">
        <v>4</v>
      </c>
      <c r="AA6" s="25">
        <v>4</v>
      </c>
      <c r="AB6" s="25">
        <v>4</v>
      </c>
      <c r="AC6" s="25">
        <v>4</v>
      </c>
      <c r="AD6" s="25"/>
      <c r="AE6" s="25">
        <v>4</v>
      </c>
      <c r="AF6" s="25">
        <v>4</v>
      </c>
      <c r="AG6" s="25">
        <v>4</v>
      </c>
      <c r="AH6" s="25"/>
      <c r="AI6" s="77"/>
      <c r="AJ6" s="77"/>
      <c r="AK6" s="77"/>
      <c r="AL6" s="77"/>
      <c r="AM6" s="75"/>
      <c r="AN6" s="76"/>
      <c r="AO6" s="86"/>
      <c r="AP6" s="89"/>
      <c r="AQ6" s="88"/>
      <c r="XFB6" s="91"/>
      <c r="XFC6" s="91"/>
      <c r="XFD6" s="91"/>
    </row>
    <row r="7" s="14" customFormat="1" ht="18" customHeight="1" spans="2:16384">
      <c r="B7" s="23"/>
      <c r="C7" s="24"/>
      <c r="D7" s="26"/>
      <c r="E7" s="26"/>
      <c r="F7" s="26">
        <v>7</v>
      </c>
      <c r="G7" s="26">
        <v>5</v>
      </c>
      <c r="H7" s="26">
        <v>4</v>
      </c>
      <c r="I7" s="37"/>
      <c r="J7" s="37"/>
      <c r="K7" s="37">
        <v>2</v>
      </c>
      <c r="L7" s="37"/>
      <c r="M7" s="37">
        <v>0.5</v>
      </c>
      <c r="N7" s="25"/>
      <c r="O7" s="25">
        <v>1</v>
      </c>
      <c r="P7" s="25">
        <v>0.5</v>
      </c>
      <c r="Q7" s="59"/>
      <c r="R7" s="25">
        <v>2</v>
      </c>
      <c r="S7" s="25"/>
      <c r="T7" s="37">
        <v>0.5</v>
      </c>
      <c r="U7" s="25"/>
      <c r="V7" s="25">
        <v>3</v>
      </c>
      <c r="W7" s="25"/>
      <c r="X7" s="25"/>
      <c r="Y7" s="25">
        <v>3</v>
      </c>
      <c r="Z7" s="25">
        <v>0.5</v>
      </c>
      <c r="AA7" s="25">
        <v>2</v>
      </c>
      <c r="AB7" s="25">
        <v>1</v>
      </c>
      <c r="AC7" s="25">
        <v>0.5</v>
      </c>
      <c r="AD7" s="25"/>
      <c r="AE7" s="37"/>
      <c r="AF7" s="37">
        <v>4</v>
      </c>
      <c r="AG7" s="37"/>
      <c r="AH7" s="78"/>
      <c r="AI7" s="79"/>
      <c r="AJ7" s="79"/>
      <c r="AK7" s="79"/>
      <c r="AL7" s="79"/>
      <c r="AM7" s="75"/>
      <c r="AN7" s="76"/>
      <c r="AO7" s="86"/>
      <c r="AP7" s="90"/>
      <c r="AQ7" s="88"/>
      <c r="XFB7" s="91"/>
      <c r="XFC7" s="91"/>
      <c r="XFD7" s="91"/>
    </row>
    <row r="8" s="14" customFormat="1" ht="18" customHeight="1" spans="2:16384">
      <c r="B8" s="23" t="s">
        <v>21</v>
      </c>
      <c r="C8" s="24" t="s">
        <v>72</v>
      </c>
      <c r="D8" s="25" t="s">
        <v>73</v>
      </c>
      <c r="E8" s="25" t="s">
        <v>73</v>
      </c>
      <c r="F8" s="25" t="s">
        <v>73</v>
      </c>
      <c r="G8" s="25">
        <v>4</v>
      </c>
      <c r="H8" s="27">
        <v>4</v>
      </c>
      <c r="I8" s="37">
        <v>4</v>
      </c>
      <c r="J8" s="37">
        <v>4</v>
      </c>
      <c r="K8" s="25">
        <v>4</v>
      </c>
      <c r="L8" s="25">
        <v>4</v>
      </c>
      <c r="M8" s="25">
        <v>4</v>
      </c>
      <c r="N8" s="25">
        <v>4</v>
      </c>
      <c r="O8" s="25" t="s">
        <v>73</v>
      </c>
      <c r="P8" s="25" t="s">
        <v>74</v>
      </c>
      <c r="Q8" s="25">
        <v>4</v>
      </c>
      <c r="R8" s="25">
        <v>4</v>
      </c>
      <c r="S8" s="25">
        <v>4</v>
      </c>
      <c r="T8" s="25" t="s">
        <v>73</v>
      </c>
      <c r="U8" s="25">
        <v>1</v>
      </c>
      <c r="V8" s="25">
        <v>4</v>
      </c>
      <c r="W8" s="25" t="s">
        <v>74</v>
      </c>
      <c r="X8" s="25" t="s">
        <v>73</v>
      </c>
      <c r="Y8" s="25">
        <v>4</v>
      </c>
      <c r="Z8" s="25">
        <v>4</v>
      </c>
      <c r="AA8" s="25" t="s">
        <v>74</v>
      </c>
      <c r="AB8" s="25">
        <v>4</v>
      </c>
      <c r="AC8" s="25">
        <v>4</v>
      </c>
      <c r="AD8" s="25" t="s">
        <v>74</v>
      </c>
      <c r="AE8" s="25">
        <v>4</v>
      </c>
      <c r="AF8" s="25">
        <v>4</v>
      </c>
      <c r="AG8" s="37" t="s">
        <v>73</v>
      </c>
      <c r="AH8" s="25" t="s">
        <v>74</v>
      </c>
      <c r="AI8" s="74">
        <v>19.5</v>
      </c>
      <c r="AJ8" s="74">
        <v>157</v>
      </c>
      <c r="AK8" s="74">
        <v>40</v>
      </c>
      <c r="AL8" s="74">
        <f>SUM(D8:AH10)</f>
        <v>197</v>
      </c>
      <c r="AM8" s="75">
        <f>SUM(D8:AH10)-AL8</f>
        <v>0</v>
      </c>
      <c r="AN8" s="76" t="s">
        <v>75</v>
      </c>
      <c r="AO8" s="86" t="s">
        <v>16</v>
      </c>
      <c r="AP8" s="87" t="s">
        <v>76</v>
      </c>
      <c r="AQ8" s="88"/>
      <c r="XFB8" s="91"/>
      <c r="XFC8" s="91"/>
      <c r="XFD8" s="91"/>
    </row>
    <row r="9" s="14" customFormat="1" ht="18" customHeight="1" spans="2:16384">
      <c r="B9" s="23"/>
      <c r="C9" s="24"/>
      <c r="D9" s="25">
        <v>4</v>
      </c>
      <c r="E9" s="25"/>
      <c r="F9" s="25"/>
      <c r="G9" s="25">
        <v>4</v>
      </c>
      <c r="H9" s="27">
        <v>4</v>
      </c>
      <c r="I9" s="37">
        <v>4</v>
      </c>
      <c r="J9" s="37">
        <v>4</v>
      </c>
      <c r="K9" s="25">
        <v>4</v>
      </c>
      <c r="L9" s="25">
        <v>4</v>
      </c>
      <c r="M9" s="25">
        <v>4</v>
      </c>
      <c r="N9" s="25">
        <v>4</v>
      </c>
      <c r="O9" s="25"/>
      <c r="P9" s="25"/>
      <c r="Q9" s="25">
        <v>4</v>
      </c>
      <c r="R9" s="25">
        <v>4</v>
      </c>
      <c r="S9" s="25">
        <v>4</v>
      </c>
      <c r="T9" s="25"/>
      <c r="U9" s="25">
        <v>4</v>
      </c>
      <c r="V9" s="25">
        <v>4</v>
      </c>
      <c r="W9" s="25"/>
      <c r="X9" s="25"/>
      <c r="Y9" s="25">
        <v>4</v>
      </c>
      <c r="Z9" s="25">
        <v>4</v>
      </c>
      <c r="AA9" s="25">
        <v>4</v>
      </c>
      <c r="AB9" s="25">
        <v>4</v>
      </c>
      <c r="AC9" s="25">
        <v>4</v>
      </c>
      <c r="AD9" s="25"/>
      <c r="AE9" s="25">
        <v>4</v>
      </c>
      <c r="AF9" s="25">
        <v>4</v>
      </c>
      <c r="AG9" s="25"/>
      <c r="AH9" s="25"/>
      <c r="AI9" s="77"/>
      <c r="AJ9" s="77"/>
      <c r="AK9" s="77"/>
      <c r="AL9" s="77"/>
      <c r="AM9" s="75"/>
      <c r="AN9" s="76"/>
      <c r="AO9" s="86"/>
      <c r="AP9" s="89"/>
      <c r="AQ9" s="88"/>
      <c r="XFB9" s="91"/>
      <c r="XFC9" s="91"/>
      <c r="XFD9" s="91"/>
    </row>
    <row r="10" s="14" customFormat="1" ht="18" customHeight="1" spans="2:16384">
      <c r="B10" s="23"/>
      <c r="C10" s="24"/>
      <c r="D10" s="26">
        <v>1</v>
      </c>
      <c r="E10" s="26"/>
      <c r="F10" s="26"/>
      <c r="G10" s="26">
        <v>5</v>
      </c>
      <c r="H10" s="27">
        <v>4</v>
      </c>
      <c r="I10" s="37">
        <v>0.5</v>
      </c>
      <c r="J10" s="37"/>
      <c r="K10" s="37"/>
      <c r="L10" s="37">
        <v>3.5</v>
      </c>
      <c r="M10" s="37">
        <v>3</v>
      </c>
      <c r="N10" s="25">
        <v>5.5</v>
      </c>
      <c r="O10" s="25"/>
      <c r="P10" s="25"/>
      <c r="Q10" s="59"/>
      <c r="R10" s="25">
        <v>2</v>
      </c>
      <c r="S10" s="25"/>
      <c r="T10" s="37"/>
      <c r="U10" s="25">
        <v>0.5</v>
      </c>
      <c r="V10" s="25">
        <v>3</v>
      </c>
      <c r="W10" s="25"/>
      <c r="X10" s="25"/>
      <c r="Y10" s="25">
        <v>3</v>
      </c>
      <c r="Z10" s="25">
        <v>0.5</v>
      </c>
      <c r="AA10" s="25">
        <v>2</v>
      </c>
      <c r="AB10" s="25">
        <v>1</v>
      </c>
      <c r="AC10" s="25">
        <v>0.5</v>
      </c>
      <c r="AD10" s="25"/>
      <c r="AE10" s="37">
        <v>1</v>
      </c>
      <c r="AF10" s="37">
        <v>4</v>
      </c>
      <c r="AG10" s="37"/>
      <c r="AH10" s="78"/>
      <c r="AI10" s="79"/>
      <c r="AJ10" s="79"/>
      <c r="AK10" s="79"/>
      <c r="AL10" s="79"/>
      <c r="AM10" s="75"/>
      <c r="AN10" s="76"/>
      <c r="AO10" s="86"/>
      <c r="AP10" s="90"/>
      <c r="AQ10" s="88"/>
      <c r="XFB10" s="91"/>
      <c r="XFC10" s="91"/>
      <c r="XFD10" s="91"/>
    </row>
    <row r="11" s="14" customFormat="1" ht="18" customHeight="1" spans="2:16384">
      <c r="B11" s="28" t="s">
        <v>17</v>
      </c>
      <c r="C11" s="29" t="s">
        <v>72</v>
      </c>
      <c r="D11" s="30" t="s">
        <v>73</v>
      </c>
      <c r="E11" s="30">
        <v>4</v>
      </c>
      <c r="F11" s="30">
        <v>4</v>
      </c>
      <c r="G11" s="30">
        <v>4</v>
      </c>
      <c r="H11" s="31" t="s">
        <v>73</v>
      </c>
      <c r="I11" s="56">
        <v>4</v>
      </c>
      <c r="J11" s="56">
        <v>4</v>
      </c>
      <c r="K11" s="30"/>
      <c r="L11" s="30"/>
      <c r="M11" s="30"/>
      <c r="N11" s="30"/>
      <c r="O11" s="30"/>
      <c r="P11" s="30"/>
      <c r="Q11" s="30"/>
      <c r="R11" s="30"/>
      <c r="S11" s="30"/>
      <c r="T11" s="30"/>
      <c r="U11" s="30"/>
      <c r="V11" s="30"/>
      <c r="W11" s="25" t="s">
        <v>74</v>
      </c>
      <c r="X11" s="30"/>
      <c r="Y11" s="30"/>
      <c r="Z11" s="30"/>
      <c r="AA11" s="30"/>
      <c r="AB11" s="30"/>
      <c r="AC11" s="30"/>
      <c r="AD11" s="25" t="s">
        <v>74</v>
      </c>
      <c r="AE11" s="30"/>
      <c r="AF11" s="25">
        <v>4</v>
      </c>
      <c r="AG11" s="56"/>
      <c r="AH11" s="25" t="s">
        <v>74</v>
      </c>
      <c r="AI11" s="74">
        <v>6</v>
      </c>
      <c r="AJ11" s="74">
        <v>48</v>
      </c>
      <c r="AK11" s="74">
        <v>11.95</v>
      </c>
      <c r="AL11" s="74">
        <f>SUM(D11:AH13)</f>
        <v>60</v>
      </c>
      <c r="AM11" s="75">
        <f>SUM(D11:AH13)-AL11</f>
        <v>0</v>
      </c>
      <c r="AN11" s="76" t="s">
        <v>75</v>
      </c>
      <c r="AO11" s="86" t="s">
        <v>16</v>
      </c>
      <c r="AP11" s="87" t="s">
        <v>76</v>
      </c>
      <c r="AQ11" s="88"/>
      <c r="XFB11" s="91"/>
      <c r="XFC11" s="91"/>
      <c r="XFD11" s="91"/>
    </row>
    <row r="12" s="14" customFormat="1" ht="18" customHeight="1" spans="2:16384">
      <c r="B12" s="28"/>
      <c r="C12" s="29"/>
      <c r="D12" s="30"/>
      <c r="E12" s="30">
        <v>4</v>
      </c>
      <c r="F12" s="30">
        <v>4</v>
      </c>
      <c r="G12" s="30">
        <v>4</v>
      </c>
      <c r="H12" s="31"/>
      <c r="I12" s="56">
        <v>4</v>
      </c>
      <c r="J12" s="56">
        <v>4</v>
      </c>
      <c r="K12" s="30"/>
      <c r="L12" s="30"/>
      <c r="M12" s="30"/>
      <c r="N12" s="30"/>
      <c r="O12" s="30"/>
      <c r="P12" s="30"/>
      <c r="Q12" s="30"/>
      <c r="R12" s="30"/>
      <c r="S12" s="30"/>
      <c r="T12" s="30"/>
      <c r="U12" s="30"/>
      <c r="V12" s="30"/>
      <c r="W12" s="25"/>
      <c r="X12" s="30"/>
      <c r="Y12" s="30"/>
      <c r="Z12" s="30"/>
      <c r="AA12" s="30"/>
      <c r="AB12" s="30"/>
      <c r="AC12" s="30"/>
      <c r="AD12" s="25"/>
      <c r="AE12" s="30"/>
      <c r="AF12" s="25">
        <v>4</v>
      </c>
      <c r="AG12" s="30"/>
      <c r="AH12" s="25"/>
      <c r="AI12" s="77"/>
      <c r="AJ12" s="77"/>
      <c r="AK12" s="77"/>
      <c r="AL12" s="77"/>
      <c r="AM12" s="75"/>
      <c r="AN12" s="76"/>
      <c r="AO12" s="86"/>
      <c r="AP12" s="89"/>
      <c r="AQ12" s="88"/>
      <c r="XFB12" s="91"/>
      <c r="XFC12" s="91"/>
      <c r="XFD12" s="91"/>
    </row>
    <row r="13" s="14" customFormat="1" ht="15" customHeight="1" spans="2:16384">
      <c r="B13" s="28"/>
      <c r="C13" s="29"/>
      <c r="D13" s="32"/>
      <c r="E13" s="32">
        <v>1.5</v>
      </c>
      <c r="F13" s="32">
        <v>7</v>
      </c>
      <c r="G13" s="32">
        <v>0.5</v>
      </c>
      <c r="H13" s="31"/>
      <c r="I13" s="56">
        <v>0.5</v>
      </c>
      <c r="J13" s="56">
        <v>1</v>
      </c>
      <c r="K13" s="56"/>
      <c r="L13" s="56"/>
      <c r="M13" s="56"/>
      <c r="N13" s="30"/>
      <c r="O13" s="30"/>
      <c r="P13" s="30"/>
      <c r="Q13" s="60"/>
      <c r="R13" s="30"/>
      <c r="S13" s="30"/>
      <c r="T13" s="56"/>
      <c r="U13" s="30"/>
      <c r="V13" s="30"/>
      <c r="W13" s="25"/>
      <c r="X13" s="30"/>
      <c r="Y13" s="30"/>
      <c r="Z13" s="30"/>
      <c r="AA13" s="30"/>
      <c r="AB13" s="30"/>
      <c r="AC13" s="30"/>
      <c r="AD13" s="25"/>
      <c r="AE13" s="56"/>
      <c r="AF13" s="37">
        <v>1.5</v>
      </c>
      <c r="AG13" s="56"/>
      <c r="AH13" s="78"/>
      <c r="AI13" s="79"/>
      <c r="AJ13" s="79"/>
      <c r="AK13" s="79"/>
      <c r="AL13" s="79"/>
      <c r="AM13" s="75"/>
      <c r="AN13" s="76"/>
      <c r="AO13" s="86"/>
      <c r="AP13" s="90"/>
      <c r="AQ13" s="88"/>
      <c r="XFB13" s="91"/>
      <c r="XFC13" s="91"/>
      <c r="XFD13" s="91"/>
    </row>
    <row r="14" s="14" customFormat="1" ht="18" customHeight="1" spans="2:16384">
      <c r="B14" s="33" t="s">
        <v>32</v>
      </c>
      <c r="C14" s="34"/>
      <c r="D14" s="33">
        <v>13</v>
      </c>
      <c r="E14" s="33">
        <v>11</v>
      </c>
      <c r="F14" s="33">
        <v>11</v>
      </c>
      <c r="G14" s="33">
        <v>11</v>
      </c>
      <c r="H14" s="33">
        <v>11</v>
      </c>
      <c r="I14" s="33"/>
      <c r="J14" s="33"/>
      <c r="K14" s="33"/>
      <c r="L14" s="33">
        <v>9.5</v>
      </c>
      <c r="M14" s="33">
        <v>9.5</v>
      </c>
      <c r="N14" s="33">
        <v>9.5</v>
      </c>
      <c r="O14" s="33">
        <v>10</v>
      </c>
      <c r="P14" s="33">
        <v>11</v>
      </c>
      <c r="Q14" s="33">
        <v>13</v>
      </c>
      <c r="R14" s="33">
        <v>11</v>
      </c>
      <c r="S14" s="33">
        <v>13</v>
      </c>
      <c r="T14" s="33">
        <v>9</v>
      </c>
      <c r="U14" s="33">
        <v>12</v>
      </c>
      <c r="V14" s="33">
        <v>12</v>
      </c>
      <c r="W14" s="33">
        <v>12</v>
      </c>
      <c r="X14" s="33">
        <v>4</v>
      </c>
      <c r="Y14" s="33"/>
      <c r="Z14" s="33"/>
      <c r="AA14" s="33"/>
      <c r="AB14" s="33"/>
      <c r="AC14" s="33"/>
      <c r="AD14" s="33"/>
      <c r="AE14" s="33" t="s">
        <v>77</v>
      </c>
      <c r="AF14" s="33">
        <v>11</v>
      </c>
      <c r="AG14" s="33">
        <v>11</v>
      </c>
      <c r="AH14" s="33">
        <v>11</v>
      </c>
      <c r="AI14" s="74">
        <v>29</v>
      </c>
      <c r="AJ14" s="74">
        <v>321.5</v>
      </c>
      <c r="AK14" s="74">
        <v>0</v>
      </c>
      <c r="AL14" s="74">
        <f>SUM(D14:AH16)</f>
        <v>321.5</v>
      </c>
      <c r="AM14" s="75">
        <f>SUM(D14:AH16)-AL14</f>
        <v>0</v>
      </c>
      <c r="AN14" s="76" t="s">
        <v>75</v>
      </c>
      <c r="AO14" s="86" t="s">
        <v>29</v>
      </c>
      <c r="AP14" s="87" t="s">
        <v>76</v>
      </c>
      <c r="AQ14" s="88"/>
      <c r="XFB14" s="91"/>
      <c r="XFC14" s="91"/>
      <c r="XFD14" s="91"/>
    </row>
    <row r="15" s="14" customFormat="1" ht="18" customHeight="1" spans="2:16384">
      <c r="B15" s="33"/>
      <c r="C15" s="34"/>
      <c r="D15" s="33"/>
      <c r="E15" s="33"/>
      <c r="F15" s="33"/>
      <c r="G15" s="33"/>
      <c r="H15" s="33"/>
      <c r="I15" s="33">
        <v>12</v>
      </c>
      <c r="J15" s="33">
        <v>12</v>
      </c>
      <c r="K15" s="33" t="s">
        <v>74</v>
      </c>
      <c r="L15" s="33"/>
      <c r="M15" s="33"/>
      <c r="N15" s="33"/>
      <c r="O15" s="33"/>
      <c r="P15" s="33"/>
      <c r="Q15" s="33"/>
      <c r="R15" s="33"/>
      <c r="S15" s="33"/>
      <c r="T15" s="33"/>
      <c r="U15" s="33"/>
      <c r="V15" s="33"/>
      <c r="W15" s="33"/>
      <c r="X15" s="33">
        <v>12</v>
      </c>
      <c r="Y15" s="33">
        <v>12</v>
      </c>
      <c r="Z15" s="33">
        <v>12</v>
      </c>
      <c r="AA15" s="33">
        <v>12</v>
      </c>
      <c r="AB15" s="33">
        <v>12</v>
      </c>
      <c r="AC15" s="33">
        <v>12</v>
      </c>
      <c r="AD15" s="33" t="s">
        <v>74</v>
      </c>
      <c r="AE15" s="33"/>
      <c r="AF15" s="33"/>
      <c r="AG15" s="33"/>
      <c r="AH15" s="33"/>
      <c r="AI15" s="77"/>
      <c r="AJ15" s="77"/>
      <c r="AK15" s="77"/>
      <c r="AL15" s="77"/>
      <c r="AM15" s="75"/>
      <c r="AN15" s="76"/>
      <c r="AO15" s="86"/>
      <c r="AP15" s="89"/>
      <c r="AQ15" s="88"/>
      <c r="XFB15" s="91"/>
      <c r="XFC15" s="91"/>
      <c r="XFD15" s="91"/>
    </row>
    <row r="16" s="14" customFormat="1" ht="18" customHeight="1" spans="2:16384">
      <c r="B16" s="19" t="s">
        <v>78</v>
      </c>
      <c r="C16" s="34"/>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79"/>
      <c r="AJ16" s="79"/>
      <c r="AK16" s="79"/>
      <c r="AL16" s="79"/>
      <c r="AM16" s="75"/>
      <c r="AN16" s="76"/>
      <c r="AO16" s="86"/>
      <c r="AP16" s="90"/>
      <c r="AQ16" s="88"/>
      <c r="XFB16" s="91"/>
      <c r="XFC16" s="91"/>
      <c r="XFD16" s="91"/>
    </row>
    <row r="17" s="14" customFormat="1" ht="18" customHeight="1" spans="2:16384">
      <c r="B17" s="33" t="s">
        <v>30</v>
      </c>
      <c r="C17" s="35"/>
      <c r="D17" s="33">
        <v>13</v>
      </c>
      <c r="E17" s="33">
        <v>9</v>
      </c>
      <c r="F17" s="33">
        <v>11</v>
      </c>
      <c r="G17" s="33">
        <v>11</v>
      </c>
      <c r="H17" s="33">
        <v>11</v>
      </c>
      <c r="I17" s="33"/>
      <c r="J17" s="33"/>
      <c r="K17" s="33"/>
      <c r="L17" s="33">
        <v>9.5</v>
      </c>
      <c r="M17" s="33" t="s">
        <v>77</v>
      </c>
      <c r="N17" s="33" t="s">
        <v>77</v>
      </c>
      <c r="O17" s="33">
        <v>10</v>
      </c>
      <c r="P17" s="33">
        <v>11</v>
      </c>
      <c r="Q17" s="33">
        <v>13</v>
      </c>
      <c r="R17" s="33">
        <v>11</v>
      </c>
      <c r="S17" s="33">
        <v>11</v>
      </c>
      <c r="T17" s="33">
        <v>9</v>
      </c>
      <c r="U17" s="33">
        <v>11</v>
      </c>
      <c r="V17" s="33">
        <v>12</v>
      </c>
      <c r="W17" s="33" t="s">
        <v>77</v>
      </c>
      <c r="X17" s="33">
        <v>11</v>
      </c>
      <c r="Y17" s="33">
        <v>11</v>
      </c>
      <c r="Z17" s="33">
        <v>12</v>
      </c>
      <c r="AA17" s="33">
        <v>9</v>
      </c>
      <c r="AB17" s="33" t="s">
        <v>77</v>
      </c>
      <c r="AC17" s="33">
        <v>11</v>
      </c>
      <c r="AD17" s="33"/>
      <c r="AE17" s="33"/>
      <c r="AF17" s="33"/>
      <c r="AG17" s="33"/>
      <c r="AH17" s="33"/>
      <c r="AI17" s="74">
        <v>26</v>
      </c>
      <c r="AJ17" s="74">
        <v>288</v>
      </c>
      <c r="AK17" s="74">
        <v>0</v>
      </c>
      <c r="AL17" s="74">
        <f>SUM(D17:AH19)</f>
        <v>288</v>
      </c>
      <c r="AM17" s="75">
        <f>SUM(D17:AH19)-AL17</f>
        <v>0</v>
      </c>
      <c r="AN17" s="76" t="s">
        <v>75</v>
      </c>
      <c r="AO17" s="86" t="s">
        <v>29</v>
      </c>
      <c r="AP17" s="87" t="s">
        <v>76</v>
      </c>
      <c r="AQ17" s="88"/>
      <c r="XFB17" s="91"/>
      <c r="XFC17" s="91"/>
      <c r="XFD17" s="91"/>
    </row>
    <row r="18" s="14" customFormat="1" ht="18" customHeight="1" spans="2:16384">
      <c r="B18" s="33"/>
      <c r="C18" s="35"/>
      <c r="D18" s="33"/>
      <c r="E18" s="33"/>
      <c r="F18" s="33"/>
      <c r="G18" s="33"/>
      <c r="H18" s="33"/>
      <c r="I18" s="33">
        <v>12</v>
      </c>
      <c r="J18" s="33">
        <v>12</v>
      </c>
      <c r="K18" s="33" t="s">
        <v>74</v>
      </c>
      <c r="L18" s="33"/>
      <c r="M18" s="33"/>
      <c r="N18" s="33"/>
      <c r="O18" s="33"/>
      <c r="P18" s="33"/>
      <c r="Q18" s="33"/>
      <c r="R18" s="33"/>
      <c r="S18" s="33"/>
      <c r="T18" s="33"/>
      <c r="U18" s="33"/>
      <c r="V18" s="33"/>
      <c r="W18" s="33"/>
      <c r="X18" s="33"/>
      <c r="Y18" s="33"/>
      <c r="Z18" s="33"/>
      <c r="AA18" s="33"/>
      <c r="AB18" s="33"/>
      <c r="AC18" s="33"/>
      <c r="AD18" s="33">
        <v>12</v>
      </c>
      <c r="AE18" s="33">
        <v>12</v>
      </c>
      <c r="AF18" s="33">
        <v>12</v>
      </c>
      <c r="AG18" s="33">
        <v>9.5</v>
      </c>
      <c r="AH18" s="33">
        <v>12</v>
      </c>
      <c r="AI18" s="77"/>
      <c r="AJ18" s="77"/>
      <c r="AK18" s="77"/>
      <c r="AL18" s="77"/>
      <c r="AM18" s="75"/>
      <c r="AN18" s="76"/>
      <c r="AO18" s="86"/>
      <c r="AP18" s="89"/>
      <c r="AQ18" s="88"/>
      <c r="XFB18" s="91"/>
      <c r="XFC18" s="91"/>
      <c r="XFD18" s="91"/>
    </row>
    <row r="19" s="14" customFormat="1" ht="18" customHeight="1" spans="2:16384">
      <c r="B19" s="19" t="s">
        <v>78</v>
      </c>
      <c r="C19" s="35"/>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79"/>
      <c r="AJ19" s="79"/>
      <c r="AK19" s="79"/>
      <c r="AL19" s="79"/>
      <c r="AM19" s="75"/>
      <c r="AN19" s="76"/>
      <c r="AO19" s="86"/>
      <c r="AP19" s="90"/>
      <c r="AQ19" s="88"/>
      <c r="XFB19" s="91"/>
      <c r="XFC19" s="91"/>
      <c r="XFD19" s="91"/>
    </row>
    <row r="20" s="14" customFormat="1" ht="18" customHeight="1" spans="2:16384">
      <c r="B20" s="33" t="s">
        <v>33</v>
      </c>
      <c r="C20" s="35"/>
      <c r="D20" s="33">
        <v>11</v>
      </c>
      <c r="E20" s="33">
        <v>11</v>
      </c>
      <c r="F20" s="33">
        <v>11</v>
      </c>
      <c r="G20" s="33">
        <v>11</v>
      </c>
      <c r="H20" s="33">
        <v>11</v>
      </c>
      <c r="I20" s="33"/>
      <c r="J20" s="33"/>
      <c r="K20" s="33"/>
      <c r="L20" s="33">
        <v>9.5</v>
      </c>
      <c r="M20" s="33">
        <v>9.5</v>
      </c>
      <c r="N20" s="33">
        <v>9.5</v>
      </c>
      <c r="O20" s="33"/>
      <c r="P20" s="33"/>
      <c r="Q20" s="33"/>
      <c r="R20" s="33"/>
      <c r="S20" s="33"/>
      <c r="T20" s="33"/>
      <c r="U20" s="33"/>
      <c r="V20" s="33"/>
      <c r="W20" s="33"/>
      <c r="X20" s="33">
        <v>4</v>
      </c>
      <c r="Y20" s="33"/>
      <c r="Z20" s="33"/>
      <c r="AA20" s="33"/>
      <c r="AB20" s="33"/>
      <c r="AC20" s="33"/>
      <c r="AD20" s="33"/>
      <c r="AE20" s="33">
        <v>11</v>
      </c>
      <c r="AF20" s="33">
        <v>11</v>
      </c>
      <c r="AG20" s="33">
        <v>11</v>
      </c>
      <c r="AH20" s="33">
        <v>11</v>
      </c>
      <c r="AI20" s="74">
        <v>21</v>
      </c>
      <c r="AJ20" s="74">
        <v>227.5</v>
      </c>
      <c r="AK20" s="74">
        <v>0</v>
      </c>
      <c r="AL20" s="74">
        <f>SUM(D20:AH22)</f>
        <v>227.5</v>
      </c>
      <c r="AM20" s="75">
        <f>SUM(D20:AH22)-AL20</f>
        <v>0</v>
      </c>
      <c r="AN20" s="76" t="s">
        <v>79</v>
      </c>
      <c r="AO20" s="86" t="s">
        <v>29</v>
      </c>
      <c r="AP20" s="87" t="s">
        <v>76</v>
      </c>
      <c r="AQ20" s="88"/>
      <c r="XFB20" s="91"/>
      <c r="XFC20" s="91"/>
      <c r="XFD20" s="91"/>
    </row>
    <row r="21" s="14" customFormat="1" ht="18" customHeight="1" spans="2:16384">
      <c r="B21" s="33"/>
      <c r="C21" s="35"/>
      <c r="D21" s="33"/>
      <c r="E21" s="33"/>
      <c r="F21" s="33"/>
      <c r="G21" s="33"/>
      <c r="H21" s="33"/>
      <c r="I21" s="33">
        <v>12</v>
      </c>
      <c r="J21" s="33">
        <v>12</v>
      </c>
      <c r="K21" s="33" t="s">
        <v>74</v>
      </c>
      <c r="L21" s="33"/>
      <c r="M21" s="33"/>
      <c r="N21" s="33"/>
      <c r="O21" s="33"/>
      <c r="P21" s="33"/>
      <c r="Q21" s="33"/>
      <c r="R21" s="33"/>
      <c r="S21" s="33"/>
      <c r="T21" s="33"/>
      <c r="U21" s="33"/>
      <c r="V21" s="33"/>
      <c r="W21" s="33"/>
      <c r="X21" s="33">
        <v>12</v>
      </c>
      <c r="Y21" s="33">
        <v>12</v>
      </c>
      <c r="Z21" s="33">
        <v>12</v>
      </c>
      <c r="AA21" s="33">
        <v>12</v>
      </c>
      <c r="AB21" s="33">
        <v>12</v>
      </c>
      <c r="AC21" s="33">
        <v>12</v>
      </c>
      <c r="AD21" s="33" t="s">
        <v>74</v>
      </c>
      <c r="AE21" s="33"/>
      <c r="AF21" s="33"/>
      <c r="AG21" s="33"/>
      <c r="AH21" s="33"/>
      <c r="AI21" s="77"/>
      <c r="AJ21" s="77"/>
      <c r="AK21" s="77"/>
      <c r="AL21" s="77"/>
      <c r="AM21" s="75"/>
      <c r="AN21" s="76"/>
      <c r="AO21" s="86"/>
      <c r="AP21" s="89"/>
      <c r="AQ21" s="88"/>
      <c r="XFB21" s="91"/>
      <c r="XFC21" s="91"/>
      <c r="XFD21" s="91"/>
    </row>
    <row r="22" s="14" customFormat="1" ht="18" customHeight="1" spans="2:16384">
      <c r="B22" s="19" t="s">
        <v>78</v>
      </c>
      <c r="C22" s="35"/>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79"/>
      <c r="AJ22" s="79"/>
      <c r="AK22" s="79"/>
      <c r="AL22" s="79"/>
      <c r="AM22" s="75"/>
      <c r="AN22" s="76"/>
      <c r="AO22" s="86"/>
      <c r="AP22" s="90"/>
      <c r="AQ22" s="88"/>
      <c r="XFB22" s="91"/>
      <c r="XFC22" s="91"/>
      <c r="XFD22" s="91"/>
    </row>
    <row r="23" s="14" customFormat="1" ht="19" customHeight="1" spans="1:43">
      <c r="A23" s="18">
        <v>23</v>
      </c>
      <c r="B23" s="36" t="s">
        <v>42</v>
      </c>
      <c r="C23" s="24"/>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v>4</v>
      </c>
      <c r="AF23" s="37">
        <v>4</v>
      </c>
      <c r="AG23" s="37">
        <v>4</v>
      </c>
      <c r="AH23" s="37">
        <v>4</v>
      </c>
      <c r="AI23" s="74">
        <v>4</v>
      </c>
      <c r="AJ23" s="74">
        <v>32</v>
      </c>
      <c r="AK23" s="74">
        <v>11</v>
      </c>
      <c r="AL23" s="74">
        <f>SUM(D23:AH25)</f>
        <v>43</v>
      </c>
      <c r="AM23" s="75">
        <f>SUM(D23:AH25)-AL23</f>
        <v>0</v>
      </c>
      <c r="AN23" s="76" t="s">
        <v>75</v>
      </c>
      <c r="AO23" s="86" t="s">
        <v>41</v>
      </c>
      <c r="AP23" s="87" t="s">
        <v>76</v>
      </c>
      <c r="AQ23" s="88">
        <v>32</v>
      </c>
    </row>
    <row r="24" s="14" customFormat="1" ht="19" customHeight="1" spans="1:43">
      <c r="A24" s="18"/>
      <c r="B24" s="36"/>
      <c r="C24" s="24"/>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v>4</v>
      </c>
      <c r="AF24" s="37">
        <v>4</v>
      </c>
      <c r="AG24" s="37">
        <v>4</v>
      </c>
      <c r="AH24" s="37">
        <v>4</v>
      </c>
      <c r="AI24" s="77"/>
      <c r="AJ24" s="77"/>
      <c r="AK24" s="77"/>
      <c r="AL24" s="77"/>
      <c r="AM24" s="75"/>
      <c r="AN24" s="76"/>
      <c r="AO24" s="86"/>
      <c r="AP24" s="89"/>
      <c r="AQ24" s="88"/>
    </row>
    <row r="25" s="14" customFormat="1" ht="19" customHeight="1" spans="1:43">
      <c r="A25" s="18"/>
      <c r="B25" s="36"/>
      <c r="C25" s="24"/>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v>2</v>
      </c>
      <c r="AF25" s="37">
        <v>3</v>
      </c>
      <c r="AG25" s="37">
        <v>3</v>
      </c>
      <c r="AH25" s="37">
        <v>3</v>
      </c>
      <c r="AI25" s="79"/>
      <c r="AJ25" s="79"/>
      <c r="AK25" s="79"/>
      <c r="AL25" s="79"/>
      <c r="AM25" s="75"/>
      <c r="AN25" s="76"/>
      <c r="AO25" s="86"/>
      <c r="AP25" s="90"/>
      <c r="AQ25" s="88"/>
    </row>
    <row r="26" s="14" customFormat="1" ht="19" customHeight="1" spans="1:43">
      <c r="A26" s="18">
        <v>23</v>
      </c>
      <c r="B26" s="36" t="s">
        <v>44</v>
      </c>
      <c r="C26" s="24"/>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v>4</v>
      </c>
      <c r="AF26" s="37">
        <v>4</v>
      </c>
      <c r="AG26" s="37">
        <v>4</v>
      </c>
      <c r="AH26" s="37">
        <v>4</v>
      </c>
      <c r="AI26" s="74">
        <v>4</v>
      </c>
      <c r="AJ26" s="74">
        <v>32</v>
      </c>
      <c r="AK26" s="74">
        <v>11</v>
      </c>
      <c r="AL26" s="74">
        <f>SUM(D26:AH28)</f>
        <v>43</v>
      </c>
      <c r="AM26" s="75">
        <f>SUM(D26:AH28)-AL26</f>
        <v>0</v>
      </c>
      <c r="AN26" s="76" t="s">
        <v>75</v>
      </c>
      <c r="AO26" s="86" t="s">
        <v>41</v>
      </c>
      <c r="AP26" s="87" t="s">
        <v>76</v>
      </c>
      <c r="AQ26" s="88">
        <v>32</v>
      </c>
    </row>
    <row r="27" s="14" customFormat="1" ht="19" customHeight="1" spans="1:43">
      <c r="A27" s="18"/>
      <c r="B27" s="36"/>
      <c r="C27" s="24"/>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v>4</v>
      </c>
      <c r="AF27" s="37">
        <v>4</v>
      </c>
      <c r="AG27" s="37">
        <v>4</v>
      </c>
      <c r="AH27" s="37">
        <v>4</v>
      </c>
      <c r="AI27" s="77"/>
      <c r="AJ27" s="77"/>
      <c r="AK27" s="77"/>
      <c r="AL27" s="77"/>
      <c r="AM27" s="75"/>
      <c r="AN27" s="76"/>
      <c r="AO27" s="86"/>
      <c r="AP27" s="89"/>
      <c r="AQ27" s="88"/>
    </row>
    <row r="28" s="14" customFormat="1" ht="19" customHeight="1" spans="1:43">
      <c r="A28" s="18"/>
      <c r="B28" s="36"/>
      <c r="C28" s="24"/>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v>2</v>
      </c>
      <c r="AF28" s="37">
        <v>3</v>
      </c>
      <c r="AG28" s="37">
        <v>3</v>
      </c>
      <c r="AH28" s="37">
        <v>3</v>
      </c>
      <c r="AI28" s="79"/>
      <c r="AJ28" s="79"/>
      <c r="AK28" s="79"/>
      <c r="AL28" s="79"/>
      <c r="AM28" s="75"/>
      <c r="AN28" s="76"/>
      <c r="AO28" s="86"/>
      <c r="AP28" s="90"/>
      <c r="AQ28" s="88"/>
    </row>
    <row r="29" s="14" customFormat="1" spans="2:16384">
      <c r="B29" s="38" t="s">
        <v>46</v>
      </c>
      <c r="C29" s="34" t="s">
        <v>80</v>
      </c>
      <c r="D29" s="39"/>
      <c r="E29" s="39"/>
      <c r="F29" s="39"/>
      <c r="G29" s="39"/>
      <c r="H29" s="40"/>
      <c r="I29" s="40"/>
      <c r="J29" s="39">
        <v>3</v>
      </c>
      <c r="K29" s="39">
        <v>4</v>
      </c>
      <c r="L29" s="39">
        <v>4</v>
      </c>
      <c r="M29" s="39">
        <v>4</v>
      </c>
      <c r="N29" s="39">
        <v>4</v>
      </c>
      <c r="O29" s="40" t="s">
        <v>74</v>
      </c>
      <c r="P29" s="40" t="s">
        <v>74</v>
      </c>
      <c r="Q29" s="39">
        <v>4</v>
      </c>
      <c r="R29" s="39">
        <v>4</v>
      </c>
      <c r="S29" s="39">
        <v>4</v>
      </c>
      <c r="T29" s="39">
        <v>4</v>
      </c>
      <c r="U29" s="39">
        <v>4</v>
      </c>
      <c r="V29" s="39">
        <v>4</v>
      </c>
      <c r="W29" s="39">
        <v>4</v>
      </c>
      <c r="X29" s="39">
        <v>4</v>
      </c>
      <c r="Y29" s="39">
        <v>4</v>
      </c>
      <c r="Z29" s="39">
        <v>4</v>
      </c>
      <c r="AA29" s="39">
        <v>4</v>
      </c>
      <c r="AB29" s="39">
        <v>4</v>
      </c>
      <c r="AC29" s="39">
        <v>4</v>
      </c>
      <c r="AD29" s="40" t="s">
        <v>74</v>
      </c>
      <c r="AE29" s="39">
        <v>4</v>
      </c>
      <c r="AF29" s="39">
        <v>4</v>
      </c>
      <c r="AG29" s="39">
        <v>4</v>
      </c>
      <c r="AH29" s="39">
        <v>4</v>
      </c>
      <c r="AI29" s="74">
        <v>22</v>
      </c>
      <c r="AJ29" s="74">
        <v>175</v>
      </c>
      <c r="AK29" s="74">
        <v>62</v>
      </c>
      <c r="AL29" s="74">
        <f>SUM(D29:AH31)</f>
        <v>237</v>
      </c>
      <c r="AM29" s="75">
        <f>SUM(D29:AH31)-AL29</f>
        <v>0</v>
      </c>
      <c r="AN29" s="76" t="s">
        <v>75</v>
      </c>
      <c r="AO29" s="86" t="s">
        <v>45</v>
      </c>
      <c r="AP29" s="87" t="s">
        <v>76</v>
      </c>
      <c r="AQ29" s="88">
        <v>26</v>
      </c>
      <c r="XFC29" s="91"/>
      <c r="XFD29" s="91"/>
    </row>
    <row r="30" s="14" customFormat="1" spans="2:16384">
      <c r="B30" s="41"/>
      <c r="C30" s="34"/>
      <c r="D30" s="39"/>
      <c r="E30" s="39"/>
      <c r="F30" s="39"/>
      <c r="G30" s="39"/>
      <c r="H30" s="40"/>
      <c r="I30" s="40"/>
      <c r="J30" s="39">
        <v>4</v>
      </c>
      <c r="K30" s="39">
        <v>4</v>
      </c>
      <c r="L30" s="39">
        <v>4</v>
      </c>
      <c r="M30" s="39">
        <v>4</v>
      </c>
      <c r="N30" s="39">
        <v>4</v>
      </c>
      <c r="O30" s="40" t="s">
        <v>74</v>
      </c>
      <c r="P30" s="40" t="s">
        <v>74</v>
      </c>
      <c r="Q30" s="39">
        <v>4</v>
      </c>
      <c r="R30" s="39">
        <v>4</v>
      </c>
      <c r="S30" s="39">
        <v>4</v>
      </c>
      <c r="T30" s="39">
        <v>4</v>
      </c>
      <c r="U30" s="39">
        <v>4</v>
      </c>
      <c r="V30" s="39">
        <v>4</v>
      </c>
      <c r="W30" s="39">
        <v>4</v>
      </c>
      <c r="X30" s="39">
        <v>4</v>
      </c>
      <c r="Y30" s="39">
        <v>4</v>
      </c>
      <c r="Z30" s="39">
        <v>4</v>
      </c>
      <c r="AA30" s="39">
        <v>4</v>
      </c>
      <c r="AB30" s="39">
        <v>4</v>
      </c>
      <c r="AC30" s="39">
        <v>4</v>
      </c>
      <c r="AD30" s="40" t="s">
        <v>74</v>
      </c>
      <c r="AE30" s="39">
        <v>4</v>
      </c>
      <c r="AF30" s="39">
        <v>4</v>
      </c>
      <c r="AG30" s="39">
        <v>4</v>
      </c>
      <c r="AH30" s="39">
        <v>4</v>
      </c>
      <c r="AI30" s="77"/>
      <c r="AJ30" s="77"/>
      <c r="AK30" s="77"/>
      <c r="AL30" s="77"/>
      <c r="AM30" s="75"/>
      <c r="AN30" s="76"/>
      <c r="AO30" s="86"/>
      <c r="AP30" s="89"/>
      <c r="AQ30" s="88"/>
      <c r="XFC30" s="91"/>
      <c r="XFD30" s="91"/>
    </row>
    <row r="31" s="14" customFormat="1" spans="2:16384">
      <c r="B31" s="42" t="s">
        <v>78</v>
      </c>
      <c r="C31" s="34"/>
      <c r="D31" s="39"/>
      <c r="E31" s="39"/>
      <c r="F31" s="39"/>
      <c r="G31" s="39"/>
      <c r="H31" s="40"/>
      <c r="I31" s="40"/>
      <c r="J31" s="39">
        <v>1</v>
      </c>
      <c r="K31" s="39">
        <v>1</v>
      </c>
      <c r="L31" s="39">
        <v>1</v>
      </c>
      <c r="M31" s="39">
        <v>1</v>
      </c>
      <c r="N31" s="39">
        <v>1</v>
      </c>
      <c r="O31" s="40"/>
      <c r="P31" s="40"/>
      <c r="Q31" s="39">
        <v>3</v>
      </c>
      <c r="R31" s="39">
        <v>3</v>
      </c>
      <c r="S31" s="39">
        <v>3</v>
      </c>
      <c r="T31" s="39">
        <v>3</v>
      </c>
      <c r="U31" s="39">
        <v>3</v>
      </c>
      <c r="V31" s="39">
        <v>3</v>
      </c>
      <c r="W31" s="39">
        <v>5</v>
      </c>
      <c r="X31" s="39">
        <v>3</v>
      </c>
      <c r="Y31" s="39">
        <v>5</v>
      </c>
      <c r="Z31" s="39">
        <v>5</v>
      </c>
      <c r="AA31" s="39">
        <v>3</v>
      </c>
      <c r="AB31" s="39">
        <v>3</v>
      </c>
      <c r="AC31" s="39">
        <v>5</v>
      </c>
      <c r="AD31" s="40"/>
      <c r="AE31" s="39">
        <v>3</v>
      </c>
      <c r="AF31" s="39">
        <v>5</v>
      </c>
      <c r="AG31" s="39">
        <v>1</v>
      </c>
      <c r="AH31" s="39">
        <v>1</v>
      </c>
      <c r="AI31" s="79"/>
      <c r="AJ31" s="79"/>
      <c r="AK31" s="79"/>
      <c r="AL31" s="79"/>
      <c r="AM31" s="75"/>
      <c r="AN31" s="76"/>
      <c r="AO31" s="86"/>
      <c r="AP31" s="90"/>
      <c r="AQ31" s="88"/>
      <c r="XFC31" s="91"/>
      <c r="XFD31" s="91"/>
    </row>
    <row r="32" s="14" customFormat="1" spans="2:16384">
      <c r="B32" s="43" t="s">
        <v>47</v>
      </c>
      <c r="C32" s="34" t="s">
        <v>80</v>
      </c>
      <c r="D32" s="39"/>
      <c r="E32" s="39"/>
      <c r="F32" s="39"/>
      <c r="G32" s="39"/>
      <c r="H32" s="40"/>
      <c r="I32" s="40"/>
      <c r="J32" s="39"/>
      <c r="K32" s="39"/>
      <c r="L32" s="39"/>
      <c r="M32" s="39"/>
      <c r="N32" s="39">
        <v>4</v>
      </c>
      <c r="O32" s="40" t="s">
        <v>74</v>
      </c>
      <c r="P32" s="40" t="s">
        <v>74</v>
      </c>
      <c r="Q32" s="39" t="s">
        <v>77</v>
      </c>
      <c r="R32" s="39" t="s">
        <v>77</v>
      </c>
      <c r="S32" s="39" t="s">
        <v>77</v>
      </c>
      <c r="T32" s="39" t="s">
        <v>77</v>
      </c>
      <c r="U32" s="39" t="s">
        <v>77</v>
      </c>
      <c r="V32" s="39" t="s">
        <v>77</v>
      </c>
      <c r="W32" s="39" t="s">
        <v>77</v>
      </c>
      <c r="X32" s="39" t="s">
        <v>77</v>
      </c>
      <c r="Y32" s="39" t="s">
        <v>77</v>
      </c>
      <c r="Z32" s="39" t="s">
        <v>77</v>
      </c>
      <c r="AA32" s="39" t="s">
        <v>77</v>
      </c>
      <c r="AB32" s="39" t="s">
        <v>77</v>
      </c>
      <c r="AC32" s="39" t="s">
        <v>77</v>
      </c>
      <c r="AD32" s="40" t="s">
        <v>74</v>
      </c>
      <c r="AE32" s="39">
        <v>4</v>
      </c>
      <c r="AF32" s="39">
        <v>4</v>
      </c>
      <c r="AG32" s="39" t="s">
        <v>77</v>
      </c>
      <c r="AH32" s="39" t="s">
        <v>77</v>
      </c>
      <c r="AI32" s="74">
        <v>3</v>
      </c>
      <c r="AJ32" s="74">
        <v>24</v>
      </c>
      <c r="AK32" s="74">
        <v>4</v>
      </c>
      <c r="AL32" s="74">
        <f>SUM(D32:AH34)</f>
        <v>28</v>
      </c>
      <c r="AM32" s="75">
        <f>SUM(D32:AH34)-AL32</f>
        <v>0</v>
      </c>
      <c r="AN32" s="76" t="s">
        <v>75</v>
      </c>
      <c r="AO32" s="86" t="s">
        <v>45</v>
      </c>
      <c r="AP32" s="87" t="s">
        <v>76</v>
      </c>
      <c r="AQ32" s="88">
        <v>28</v>
      </c>
      <c r="XFC32" s="91"/>
      <c r="XFD32" s="91"/>
    </row>
    <row r="33" s="14" customFormat="1" spans="2:16384">
      <c r="B33" s="44"/>
      <c r="C33" s="34"/>
      <c r="D33" s="39"/>
      <c r="E33" s="39"/>
      <c r="F33" s="39"/>
      <c r="G33" s="39"/>
      <c r="H33" s="40"/>
      <c r="I33" s="40"/>
      <c r="J33" s="39"/>
      <c r="K33" s="39"/>
      <c r="L33" s="39"/>
      <c r="M33" s="39"/>
      <c r="N33" s="39">
        <v>4</v>
      </c>
      <c r="O33" s="40" t="s">
        <v>74</v>
      </c>
      <c r="P33" s="40" t="s">
        <v>74</v>
      </c>
      <c r="Q33" s="39" t="s">
        <v>77</v>
      </c>
      <c r="R33" s="39" t="s">
        <v>77</v>
      </c>
      <c r="S33" s="39" t="s">
        <v>77</v>
      </c>
      <c r="T33" s="39" t="s">
        <v>77</v>
      </c>
      <c r="U33" s="39" t="s">
        <v>77</v>
      </c>
      <c r="V33" s="39" t="s">
        <v>77</v>
      </c>
      <c r="W33" s="39" t="s">
        <v>77</v>
      </c>
      <c r="X33" s="39" t="s">
        <v>77</v>
      </c>
      <c r="Y33" s="39" t="s">
        <v>77</v>
      </c>
      <c r="Z33" s="39" t="s">
        <v>77</v>
      </c>
      <c r="AA33" s="39" t="s">
        <v>77</v>
      </c>
      <c r="AB33" s="39" t="s">
        <v>77</v>
      </c>
      <c r="AC33" s="39" t="s">
        <v>77</v>
      </c>
      <c r="AD33" s="40" t="s">
        <v>74</v>
      </c>
      <c r="AE33" s="39">
        <v>4</v>
      </c>
      <c r="AF33" s="39">
        <v>4</v>
      </c>
      <c r="AG33" s="39" t="s">
        <v>77</v>
      </c>
      <c r="AH33" s="39" t="s">
        <v>77</v>
      </c>
      <c r="AI33" s="77"/>
      <c r="AJ33" s="77"/>
      <c r="AK33" s="77"/>
      <c r="AL33" s="77"/>
      <c r="AM33" s="75"/>
      <c r="AN33" s="76"/>
      <c r="AO33" s="86"/>
      <c r="AP33" s="89"/>
      <c r="AQ33" s="88"/>
      <c r="XFC33" s="91"/>
      <c r="XFD33" s="91"/>
    </row>
    <row r="34" s="14" customFormat="1" spans="2:16384">
      <c r="B34" s="42" t="s">
        <v>78</v>
      </c>
      <c r="C34" s="34"/>
      <c r="D34" s="39"/>
      <c r="E34" s="39"/>
      <c r="F34" s="39"/>
      <c r="G34" s="39"/>
      <c r="H34" s="40"/>
      <c r="I34" s="40"/>
      <c r="J34" s="39"/>
      <c r="K34" s="39"/>
      <c r="L34" s="39"/>
      <c r="M34" s="39"/>
      <c r="N34" s="39">
        <v>1</v>
      </c>
      <c r="O34" s="40"/>
      <c r="P34" s="40"/>
      <c r="Q34" s="39"/>
      <c r="R34" s="39"/>
      <c r="S34" s="39"/>
      <c r="T34" s="39"/>
      <c r="U34" s="39"/>
      <c r="V34" s="39"/>
      <c r="W34" s="39"/>
      <c r="X34" s="39"/>
      <c r="Y34" s="39"/>
      <c r="Z34" s="39"/>
      <c r="AA34" s="39"/>
      <c r="AB34" s="39"/>
      <c r="AC34" s="39"/>
      <c r="AD34" s="40"/>
      <c r="AE34" s="39">
        <v>1</v>
      </c>
      <c r="AF34" s="39">
        <v>2</v>
      </c>
      <c r="AG34" s="39"/>
      <c r="AH34" s="39"/>
      <c r="AI34" s="79"/>
      <c r="AJ34" s="79"/>
      <c r="AK34" s="79"/>
      <c r="AL34" s="79"/>
      <c r="AM34" s="75"/>
      <c r="AN34" s="76"/>
      <c r="AO34" s="86"/>
      <c r="AP34" s="90"/>
      <c r="AQ34" s="88"/>
      <c r="XFC34" s="91"/>
      <c r="XFD34" s="91"/>
    </row>
    <row r="35" s="14" customFormat="1" spans="2:16384">
      <c r="B35" s="45" t="s">
        <v>35</v>
      </c>
      <c r="C35" s="46" t="s">
        <v>81</v>
      </c>
      <c r="D35" s="24">
        <v>4</v>
      </c>
      <c r="E35" s="24">
        <v>4</v>
      </c>
      <c r="F35" s="24">
        <v>4</v>
      </c>
      <c r="G35" s="24">
        <v>4</v>
      </c>
      <c r="H35" s="24">
        <v>4</v>
      </c>
      <c r="I35" s="24">
        <v>4</v>
      </c>
      <c r="J35" s="24">
        <v>4</v>
      </c>
      <c r="K35" s="24">
        <v>4</v>
      </c>
      <c r="L35" s="24">
        <v>4</v>
      </c>
      <c r="M35" s="45" t="s">
        <v>77</v>
      </c>
      <c r="N35" s="24">
        <v>4</v>
      </c>
      <c r="O35" s="24">
        <v>4</v>
      </c>
      <c r="P35" s="24" t="s">
        <v>74</v>
      </c>
      <c r="Q35" s="29" t="s">
        <v>82</v>
      </c>
      <c r="R35" s="29" t="s">
        <v>82</v>
      </c>
      <c r="S35" s="29" t="s">
        <v>82</v>
      </c>
      <c r="T35" s="29" t="s">
        <v>82</v>
      </c>
      <c r="U35" s="29" t="s">
        <v>82</v>
      </c>
      <c r="V35" s="29" t="s">
        <v>82</v>
      </c>
      <c r="W35" s="24" t="s">
        <v>74</v>
      </c>
      <c r="X35" s="45" t="s">
        <v>77</v>
      </c>
      <c r="Y35" s="45" t="s">
        <v>77</v>
      </c>
      <c r="Z35" s="45" t="s">
        <v>77</v>
      </c>
      <c r="AA35" s="24">
        <v>4</v>
      </c>
      <c r="AB35" s="24">
        <v>4</v>
      </c>
      <c r="AC35" s="24">
        <v>4</v>
      </c>
      <c r="AD35" s="24" t="s">
        <v>74</v>
      </c>
      <c r="AE35" s="45" t="s">
        <v>77</v>
      </c>
      <c r="AF35" s="24">
        <v>4</v>
      </c>
      <c r="AG35" s="24">
        <v>4</v>
      </c>
      <c r="AH35" s="45" t="s">
        <v>77</v>
      </c>
      <c r="AI35" s="74">
        <v>16</v>
      </c>
      <c r="AJ35" s="74">
        <v>128</v>
      </c>
      <c r="AK35" s="74">
        <v>48.5</v>
      </c>
      <c r="AL35" s="74">
        <f>SUM(D35:AH37)</f>
        <v>176.5</v>
      </c>
      <c r="AM35" s="75">
        <f>SUM(D35:AH37)-AL35</f>
        <v>0</v>
      </c>
      <c r="AN35" s="76" t="s">
        <v>75</v>
      </c>
      <c r="AO35" s="86" t="s">
        <v>34</v>
      </c>
      <c r="AP35" s="87" t="s">
        <v>76</v>
      </c>
      <c r="AQ35" s="88"/>
      <c r="XFC35" s="91"/>
      <c r="XFD35" s="91"/>
    </row>
    <row r="36" s="14" customFormat="1" spans="2:16384">
      <c r="B36" s="45"/>
      <c r="C36" s="47"/>
      <c r="D36" s="24">
        <v>4</v>
      </c>
      <c r="E36" s="24">
        <v>4</v>
      </c>
      <c r="F36" s="24">
        <v>4</v>
      </c>
      <c r="G36" s="24">
        <v>4</v>
      </c>
      <c r="H36" s="24">
        <v>4</v>
      </c>
      <c r="I36" s="24">
        <v>4</v>
      </c>
      <c r="J36" s="24">
        <v>4</v>
      </c>
      <c r="K36" s="24">
        <v>4</v>
      </c>
      <c r="L36" s="24">
        <v>4</v>
      </c>
      <c r="M36" s="45" t="s">
        <v>77</v>
      </c>
      <c r="N36" s="24">
        <v>4</v>
      </c>
      <c r="O36" s="24">
        <v>4</v>
      </c>
      <c r="P36" s="24" t="s">
        <v>74</v>
      </c>
      <c r="Q36" s="29" t="s">
        <v>82</v>
      </c>
      <c r="R36" s="29" t="s">
        <v>82</v>
      </c>
      <c r="S36" s="29" t="s">
        <v>82</v>
      </c>
      <c r="T36" s="29" t="s">
        <v>82</v>
      </c>
      <c r="U36" s="29" t="s">
        <v>82</v>
      </c>
      <c r="V36" s="29" t="s">
        <v>82</v>
      </c>
      <c r="W36" s="24" t="s">
        <v>74</v>
      </c>
      <c r="X36" s="45" t="s">
        <v>77</v>
      </c>
      <c r="Y36" s="45" t="s">
        <v>77</v>
      </c>
      <c r="Z36" s="45" t="s">
        <v>77</v>
      </c>
      <c r="AA36" s="24">
        <v>4</v>
      </c>
      <c r="AB36" s="24">
        <v>4</v>
      </c>
      <c r="AC36" s="24">
        <v>4</v>
      </c>
      <c r="AD36" s="24" t="s">
        <v>74</v>
      </c>
      <c r="AE36" s="45" t="s">
        <v>77</v>
      </c>
      <c r="AF36" s="24">
        <v>4</v>
      </c>
      <c r="AG36" s="24">
        <v>4</v>
      </c>
      <c r="AH36" s="45" t="s">
        <v>77</v>
      </c>
      <c r="AI36" s="77"/>
      <c r="AJ36" s="77"/>
      <c r="AK36" s="77"/>
      <c r="AL36" s="77"/>
      <c r="AM36" s="75"/>
      <c r="AN36" s="76"/>
      <c r="AO36" s="86"/>
      <c r="AP36" s="89"/>
      <c r="AQ36" s="88"/>
      <c r="XFC36" s="91"/>
      <c r="XFD36" s="91"/>
    </row>
    <row r="37" s="14" customFormat="1" spans="2:16384">
      <c r="B37" s="45"/>
      <c r="C37" s="48"/>
      <c r="D37" s="24">
        <v>3.5</v>
      </c>
      <c r="E37" s="24">
        <v>0.5</v>
      </c>
      <c r="F37" s="24">
        <v>4.5</v>
      </c>
      <c r="G37" s="24">
        <v>4.5</v>
      </c>
      <c r="H37" s="24">
        <v>4</v>
      </c>
      <c r="I37" s="24">
        <v>0.5</v>
      </c>
      <c r="J37" s="24">
        <v>4.5</v>
      </c>
      <c r="K37" s="24">
        <v>3</v>
      </c>
      <c r="L37" s="24">
        <v>4.5</v>
      </c>
      <c r="M37" s="45"/>
      <c r="N37" s="24">
        <v>4.5</v>
      </c>
      <c r="O37" s="24"/>
      <c r="P37" s="24"/>
      <c r="Q37" s="29"/>
      <c r="R37" s="29"/>
      <c r="S37" s="29"/>
      <c r="T37" s="29"/>
      <c r="U37" s="29"/>
      <c r="V37" s="29"/>
      <c r="W37" s="24"/>
      <c r="X37" s="45"/>
      <c r="Y37" s="45"/>
      <c r="Z37" s="45"/>
      <c r="AA37" s="24">
        <v>2</v>
      </c>
      <c r="AB37" s="24">
        <v>2</v>
      </c>
      <c r="AC37" s="24">
        <v>4.5</v>
      </c>
      <c r="AD37" s="24"/>
      <c r="AE37" s="45"/>
      <c r="AF37" s="24">
        <v>2.5</v>
      </c>
      <c r="AG37" s="24">
        <v>3.5</v>
      </c>
      <c r="AH37" s="45"/>
      <c r="AI37" s="79"/>
      <c r="AJ37" s="79"/>
      <c r="AK37" s="79"/>
      <c r="AL37" s="79"/>
      <c r="AM37" s="75"/>
      <c r="AN37" s="76"/>
      <c r="AO37" s="86"/>
      <c r="AP37" s="90"/>
      <c r="AQ37" s="88"/>
      <c r="XFC37" s="91"/>
      <c r="XFD37" s="91"/>
    </row>
    <row r="38" s="14" customFormat="1" ht="16.5" spans="2:16384">
      <c r="B38" s="34" t="s">
        <v>48</v>
      </c>
      <c r="C38" s="34" t="s">
        <v>81</v>
      </c>
      <c r="D38" s="49"/>
      <c r="E38" s="49"/>
      <c r="F38" s="49"/>
      <c r="G38" s="50"/>
      <c r="H38" s="50"/>
      <c r="I38" s="50"/>
      <c r="J38" s="50"/>
      <c r="K38" s="50"/>
      <c r="L38" s="50"/>
      <c r="M38" s="50"/>
      <c r="N38" s="50">
        <v>4</v>
      </c>
      <c r="O38" s="50">
        <v>4</v>
      </c>
      <c r="P38" s="50">
        <v>3</v>
      </c>
      <c r="Q38" s="50">
        <v>4</v>
      </c>
      <c r="R38" s="50">
        <v>4</v>
      </c>
      <c r="S38" s="50">
        <v>4</v>
      </c>
      <c r="T38" s="50">
        <v>4</v>
      </c>
      <c r="U38" s="50">
        <v>2</v>
      </c>
      <c r="V38" s="61">
        <v>4</v>
      </c>
      <c r="W38" s="62" t="s">
        <v>74</v>
      </c>
      <c r="X38" s="61">
        <v>4</v>
      </c>
      <c r="Y38" s="61">
        <v>4</v>
      </c>
      <c r="Z38" s="61">
        <v>4</v>
      </c>
      <c r="AA38" s="61">
        <v>4</v>
      </c>
      <c r="AB38" s="50">
        <v>4</v>
      </c>
      <c r="AC38" s="61">
        <v>4</v>
      </c>
      <c r="AD38" s="62" t="s">
        <v>74</v>
      </c>
      <c r="AE38" s="50">
        <v>4</v>
      </c>
      <c r="AF38" s="61">
        <v>4</v>
      </c>
      <c r="AG38" s="61">
        <v>4</v>
      </c>
      <c r="AH38" s="50">
        <v>4</v>
      </c>
      <c r="AI38" s="74">
        <v>18.5</v>
      </c>
      <c r="AJ38" s="74">
        <v>149</v>
      </c>
      <c r="AK38" s="74">
        <v>50.5</v>
      </c>
      <c r="AL38" s="74">
        <f>SUM(D38:AH40)</f>
        <v>199.5</v>
      </c>
      <c r="AM38" s="75">
        <f>SUM(D38:AH40)-AL38</f>
        <v>0</v>
      </c>
      <c r="AN38" s="76" t="s">
        <v>75</v>
      </c>
      <c r="AO38" s="86" t="s">
        <v>34</v>
      </c>
      <c r="AP38" s="87" t="s">
        <v>76</v>
      </c>
      <c r="AQ38" s="88">
        <v>30</v>
      </c>
      <c r="XFC38" s="91"/>
      <c r="XFD38" s="91"/>
    </row>
    <row r="39" s="14" customFormat="1" ht="16.5" spans="2:16384">
      <c r="B39" s="34"/>
      <c r="C39" s="34"/>
      <c r="D39" s="49"/>
      <c r="E39" s="50"/>
      <c r="F39" s="50"/>
      <c r="G39" s="50"/>
      <c r="H39" s="50"/>
      <c r="I39" s="50"/>
      <c r="J39" s="50"/>
      <c r="K39" s="50"/>
      <c r="L39" s="50"/>
      <c r="M39" s="50"/>
      <c r="N39" s="50">
        <v>4</v>
      </c>
      <c r="O39" s="50">
        <v>4</v>
      </c>
      <c r="P39" s="50">
        <v>4</v>
      </c>
      <c r="Q39" s="50">
        <v>4</v>
      </c>
      <c r="R39" s="50">
        <v>4</v>
      </c>
      <c r="S39" s="50">
        <v>4</v>
      </c>
      <c r="T39" s="50">
        <v>4</v>
      </c>
      <c r="U39" s="50">
        <v>4</v>
      </c>
      <c r="V39" s="61">
        <v>4</v>
      </c>
      <c r="W39" s="62" t="s">
        <v>74</v>
      </c>
      <c r="X39" s="50">
        <v>4</v>
      </c>
      <c r="Y39" s="61">
        <v>4</v>
      </c>
      <c r="Z39" s="61">
        <v>4</v>
      </c>
      <c r="AA39" s="61">
        <v>4</v>
      </c>
      <c r="AB39" s="50">
        <v>4</v>
      </c>
      <c r="AC39" s="61">
        <v>4</v>
      </c>
      <c r="AD39" s="62" t="s">
        <v>74</v>
      </c>
      <c r="AE39" s="50">
        <v>4</v>
      </c>
      <c r="AF39" s="61">
        <v>4</v>
      </c>
      <c r="AG39" s="61">
        <v>4</v>
      </c>
      <c r="AH39" s="50">
        <v>4</v>
      </c>
      <c r="AI39" s="77"/>
      <c r="AJ39" s="77"/>
      <c r="AK39" s="77"/>
      <c r="AL39" s="77"/>
      <c r="AM39" s="75"/>
      <c r="AN39" s="76"/>
      <c r="AO39" s="86"/>
      <c r="AP39" s="89"/>
      <c r="AQ39" s="88"/>
      <c r="XFC39" s="91"/>
      <c r="XFD39" s="91"/>
    </row>
    <row r="40" s="14" customFormat="1" ht="16.5" spans="2:16384">
      <c r="B40" s="34"/>
      <c r="C40" s="34"/>
      <c r="D40" s="49"/>
      <c r="E40" s="50"/>
      <c r="F40" s="50"/>
      <c r="G40" s="50"/>
      <c r="H40" s="50"/>
      <c r="I40" s="50"/>
      <c r="J40" s="50"/>
      <c r="K40" s="50"/>
      <c r="L40" s="50"/>
      <c r="M40" s="50"/>
      <c r="N40" s="50">
        <v>2.5</v>
      </c>
      <c r="O40" s="50">
        <v>1</v>
      </c>
      <c r="P40" s="50">
        <v>3.5</v>
      </c>
      <c r="Q40" s="50">
        <v>6</v>
      </c>
      <c r="R40" s="50">
        <v>4.5</v>
      </c>
      <c r="S40" s="50">
        <v>5</v>
      </c>
      <c r="T40" s="61">
        <v>1</v>
      </c>
      <c r="U40" s="61">
        <v>3</v>
      </c>
      <c r="V40" s="61">
        <v>5</v>
      </c>
      <c r="W40" s="50"/>
      <c r="X40" s="50">
        <v>2</v>
      </c>
      <c r="Y40" s="61">
        <v>2.5</v>
      </c>
      <c r="Z40" s="61">
        <v>2</v>
      </c>
      <c r="AA40" s="61">
        <v>1.5</v>
      </c>
      <c r="AB40" s="50">
        <v>1</v>
      </c>
      <c r="AC40" s="61">
        <v>2.5</v>
      </c>
      <c r="AD40" s="50"/>
      <c r="AE40" s="50">
        <v>1.5</v>
      </c>
      <c r="AF40" s="61">
        <v>1.5</v>
      </c>
      <c r="AG40" s="61">
        <v>0.5</v>
      </c>
      <c r="AH40" s="50">
        <v>4</v>
      </c>
      <c r="AI40" s="79"/>
      <c r="AJ40" s="79"/>
      <c r="AK40" s="79"/>
      <c r="AL40" s="79"/>
      <c r="AM40" s="75"/>
      <c r="AN40" s="76"/>
      <c r="AO40" s="86"/>
      <c r="AP40" s="90"/>
      <c r="AQ40" s="88"/>
      <c r="XFC40" s="91"/>
      <c r="XFD40" s="91"/>
    </row>
    <row r="41" s="14" customFormat="1" ht="16.5" spans="2:16384">
      <c r="B41" s="47" t="s">
        <v>49</v>
      </c>
      <c r="C41" s="34" t="s">
        <v>81</v>
      </c>
      <c r="D41" s="49"/>
      <c r="E41" s="50"/>
      <c r="F41" s="50"/>
      <c r="G41" s="50"/>
      <c r="H41" s="50"/>
      <c r="I41" s="50"/>
      <c r="J41" s="50"/>
      <c r="K41" s="50"/>
      <c r="L41" s="49"/>
      <c r="M41" s="50"/>
      <c r="N41" s="50">
        <v>4</v>
      </c>
      <c r="O41" s="50">
        <v>4</v>
      </c>
      <c r="P41" s="50">
        <v>3</v>
      </c>
      <c r="Q41" s="50">
        <v>4</v>
      </c>
      <c r="R41" s="50">
        <v>4</v>
      </c>
      <c r="S41" s="50">
        <v>4</v>
      </c>
      <c r="T41" s="50">
        <v>4</v>
      </c>
      <c r="U41" s="50">
        <v>2</v>
      </c>
      <c r="V41" s="61">
        <v>4</v>
      </c>
      <c r="W41" s="62" t="s">
        <v>74</v>
      </c>
      <c r="X41" s="61">
        <v>4</v>
      </c>
      <c r="Y41" s="61">
        <v>4</v>
      </c>
      <c r="Z41" s="61">
        <v>4</v>
      </c>
      <c r="AA41" s="61">
        <v>4</v>
      </c>
      <c r="AB41" s="50">
        <v>4</v>
      </c>
      <c r="AC41" s="61">
        <v>4</v>
      </c>
      <c r="AD41" s="62" t="s">
        <v>74</v>
      </c>
      <c r="AE41" s="50">
        <v>4</v>
      </c>
      <c r="AF41" s="61">
        <v>4</v>
      </c>
      <c r="AG41" s="61">
        <v>4</v>
      </c>
      <c r="AH41" s="50">
        <v>4</v>
      </c>
      <c r="AI41" s="74">
        <v>18.5</v>
      </c>
      <c r="AJ41" s="74">
        <v>149</v>
      </c>
      <c r="AK41" s="74">
        <v>49.5</v>
      </c>
      <c r="AL41" s="74">
        <f>SUM(D41:AH43)</f>
        <v>198.5</v>
      </c>
      <c r="AM41" s="75">
        <f>SUM(D41:AH43)-AL41</f>
        <v>0</v>
      </c>
      <c r="AN41" s="76" t="s">
        <v>75</v>
      </c>
      <c r="AO41" s="86" t="s">
        <v>34</v>
      </c>
      <c r="AP41" s="87" t="s">
        <v>76</v>
      </c>
      <c r="AQ41" s="88">
        <v>30</v>
      </c>
      <c r="XFC41" s="91"/>
      <c r="XFD41" s="91"/>
    </row>
    <row r="42" s="14" customFormat="1" ht="16.5" spans="2:16384">
      <c r="B42" s="47"/>
      <c r="C42" s="34"/>
      <c r="D42" s="49"/>
      <c r="E42" s="50"/>
      <c r="F42" s="50"/>
      <c r="G42" s="50"/>
      <c r="H42" s="50"/>
      <c r="I42" s="50"/>
      <c r="J42" s="50"/>
      <c r="K42" s="50"/>
      <c r="L42" s="49"/>
      <c r="M42" s="50"/>
      <c r="N42" s="50">
        <v>4</v>
      </c>
      <c r="O42" s="50">
        <v>4</v>
      </c>
      <c r="P42" s="50">
        <v>4</v>
      </c>
      <c r="Q42" s="50">
        <v>4</v>
      </c>
      <c r="R42" s="50">
        <v>4</v>
      </c>
      <c r="S42" s="50">
        <v>4</v>
      </c>
      <c r="T42" s="50">
        <v>4</v>
      </c>
      <c r="U42" s="50">
        <v>4</v>
      </c>
      <c r="V42" s="61">
        <v>4</v>
      </c>
      <c r="W42" s="62" t="s">
        <v>74</v>
      </c>
      <c r="X42" s="50">
        <v>4</v>
      </c>
      <c r="Y42" s="61">
        <v>4</v>
      </c>
      <c r="Z42" s="61">
        <v>4</v>
      </c>
      <c r="AA42" s="61">
        <v>4</v>
      </c>
      <c r="AB42" s="50">
        <v>4</v>
      </c>
      <c r="AC42" s="61">
        <v>4</v>
      </c>
      <c r="AD42" s="62" t="s">
        <v>74</v>
      </c>
      <c r="AE42" s="50">
        <v>4</v>
      </c>
      <c r="AF42" s="61">
        <v>4</v>
      </c>
      <c r="AG42" s="61">
        <v>4</v>
      </c>
      <c r="AH42" s="50">
        <v>4</v>
      </c>
      <c r="AI42" s="77"/>
      <c r="AJ42" s="77"/>
      <c r="AK42" s="77"/>
      <c r="AL42" s="77"/>
      <c r="AM42" s="75"/>
      <c r="AN42" s="76"/>
      <c r="AO42" s="86"/>
      <c r="AP42" s="89"/>
      <c r="AQ42" s="88"/>
      <c r="XFC42" s="91"/>
      <c r="XFD42" s="91"/>
    </row>
    <row r="43" s="14" customFormat="1" ht="16.5" spans="2:16384">
      <c r="B43" s="48"/>
      <c r="C43" s="34"/>
      <c r="D43" s="49"/>
      <c r="E43" s="50"/>
      <c r="F43" s="50"/>
      <c r="G43" s="50"/>
      <c r="H43" s="50"/>
      <c r="I43" s="50"/>
      <c r="J43" s="50"/>
      <c r="K43" s="50"/>
      <c r="L43" s="49"/>
      <c r="M43" s="50"/>
      <c r="N43" s="50">
        <v>2.5</v>
      </c>
      <c r="O43" s="50">
        <v>1</v>
      </c>
      <c r="P43" s="50">
        <v>3.5</v>
      </c>
      <c r="Q43" s="50">
        <v>6</v>
      </c>
      <c r="R43" s="50">
        <v>4.5</v>
      </c>
      <c r="S43" s="50">
        <v>5</v>
      </c>
      <c r="T43" s="61">
        <v>1</v>
      </c>
      <c r="U43" s="61">
        <v>3</v>
      </c>
      <c r="V43" s="61">
        <v>5</v>
      </c>
      <c r="W43" s="50"/>
      <c r="X43" s="50">
        <v>2</v>
      </c>
      <c r="Y43" s="61">
        <v>2.5</v>
      </c>
      <c r="Z43" s="61">
        <v>2</v>
      </c>
      <c r="AA43" s="61">
        <v>1.5</v>
      </c>
      <c r="AB43" s="50">
        <v>1</v>
      </c>
      <c r="AC43" s="61">
        <v>2.5</v>
      </c>
      <c r="AD43" s="50"/>
      <c r="AE43" s="50">
        <v>1.5</v>
      </c>
      <c r="AF43" s="61">
        <v>1.5</v>
      </c>
      <c r="AG43" s="61">
        <v>0.5</v>
      </c>
      <c r="AH43" s="50">
        <v>3</v>
      </c>
      <c r="AI43" s="79"/>
      <c r="AJ43" s="79"/>
      <c r="AK43" s="79"/>
      <c r="AL43" s="79"/>
      <c r="AM43" s="75"/>
      <c r="AN43" s="76"/>
      <c r="AO43" s="86"/>
      <c r="AP43" s="90"/>
      <c r="AQ43" s="88"/>
      <c r="XFC43" s="91"/>
      <c r="XFD43" s="91"/>
    </row>
    <row r="44" s="14" customFormat="1" spans="2:16384">
      <c r="B44" s="46" t="s">
        <v>36</v>
      </c>
      <c r="C44" s="46" t="s">
        <v>83</v>
      </c>
      <c r="D44" s="34">
        <v>4</v>
      </c>
      <c r="E44" s="45" t="s">
        <v>77</v>
      </c>
      <c r="F44" s="34">
        <v>1</v>
      </c>
      <c r="G44" s="34">
        <v>1</v>
      </c>
      <c r="H44" s="34">
        <v>4</v>
      </c>
      <c r="I44" s="34">
        <v>4</v>
      </c>
      <c r="J44" s="34"/>
      <c r="K44" s="34">
        <v>4</v>
      </c>
      <c r="L44" s="34">
        <v>4</v>
      </c>
      <c r="M44" s="34">
        <v>4</v>
      </c>
      <c r="N44" s="34">
        <v>4</v>
      </c>
      <c r="O44" s="34">
        <v>4</v>
      </c>
      <c r="P44" s="34">
        <v>4</v>
      </c>
      <c r="Q44" s="34">
        <v>1</v>
      </c>
      <c r="R44" s="34">
        <v>4</v>
      </c>
      <c r="S44" s="34">
        <v>4</v>
      </c>
      <c r="T44" s="34">
        <v>4</v>
      </c>
      <c r="U44" s="34">
        <v>2</v>
      </c>
      <c r="V44" s="34">
        <v>4</v>
      </c>
      <c r="W44" s="34" t="s">
        <v>74</v>
      </c>
      <c r="X44" s="34">
        <v>4</v>
      </c>
      <c r="Y44" s="34">
        <v>4</v>
      </c>
      <c r="Z44" s="34">
        <v>4</v>
      </c>
      <c r="AA44" s="34">
        <v>4</v>
      </c>
      <c r="AB44" s="34">
        <v>4</v>
      </c>
      <c r="AC44" s="34">
        <v>4</v>
      </c>
      <c r="AD44" s="34" t="s">
        <v>74</v>
      </c>
      <c r="AE44" s="34">
        <v>4</v>
      </c>
      <c r="AF44" s="34">
        <v>4</v>
      </c>
      <c r="AG44" s="45" t="s">
        <v>77</v>
      </c>
      <c r="AH44" s="45" t="s">
        <v>77</v>
      </c>
      <c r="AI44" s="74">
        <v>21.5</v>
      </c>
      <c r="AJ44" s="74">
        <v>177</v>
      </c>
      <c r="AK44" s="74">
        <v>80.5</v>
      </c>
      <c r="AL44" s="74">
        <f>SUM(D44:AH46)</f>
        <v>257.5</v>
      </c>
      <c r="AM44" s="75">
        <f>SUM(D44:AH46)-AL44</f>
        <v>0</v>
      </c>
      <c r="AN44" s="76" t="s">
        <v>75</v>
      </c>
      <c r="AO44" s="86" t="s">
        <v>34</v>
      </c>
      <c r="AP44" s="87" t="s">
        <v>76</v>
      </c>
      <c r="AQ44" s="88"/>
      <c r="XFC44" s="91"/>
      <c r="XFD44" s="91"/>
    </row>
    <row r="45" s="14" customFormat="1" spans="2:16384">
      <c r="B45" s="47"/>
      <c r="C45" s="47"/>
      <c r="D45" s="34">
        <v>4</v>
      </c>
      <c r="E45" s="45" t="s">
        <v>77</v>
      </c>
      <c r="F45" s="45" t="s">
        <v>77</v>
      </c>
      <c r="G45" s="45" t="s">
        <v>77</v>
      </c>
      <c r="H45" s="45" t="s">
        <v>77</v>
      </c>
      <c r="I45" s="34">
        <v>4</v>
      </c>
      <c r="J45" s="45" t="s">
        <v>77</v>
      </c>
      <c r="K45" s="34">
        <v>4</v>
      </c>
      <c r="L45" s="34">
        <v>4</v>
      </c>
      <c r="M45" s="34">
        <v>4</v>
      </c>
      <c r="N45" s="34">
        <v>4</v>
      </c>
      <c r="O45" s="34">
        <v>4</v>
      </c>
      <c r="P45" s="34">
        <v>4</v>
      </c>
      <c r="Q45" s="45" t="s">
        <v>77</v>
      </c>
      <c r="R45" s="34">
        <v>4</v>
      </c>
      <c r="S45" s="34">
        <v>4</v>
      </c>
      <c r="T45" s="34">
        <v>4</v>
      </c>
      <c r="U45" s="34">
        <v>4</v>
      </c>
      <c r="V45" s="34">
        <v>4</v>
      </c>
      <c r="W45" s="34" t="s">
        <v>74</v>
      </c>
      <c r="X45" s="34">
        <v>4</v>
      </c>
      <c r="Y45" s="34">
        <v>4</v>
      </c>
      <c r="Z45" s="34">
        <v>4</v>
      </c>
      <c r="AA45" s="34">
        <v>4</v>
      </c>
      <c r="AB45" s="34">
        <v>4</v>
      </c>
      <c r="AC45" s="34">
        <v>4</v>
      </c>
      <c r="AD45" s="34" t="s">
        <v>74</v>
      </c>
      <c r="AE45" s="34">
        <v>4</v>
      </c>
      <c r="AF45" s="34">
        <v>4</v>
      </c>
      <c r="AG45" s="45" t="s">
        <v>77</v>
      </c>
      <c r="AH45" s="34">
        <v>4</v>
      </c>
      <c r="AI45" s="77"/>
      <c r="AJ45" s="77"/>
      <c r="AK45" s="77"/>
      <c r="AL45" s="77"/>
      <c r="AM45" s="75"/>
      <c r="AN45" s="76"/>
      <c r="AO45" s="86"/>
      <c r="AP45" s="89"/>
      <c r="AQ45" s="88"/>
      <c r="XFC45" s="91"/>
      <c r="XFD45" s="91"/>
    </row>
    <row r="46" s="14" customFormat="1" spans="2:16384">
      <c r="B46" s="47"/>
      <c r="C46" s="48"/>
      <c r="D46" s="34"/>
      <c r="E46" s="34"/>
      <c r="F46" s="34"/>
      <c r="G46" s="34"/>
      <c r="H46" s="34"/>
      <c r="I46" s="34">
        <v>4</v>
      </c>
      <c r="J46" s="34"/>
      <c r="K46" s="34">
        <v>5</v>
      </c>
      <c r="L46" s="34">
        <v>5.5</v>
      </c>
      <c r="M46" s="34">
        <v>5.5</v>
      </c>
      <c r="N46" s="34">
        <v>5.5</v>
      </c>
      <c r="O46" s="34">
        <v>0.5</v>
      </c>
      <c r="P46" s="34">
        <v>4</v>
      </c>
      <c r="Q46" s="34"/>
      <c r="R46" s="34">
        <v>5</v>
      </c>
      <c r="S46" s="34">
        <v>4</v>
      </c>
      <c r="T46" s="34">
        <v>1</v>
      </c>
      <c r="U46" s="34">
        <v>3.5</v>
      </c>
      <c r="V46" s="34">
        <v>4.5</v>
      </c>
      <c r="W46" s="34"/>
      <c r="X46" s="34">
        <v>4</v>
      </c>
      <c r="Y46" s="34">
        <v>6.5</v>
      </c>
      <c r="Z46" s="34">
        <v>3.5</v>
      </c>
      <c r="AA46" s="34">
        <v>2</v>
      </c>
      <c r="AB46" s="34">
        <v>2</v>
      </c>
      <c r="AC46" s="34">
        <v>4.5</v>
      </c>
      <c r="AD46" s="34"/>
      <c r="AE46" s="34">
        <v>3</v>
      </c>
      <c r="AF46" s="34">
        <v>2.5</v>
      </c>
      <c r="AG46" s="45"/>
      <c r="AH46" s="34">
        <v>4.5</v>
      </c>
      <c r="AI46" s="79"/>
      <c r="AJ46" s="79"/>
      <c r="AK46" s="79"/>
      <c r="AL46" s="79"/>
      <c r="AM46" s="75"/>
      <c r="AN46" s="76"/>
      <c r="AO46" s="86"/>
      <c r="AP46" s="90"/>
      <c r="AQ46" s="88"/>
      <c r="XFC46" s="91"/>
      <c r="XFD46" s="91"/>
    </row>
    <row r="47" s="14" customFormat="1" spans="2:16384">
      <c r="B47" s="34" t="s">
        <v>39</v>
      </c>
      <c r="C47" s="46" t="s">
        <v>84</v>
      </c>
      <c r="D47" s="24"/>
      <c r="E47" s="24">
        <v>4</v>
      </c>
      <c r="F47" s="24">
        <v>4</v>
      </c>
      <c r="G47" s="24" t="s">
        <v>74</v>
      </c>
      <c r="H47" s="24">
        <v>4</v>
      </c>
      <c r="I47" s="24">
        <v>4</v>
      </c>
      <c r="J47" s="24">
        <v>4</v>
      </c>
      <c r="K47" s="24">
        <v>4</v>
      </c>
      <c r="L47" s="24">
        <v>4</v>
      </c>
      <c r="M47" s="24">
        <v>4</v>
      </c>
      <c r="N47" s="24">
        <v>4</v>
      </c>
      <c r="O47" s="24">
        <v>4</v>
      </c>
      <c r="P47" s="24">
        <v>3</v>
      </c>
      <c r="Q47" s="24">
        <v>4</v>
      </c>
      <c r="R47" s="24">
        <v>4</v>
      </c>
      <c r="S47" s="24">
        <v>4</v>
      </c>
      <c r="T47" s="24">
        <v>4</v>
      </c>
      <c r="U47" s="24">
        <v>2</v>
      </c>
      <c r="V47" s="24">
        <v>4</v>
      </c>
      <c r="W47" s="24" t="s">
        <v>74</v>
      </c>
      <c r="X47" s="24">
        <v>4</v>
      </c>
      <c r="Y47" s="24">
        <v>4</v>
      </c>
      <c r="Z47" s="24">
        <v>4</v>
      </c>
      <c r="AA47" s="24">
        <v>4</v>
      </c>
      <c r="AB47" s="45" t="s">
        <v>77</v>
      </c>
      <c r="AC47" s="24">
        <v>4</v>
      </c>
      <c r="AD47" s="24" t="s">
        <v>74</v>
      </c>
      <c r="AE47" s="24">
        <v>4</v>
      </c>
      <c r="AF47" s="24">
        <v>4</v>
      </c>
      <c r="AG47" s="24">
        <v>4</v>
      </c>
      <c r="AH47" s="24">
        <v>4</v>
      </c>
      <c r="AI47" s="74">
        <v>26</v>
      </c>
      <c r="AJ47" s="74">
        <v>209</v>
      </c>
      <c r="AK47" s="74">
        <v>97.5</v>
      </c>
      <c r="AL47" s="74">
        <f>SUM(D47:AH49)</f>
        <v>306.5</v>
      </c>
      <c r="AM47" s="75">
        <f>SUM(D47:AH49)-AL47</f>
        <v>0</v>
      </c>
      <c r="AN47" s="76" t="s">
        <v>75</v>
      </c>
      <c r="AO47" s="86" t="s">
        <v>34</v>
      </c>
      <c r="AP47" s="87" t="s">
        <v>76</v>
      </c>
      <c r="AQ47" s="88"/>
      <c r="XFC47" s="91"/>
      <c r="XFD47" s="91"/>
    </row>
    <row r="48" s="14" customFormat="1" spans="2:16384">
      <c r="B48" s="34"/>
      <c r="C48" s="47"/>
      <c r="D48" s="24"/>
      <c r="E48" s="24">
        <v>4</v>
      </c>
      <c r="F48" s="24">
        <v>4</v>
      </c>
      <c r="G48" s="24">
        <v>4</v>
      </c>
      <c r="H48" s="24">
        <v>4</v>
      </c>
      <c r="I48" s="24">
        <v>4</v>
      </c>
      <c r="J48" s="24">
        <v>4</v>
      </c>
      <c r="K48" s="24">
        <v>4</v>
      </c>
      <c r="L48" s="24">
        <v>4</v>
      </c>
      <c r="M48" s="24">
        <v>4</v>
      </c>
      <c r="N48" s="24">
        <v>4</v>
      </c>
      <c r="O48" s="24">
        <v>4</v>
      </c>
      <c r="P48" s="24">
        <v>4</v>
      </c>
      <c r="Q48" s="24">
        <v>4</v>
      </c>
      <c r="R48" s="24">
        <v>4</v>
      </c>
      <c r="S48" s="24">
        <v>4</v>
      </c>
      <c r="T48" s="24">
        <v>4</v>
      </c>
      <c r="U48" s="24">
        <v>4</v>
      </c>
      <c r="V48" s="24">
        <v>4</v>
      </c>
      <c r="W48" s="24" t="s">
        <v>74</v>
      </c>
      <c r="X48" s="24">
        <v>4</v>
      </c>
      <c r="Y48" s="24">
        <v>4</v>
      </c>
      <c r="Z48" s="24">
        <v>4</v>
      </c>
      <c r="AA48" s="24">
        <v>4</v>
      </c>
      <c r="AB48" s="45" t="s">
        <v>77</v>
      </c>
      <c r="AC48" s="24">
        <v>4</v>
      </c>
      <c r="AD48" s="24" t="s">
        <v>74</v>
      </c>
      <c r="AE48" s="24">
        <v>4</v>
      </c>
      <c r="AF48" s="24">
        <v>4</v>
      </c>
      <c r="AG48" s="24">
        <v>4</v>
      </c>
      <c r="AH48" s="24">
        <v>4</v>
      </c>
      <c r="AI48" s="77"/>
      <c r="AJ48" s="77"/>
      <c r="AK48" s="77"/>
      <c r="AL48" s="77"/>
      <c r="AM48" s="75"/>
      <c r="AN48" s="76"/>
      <c r="AO48" s="86"/>
      <c r="AP48" s="89"/>
      <c r="AQ48" s="88"/>
      <c r="XFC48" s="91"/>
      <c r="XFD48" s="91"/>
    </row>
    <row r="49" s="14" customFormat="1" spans="2:16384">
      <c r="B49" s="34"/>
      <c r="C49" s="48"/>
      <c r="D49" s="24"/>
      <c r="E49" s="24">
        <v>4.5</v>
      </c>
      <c r="F49" s="24">
        <v>6</v>
      </c>
      <c r="G49" s="24">
        <v>4</v>
      </c>
      <c r="H49" s="24">
        <v>2</v>
      </c>
      <c r="I49" s="24">
        <v>4</v>
      </c>
      <c r="J49" s="24">
        <v>4</v>
      </c>
      <c r="K49" s="24">
        <v>4.5</v>
      </c>
      <c r="L49" s="24">
        <v>4</v>
      </c>
      <c r="M49" s="24">
        <v>5</v>
      </c>
      <c r="N49" s="24">
        <v>5</v>
      </c>
      <c r="O49" s="24">
        <v>2.5</v>
      </c>
      <c r="P49" s="24">
        <v>0.5</v>
      </c>
      <c r="Q49" s="24">
        <v>5.5</v>
      </c>
      <c r="R49" s="24">
        <v>5.5</v>
      </c>
      <c r="S49" s="24">
        <v>5</v>
      </c>
      <c r="T49" s="24">
        <v>3.5</v>
      </c>
      <c r="U49" s="24">
        <v>5.5</v>
      </c>
      <c r="V49" s="24">
        <v>5.5</v>
      </c>
      <c r="W49" s="24"/>
      <c r="X49" s="24">
        <v>4.5</v>
      </c>
      <c r="Y49" s="24">
        <v>1</v>
      </c>
      <c r="Z49" s="24">
        <v>3.5</v>
      </c>
      <c r="AA49" s="24">
        <v>3</v>
      </c>
      <c r="AB49" s="24"/>
      <c r="AC49" s="24">
        <v>2.5</v>
      </c>
      <c r="AD49" s="24"/>
      <c r="AE49" s="24">
        <v>4</v>
      </c>
      <c r="AF49" s="24">
        <v>2</v>
      </c>
      <c r="AG49" s="24">
        <v>0.5</v>
      </c>
      <c r="AH49" s="24"/>
      <c r="AI49" s="79"/>
      <c r="AJ49" s="79"/>
      <c r="AK49" s="79"/>
      <c r="AL49" s="79"/>
      <c r="AM49" s="75"/>
      <c r="AN49" s="76"/>
      <c r="AO49" s="86"/>
      <c r="AP49" s="90"/>
      <c r="AQ49" s="88"/>
      <c r="XFC49" s="91"/>
      <c r="XFD49" s="91"/>
    </row>
    <row r="50" s="14" customFormat="1" spans="2:16384">
      <c r="B50" s="34" t="s">
        <v>40</v>
      </c>
      <c r="C50" s="46" t="s">
        <v>85</v>
      </c>
      <c r="D50" s="34">
        <v>4</v>
      </c>
      <c r="E50" s="45" t="s">
        <v>77</v>
      </c>
      <c r="F50" s="51">
        <v>2</v>
      </c>
      <c r="G50" s="51">
        <v>1</v>
      </c>
      <c r="H50" s="52">
        <v>4</v>
      </c>
      <c r="I50" s="52">
        <v>4</v>
      </c>
      <c r="J50" s="51">
        <v>4</v>
      </c>
      <c r="K50" s="51">
        <v>4</v>
      </c>
      <c r="L50" s="51">
        <v>4</v>
      </c>
      <c r="M50" s="51">
        <v>4</v>
      </c>
      <c r="N50" s="51">
        <v>4</v>
      </c>
      <c r="O50" s="51">
        <v>4</v>
      </c>
      <c r="P50" s="57"/>
      <c r="Q50" s="58" t="s">
        <v>82</v>
      </c>
      <c r="R50" s="52">
        <v>4</v>
      </c>
      <c r="S50" s="51">
        <v>4</v>
      </c>
      <c r="T50" s="51">
        <v>4</v>
      </c>
      <c r="U50" s="51">
        <v>2</v>
      </c>
      <c r="V50" s="51">
        <v>4</v>
      </c>
      <c r="W50" s="51">
        <v>4</v>
      </c>
      <c r="X50" s="51">
        <v>4</v>
      </c>
      <c r="Y50" s="51">
        <v>4</v>
      </c>
      <c r="Z50" s="51">
        <v>4</v>
      </c>
      <c r="AA50" s="51">
        <v>4</v>
      </c>
      <c r="AB50" s="52">
        <v>4</v>
      </c>
      <c r="AC50" s="51">
        <v>4</v>
      </c>
      <c r="AD50" s="51">
        <v>4</v>
      </c>
      <c r="AE50" s="51">
        <v>4</v>
      </c>
      <c r="AF50" s="51">
        <v>3</v>
      </c>
      <c r="AG50" s="51">
        <v>4</v>
      </c>
      <c r="AH50" s="51">
        <v>4</v>
      </c>
      <c r="AI50" s="74">
        <v>27.5</v>
      </c>
      <c r="AJ50" s="74">
        <v>224</v>
      </c>
      <c r="AK50" s="74">
        <v>105</v>
      </c>
      <c r="AL50" s="74">
        <f>SUM(D50:AH52)</f>
        <v>315</v>
      </c>
      <c r="AM50" s="75">
        <f>SUM(D50:AH52)-AL50</f>
        <v>0</v>
      </c>
      <c r="AN50" s="76" t="s">
        <v>75</v>
      </c>
      <c r="AO50" s="86" t="s">
        <v>34</v>
      </c>
      <c r="AP50" s="87" t="s">
        <v>76</v>
      </c>
      <c r="AQ50" s="88"/>
      <c r="XFC50" s="91"/>
      <c r="XFD50" s="91"/>
    </row>
    <row r="51" s="14" customFormat="1" spans="2:16384">
      <c r="B51" s="34"/>
      <c r="C51" s="47"/>
      <c r="D51" s="34">
        <v>4</v>
      </c>
      <c r="E51" s="45" t="s">
        <v>77</v>
      </c>
      <c r="F51" s="51">
        <v>4</v>
      </c>
      <c r="G51" s="51">
        <v>4</v>
      </c>
      <c r="H51" s="51">
        <v>4</v>
      </c>
      <c r="I51" s="52">
        <v>4</v>
      </c>
      <c r="J51" s="51">
        <v>4</v>
      </c>
      <c r="K51" s="51">
        <v>4</v>
      </c>
      <c r="L51" s="51">
        <v>4</v>
      </c>
      <c r="M51" s="51">
        <v>4</v>
      </c>
      <c r="N51" s="51">
        <v>4</v>
      </c>
      <c r="O51" s="51">
        <v>4</v>
      </c>
      <c r="P51" s="57"/>
      <c r="Q51" s="58" t="s">
        <v>82</v>
      </c>
      <c r="R51" s="52">
        <v>4</v>
      </c>
      <c r="S51" s="51">
        <v>4</v>
      </c>
      <c r="T51" s="51">
        <v>4</v>
      </c>
      <c r="U51" s="51">
        <v>4</v>
      </c>
      <c r="V51" s="51">
        <v>4</v>
      </c>
      <c r="W51" s="51">
        <v>4</v>
      </c>
      <c r="X51" s="51">
        <v>4</v>
      </c>
      <c r="Y51" s="51">
        <v>4</v>
      </c>
      <c r="Z51" s="51">
        <v>4</v>
      </c>
      <c r="AA51" s="51">
        <v>4</v>
      </c>
      <c r="AB51" s="51">
        <v>4</v>
      </c>
      <c r="AC51" s="51">
        <v>4</v>
      </c>
      <c r="AD51" s="51">
        <v>4</v>
      </c>
      <c r="AE51" s="51">
        <v>4</v>
      </c>
      <c r="AF51" s="51">
        <v>4</v>
      </c>
      <c r="AG51" s="51">
        <v>4</v>
      </c>
      <c r="AH51" s="51">
        <v>4</v>
      </c>
      <c r="AI51" s="77"/>
      <c r="AJ51" s="77"/>
      <c r="AK51" s="77"/>
      <c r="AL51" s="77"/>
      <c r="AM51" s="75"/>
      <c r="AN51" s="76"/>
      <c r="AO51" s="86"/>
      <c r="AP51" s="89"/>
      <c r="AQ51" s="88"/>
      <c r="XFC51" s="91"/>
      <c r="XFD51" s="91"/>
    </row>
    <row r="52" s="14" customFormat="1" spans="2:16384">
      <c r="B52" s="34"/>
      <c r="C52" s="48"/>
      <c r="D52" s="34">
        <v>3</v>
      </c>
      <c r="E52" s="24"/>
      <c r="F52" s="24">
        <v>9.5</v>
      </c>
      <c r="G52" s="51">
        <v>5.5</v>
      </c>
      <c r="H52" s="51">
        <v>5</v>
      </c>
      <c r="I52" s="51">
        <v>2.5</v>
      </c>
      <c r="J52" s="51">
        <v>0.5</v>
      </c>
      <c r="K52" s="51">
        <v>3.5</v>
      </c>
      <c r="L52" s="39">
        <v>2</v>
      </c>
      <c r="M52" s="51">
        <v>4</v>
      </c>
      <c r="N52" s="51">
        <v>4</v>
      </c>
      <c r="O52" s="51">
        <v>2</v>
      </c>
      <c r="P52" s="57"/>
      <c r="Q52" s="51"/>
      <c r="R52" s="51">
        <v>7</v>
      </c>
      <c r="S52" s="51">
        <v>3.5</v>
      </c>
      <c r="T52" s="51">
        <v>3</v>
      </c>
      <c r="U52" s="51">
        <v>3.5</v>
      </c>
      <c r="V52" s="51">
        <v>4</v>
      </c>
      <c r="W52" s="51">
        <v>0.5</v>
      </c>
      <c r="X52" s="51"/>
      <c r="Y52" s="51">
        <v>3</v>
      </c>
      <c r="Z52" s="51">
        <v>5</v>
      </c>
      <c r="AA52" s="51"/>
      <c r="AB52" s="51">
        <v>2.5</v>
      </c>
      <c r="AC52" s="51">
        <v>6</v>
      </c>
      <c r="AD52" s="51">
        <v>3.5</v>
      </c>
      <c r="AE52" s="51">
        <v>7</v>
      </c>
      <c r="AF52" s="51">
        <v>5</v>
      </c>
      <c r="AG52" s="51">
        <v>0.5</v>
      </c>
      <c r="AH52" s="80">
        <v>3.5</v>
      </c>
      <c r="AI52" s="79"/>
      <c r="AJ52" s="79"/>
      <c r="AK52" s="79"/>
      <c r="AL52" s="79"/>
      <c r="AM52" s="75"/>
      <c r="AN52" s="76"/>
      <c r="AO52" s="86"/>
      <c r="AP52" s="90"/>
      <c r="AQ52" s="88"/>
      <c r="XFC52" s="91"/>
      <c r="XFD52" s="91"/>
    </row>
    <row r="53" s="14" customFormat="1" spans="2:16384">
      <c r="B53" s="46" t="s">
        <v>38</v>
      </c>
      <c r="C53" s="46" t="s">
        <v>86</v>
      </c>
      <c r="D53" s="24">
        <v>4</v>
      </c>
      <c r="E53" s="24">
        <v>4</v>
      </c>
      <c r="F53" s="24">
        <v>4</v>
      </c>
      <c r="G53" s="24">
        <v>4</v>
      </c>
      <c r="H53" s="53">
        <v>4</v>
      </c>
      <c r="I53" s="24">
        <v>4</v>
      </c>
      <c r="J53" s="51">
        <v>4</v>
      </c>
      <c r="K53" s="24">
        <v>4</v>
      </c>
      <c r="L53" s="24">
        <v>4</v>
      </c>
      <c r="M53" s="58">
        <v>4</v>
      </c>
      <c r="N53" s="58">
        <v>4</v>
      </c>
      <c r="O53" s="58">
        <v>4</v>
      </c>
      <c r="P53" s="58" t="s">
        <v>74</v>
      </c>
      <c r="Q53" s="58" t="s">
        <v>82</v>
      </c>
      <c r="R53" s="58" t="s">
        <v>82</v>
      </c>
      <c r="S53" s="58" t="s">
        <v>82</v>
      </c>
      <c r="T53" s="58" t="s">
        <v>82</v>
      </c>
      <c r="U53" s="58" t="s">
        <v>82</v>
      </c>
      <c r="V53" s="58" t="s">
        <v>82</v>
      </c>
      <c r="W53" s="58" t="s">
        <v>74</v>
      </c>
      <c r="X53" s="24">
        <v>4</v>
      </c>
      <c r="Y53" s="24">
        <v>4</v>
      </c>
      <c r="Z53" s="24">
        <v>4</v>
      </c>
      <c r="AA53" s="24">
        <v>4</v>
      </c>
      <c r="AB53" s="64">
        <v>4</v>
      </c>
      <c r="AC53" s="64">
        <v>4</v>
      </c>
      <c r="AD53" s="58" t="s">
        <v>74</v>
      </c>
      <c r="AE53" s="24">
        <v>4</v>
      </c>
      <c r="AF53" s="24">
        <v>4</v>
      </c>
      <c r="AG53" s="58">
        <v>4</v>
      </c>
      <c r="AH53" s="24">
        <v>4</v>
      </c>
      <c r="AI53" s="74">
        <v>22</v>
      </c>
      <c r="AJ53" s="74">
        <v>176</v>
      </c>
      <c r="AK53" s="74">
        <v>69</v>
      </c>
      <c r="AL53" s="74">
        <f>SUM(D53:AH55)</f>
        <v>245</v>
      </c>
      <c r="AM53" s="75">
        <f>SUM(D53:AH55)-AL53</f>
        <v>0</v>
      </c>
      <c r="AN53" s="76" t="s">
        <v>75</v>
      </c>
      <c r="AO53" s="86" t="s">
        <v>34</v>
      </c>
      <c r="AP53" s="87" t="s">
        <v>76</v>
      </c>
      <c r="AQ53" s="88"/>
      <c r="XFC53" s="91"/>
      <c r="XFD53" s="91"/>
    </row>
    <row r="54" s="14" customFormat="1" spans="2:16384">
      <c r="B54" s="47"/>
      <c r="C54" s="47"/>
      <c r="D54" s="24">
        <v>4</v>
      </c>
      <c r="E54" s="24">
        <v>4</v>
      </c>
      <c r="F54" s="24">
        <v>4</v>
      </c>
      <c r="G54" s="24">
        <v>4</v>
      </c>
      <c r="H54" s="53">
        <v>4</v>
      </c>
      <c r="I54" s="24">
        <v>4</v>
      </c>
      <c r="J54" s="51">
        <v>4</v>
      </c>
      <c r="K54" s="24">
        <v>4</v>
      </c>
      <c r="L54" s="24">
        <v>4</v>
      </c>
      <c r="M54" s="58">
        <v>4</v>
      </c>
      <c r="N54" s="58">
        <v>4</v>
      </c>
      <c r="O54" s="58">
        <v>4</v>
      </c>
      <c r="P54" s="58" t="s">
        <v>74</v>
      </c>
      <c r="Q54" s="58" t="s">
        <v>82</v>
      </c>
      <c r="R54" s="58" t="s">
        <v>82</v>
      </c>
      <c r="S54" s="58" t="s">
        <v>82</v>
      </c>
      <c r="T54" s="58" t="s">
        <v>82</v>
      </c>
      <c r="U54" s="58" t="s">
        <v>82</v>
      </c>
      <c r="V54" s="58" t="s">
        <v>82</v>
      </c>
      <c r="W54" s="58" t="s">
        <v>74</v>
      </c>
      <c r="X54" s="24">
        <v>4</v>
      </c>
      <c r="Y54" s="24">
        <v>4</v>
      </c>
      <c r="Z54" s="24">
        <v>4</v>
      </c>
      <c r="AA54" s="24">
        <v>4</v>
      </c>
      <c r="AB54" s="64">
        <v>4</v>
      </c>
      <c r="AC54" s="64">
        <v>4</v>
      </c>
      <c r="AD54" s="58" t="s">
        <v>74</v>
      </c>
      <c r="AE54" s="24">
        <v>4</v>
      </c>
      <c r="AF54" s="24">
        <v>4</v>
      </c>
      <c r="AG54" s="58">
        <v>4</v>
      </c>
      <c r="AH54" s="24">
        <v>4</v>
      </c>
      <c r="AI54" s="77"/>
      <c r="AJ54" s="77"/>
      <c r="AK54" s="77"/>
      <c r="AL54" s="77"/>
      <c r="AM54" s="75"/>
      <c r="AN54" s="76"/>
      <c r="AO54" s="86"/>
      <c r="AP54" s="89"/>
      <c r="AQ54" s="88"/>
      <c r="XFC54" s="91"/>
      <c r="XFD54" s="91"/>
    </row>
    <row r="55" s="14" customFormat="1" spans="2:16384">
      <c r="B55" s="48"/>
      <c r="C55" s="48"/>
      <c r="D55" s="24">
        <v>5</v>
      </c>
      <c r="E55" s="24">
        <v>2.5</v>
      </c>
      <c r="F55" s="24">
        <v>5.5</v>
      </c>
      <c r="G55" s="24">
        <v>2.5</v>
      </c>
      <c r="H55" s="51">
        <v>4.5</v>
      </c>
      <c r="I55" s="24">
        <v>2.5</v>
      </c>
      <c r="J55" s="51">
        <v>2.5</v>
      </c>
      <c r="K55" s="24"/>
      <c r="L55" s="24">
        <v>1.5</v>
      </c>
      <c r="M55" s="58">
        <v>3</v>
      </c>
      <c r="N55" s="58">
        <v>4.5</v>
      </c>
      <c r="O55" s="58">
        <v>2.5</v>
      </c>
      <c r="P55" s="58"/>
      <c r="Q55" s="58"/>
      <c r="R55" s="58"/>
      <c r="S55" s="58"/>
      <c r="T55" s="24"/>
      <c r="U55" s="24"/>
      <c r="V55" s="58"/>
      <c r="W55" s="58"/>
      <c r="X55" s="58">
        <v>5</v>
      </c>
      <c r="Y55" s="24">
        <v>5</v>
      </c>
      <c r="Z55" s="58">
        <v>3</v>
      </c>
      <c r="AA55" s="51">
        <v>2</v>
      </c>
      <c r="AB55" s="64">
        <v>1</v>
      </c>
      <c r="AC55" s="64">
        <v>2.5</v>
      </c>
      <c r="AD55" s="51"/>
      <c r="AE55" s="24">
        <v>5.5</v>
      </c>
      <c r="AF55" s="64">
        <v>4.5</v>
      </c>
      <c r="AG55" s="58">
        <v>3</v>
      </c>
      <c r="AH55" s="24">
        <v>1</v>
      </c>
      <c r="AI55" s="79"/>
      <c r="AJ55" s="79"/>
      <c r="AK55" s="79"/>
      <c r="AL55" s="79"/>
      <c r="AM55" s="75"/>
      <c r="AN55" s="76"/>
      <c r="AO55" s="86"/>
      <c r="AP55" s="90"/>
      <c r="AQ55" s="88"/>
      <c r="XFC55" s="91"/>
      <c r="XFD55" s="91"/>
    </row>
    <row r="56" s="14" customFormat="1" spans="2:16384">
      <c r="B56" s="46" t="s">
        <v>23</v>
      </c>
      <c r="C56" s="46" t="s">
        <v>83</v>
      </c>
      <c r="D56" s="24">
        <v>4</v>
      </c>
      <c r="E56" s="24">
        <v>4</v>
      </c>
      <c r="F56" s="24">
        <v>4</v>
      </c>
      <c r="G56" s="24">
        <v>4</v>
      </c>
      <c r="H56" s="24"/>
      <c r="I56" s="24">
        <v>4</v>
      </c>
      <c r="J56" s="24">
        <v>4</v>
      </c>
      <c r="K56" s="24">
        <v>4</v>
      </c>
      <c r="L56" s="45" t="s">
        <v>77</v>
      </c>
      <c r="M56" s="24">
        <v>4</v>
      </c>
      <c r="N56" s="24">
        <v>4</v>
      </c>
      <c r="O56" s="24">
        <v>4</v>
      </c>
      <c r="P56" s="24">
        <v>2.5</v>
      </c>
      <c r="Q56" s="24">
        <v>4</v>
      </c>
      <c r="R56" s="45" t="s">
        <v>77</v>
      </c>
      <c r="S56" s="24">
        <v>4</v>
      </c>
      <c r="T56" s="24">
        <v>3.5</v>
      </c>
      <c r="U56" s="24">
        <v>1.5</v>
      </c>
      <c r="V56" s="24">
        <v>3.5</v>
      </c>
      <c r="W56" s="24" t="s">
        <v>74</v>
      </c>
      <c r="X56" s="24">
        <v>4</v>
      </c>
      <c r="Y56" s="24">
        <v>4</v>
      </c>
      <c r="Z56" s="24">
        <v>4</v>
      </c>
      <c r="AA56" s="24">
        <v>4</v>
      </c>
      <c r="AB56" s="24">
        <v>4</v>
      </c>
      <c r="AC56" s="24">
        <v>4</v>
      </c>
      <c r="AD56" s="24" t="s">
        <v>74</v>
      </c>
      <c r="AE56" s="24">
        <v>4</v>
      </c>
      <c r="AF56" s="24">
        <v>4</v>
      </c>
      <c r="AG56" s="24">
        <v>4</v>
      </c>
      <c r="AH56" s="24">
        <v>4</v>
      </c>
      <c r="AI56" s="74">
        <v>26</v>
      </c>
      <c r="AJ56" s="74">
        <v>206.5</v>
      </c>
      <c r="AK56" s="74">
        <v>104.5</v>
      </c>
      <c r="AL56" s="74">
        <f>SUM(D56:AH58)</f>
        <v>311</v>
      </c>
      <c r="AM56" s="75">
        <f>SUM(D56:AH58)-AL56</f>
        <v>0</v>
      </c>
      <c r="AN56" s="76" t="s">
        <v>75</v>
      </c>
      <c r="AO56" s="86" t="s">
        <v>34</v>
      </c>
      <c r="AP56" s="87" t="s">
        <v>76</v>
      </c>
      <c r="AQ56" s="88"/>
      <c r="XFC56" s="91"/>
      <c r="XFD56" s="91"/>
    </row>
    <row r="57" s="14" customFormat="1" spans="2:16384">
      <c r="B57" s="47"/>
      <c r="C57" s="47"/>
      <c r="D57" s="24">
        <v>4</v>
      </c>
      <c r="E57" s="24">
        <v>4</v>
      </c>
      <c r="F57" s="24">
        <v>4</v>
      </c>
      <c r="G57" s="24">
        <v>4</v>
      </c>
      <c r="H57" s="24">
        <v>3.5</v>
      </c>
      <c r="I57" s="24">
        <v>4</v>
      </c>
      <c r="J57" s="24">
        <v>4</v>
      </c>
      <c r="K57" s="24">
        <v>4</v>
      </c>
      <c r="L57" s="45" t="s">
        <v>77</v>
      </c>
      <c r="M57" s="24">
        <v>4</v>
      </c>
      <c r="N57" s="24">
        <v>4</v>
      </c>
      <c r="O57" s="24">
        <v>4</v>
      </c>
      <c r="P57" s="24">
        <v>4</v>
      </c>
      <c r="Q57" s="24">
        <v>4</v>
      </c>
      <c r="R57" s="45" t="s">
        <v>77</v>
      </c>
      <c r="S57" s="24">
        <v>4</v>
      </c>
      <c r="T57" s="24">
        <v>4</v>
      </c>
      <c r="U57" s="24">
        <v>4</v>
      </c>
      <c r="V57" s="24">
        <v>4</v>
      </c>
      <c r="W57" s="24" t="s">
        <v>74</v>
      </c>
      <c r="X57" s="24">
        <v>4</v>
      </c>
      <c r="Y57" s="24">
        <v>4</v>
      </c>
      <c r="Z57" s="24">
        <v>4</v>
      </c>
      <c r="AA57" s="24">
        <v>4</v>
      </c>
      <c r="AB57" s="24">
        <v>4</v>
      </c>
      <c r="AC57" s="24">
        <v>4</v>
      </c>
      <c r="AD57" s="24" t="s">
        <v>74</v>
      </c>
      <c r="AE57" s="24">
        <v>4</v>
      </c>
      <c r="AF57" s="24">
        <v>4</v>
      </c>
      <c r="AG57" s="24">
        <v>4</v>
      </c>
      <c r="AH57" s="24">
        <v>4</v>
      </c>
      <c r="AI57" s="77"/>
      <c r="AJ57" s="77"/>
      <c r="AK57" s="77"/>
      <c r="AL57" s="77"/>
      <c r="AM57" s="75"/>
      <c r="AN57" s="76"/>
      <c r="AO57" s="86"/>
      <c r="AP57" s="89"/>
      <c r="AQ57" s="88"/>
      <c r="XFC57" s="91"/>
      <c r="XFD57" s="91"/>
    </row>
    <row r="58" s="14" customFormat="1" spans="2:16384">
      <c r="B58" s="48"/>
      <c r="C58" s="48"/>
      <c r="D58" s="24">
        <v>5.5</v>
      </c>
      <c r="E58" s="24">
        <v>1</v>
      </c>
      <c r="F58" s="24"/>
      <c r="G58" s="24">
        <v>7</v>
      </c>
      <c r="H58" s="24">
        <v>7</v>
      </c>
      <c r="I58" s="24">
        <v>4</v>
      </c>
      <c r="J58" s="24">
        <v>0.5</v>
      </c>
      <c r="K58" s="24"/>
      <c r="L58" s="45"/>
      <c r="M58" s="24">
        <v>5.5</v>
      </c>
      <c r="N58" s="24">
        <v>5</v>
      </c>
      <c r="O58" s="24">
        <v>6.5</v>
      </c>
      <c r="P58" s="24">
        <v>3.5</v>
      </c>
      <c r="Q58" s="24">
        <v>7</v>
      </c>
      <c r="R58" s="45"/>
      <c r="S58" s="24">
        <v>4</v>
      </c>
      <c r="T58" s="24">
        <v>1</v>
      </c>
      <c r="U58" s="24">
        <v>4.5</v>
      </c>
      <c r="V58" s="24">
        <v>5.5</v>
      </c>
      <c r="W58" s="24"/>
      <c r="X58" s="24">
        <v>4</v>
      </c>
      <c r="Y58" s="24">
        <v>6.5</v>
      </c>
      <c r="Z58" s="24">
        <v>5</v>
      </c>
      <c r="AA58" s="24">
        <v>2</v>
      </c>
      <c r="AB58" s="24">
        <v>2</v>
      </c>
      <c r="AC58" s="24">
        <v>4.5</v>
      </c>
      <c r="AD58" s="24"/>
      <c r="AE58" s="24">
        <v>3</v>
      </c>
      <c r="AF58" s="24">
        <v>2.5</v>
      </c>
      <c r="AG58" s="24">
        <v>3.5</v>
      </c>
      <c r="AH58" s="24">
        <v>4</v>
      </c>
      <c r="AI58" s="79"/>
      <c r="AJ58" s="79"/>
      <c r="AK58" s="79"/>
      <c r="AL58" s="79"/>
      <c r="AM58" s="75"/>
      <c r="AN58" s="76"/>
      <c r="AO58" s="86"/>
      <c r="AP58" s="90"/>
      <c r="AQ58" s="88"/>
      <c r="XFC58" s="91"/>
      <c r="XFD58" s="91"/>
    </row>
    <row r="59" s="14" customFormat="1" spans="2:16384">
      <c r="B59" s="24" t="s">
        <v>51</v>
      </c>
      <c r="C59" s="24" t="s">
        <v>87</v>
      </c>
      <c r="D59" s="24"/>
      <c r="E59" s="24"/>
      <c r="F59" s="24"/>
      <c r="G59" s="24">
        <v>4</v>
      </c>
      <c r="H59" s="24">
        <v>4</v>
      </c>
      <c r="I59" s="24">
        <v>4</v>
      </c>
      <c r="J59" s="24">
        <v>4</v>
      </c>
      <c r="K59" s="24">
        <v>4</v>
      </c>
      <c r="L59" s="45" t="s">
        <v>77</v>
      </c>
      <c r="M59" s="45" t="s">
        <v>77</v>
      </c>
      <c r="N59" s="24">
        <v>3</v>
      </c>
      <c r="O59" s="24">
        <v>4</v>
      </c>
      <c r="P59" s="24">
        <v>3</v>
      </c>
      <c r="Q59" s="24">
        <v>4</v>
      </c>
      <c r="R59" s="24">
        <v>4</v>
      </c>
      <c r="S59" s="24">
        <v>4</v>
      </c>
      <c r="T59" s="24">
        <v>4</v>
      </c>
      <c r="U59" s="24">
        <v>2</v>
      </c>
      <c r="V59" s="24">
        <v>4</v>
      </c>
      <c r="W59" s="24" t="s">
        <v>74</v>
      </c>
      <c r="X59" s="24">
        <v>4</v>
      </c>
      <c r="Y59" s="24">
        <v>4</v>
      </c>
      <c r="Z59" s="24">
        <v>4</v>
      </c>
      <c r="AA59" s="24">
        <v>4</v>
      </c>
      <c r="AB59" s="24">
        <v>4</v>
      </c>
      <c r="AC59" s="45" t="s">
        <v>77</v>
      </c>
      <c r="AD59" s="24" t="s">
        <v>74</v>
      </c>
      <c r="AE59" s="45" t="s">
        <v>77</v>
      </c>
      <c r="AF59" s="24">
        <v>4</v>
      </c>
      <c r="AG59" s="81">
        <v>4</v>
      </c>
      <c r="AH59" s="24">
        <v>4</v>
      </c>
      <c r="AI59" s="74">
        <v>21.5</v>
      </c>
      <c r="AJ59" s="74">
        <v>174.5</v>
      </c>
      <c r="AK59" s="74">
        <v>79</v>
      </c>
      <c r="AL59" s="74">
        <f>SUM(D59:AH61)</f>
        <v>253.5</v>
      </c>
      <c r="AM59" s="75">
        <f>SUM(D59:AH61)-AL59</f>
        <v>0</v>
      </c>
      <c r="AN59" s="76" t="s">
        <v>75</v>
      </c>
      <c r="AO59" s="86" t="s">
        <v>34</v>
      </c>
      <c r="AP59" s="87" t="s">
        <v>76</v>
      </c>
      <c r="AQ59" s="88">
        <v>32.5</v>
      </c>
      <c r="XFC59" s="91"/>
      <c r="XFD59" s="91"/>
    </row>
    <row r="60" s="14" customFormat="1" spans="2:16384">
      <c r="B60" s="24"/>
      <c r="C60" s="24"/>
      <c r="D60" s="24"/>
      <c r="E60" s="24"/>
      <c r="F60" s="24"/>
      <c r="G60" s="24">
        <v>4</v>
      </c>
      <c r="H60" s="24">
        <v>4</v>
      </c>
      <c r="I60" s="24">
        <v>4</v>
      </c>
      <c r="J60" s="24">
        <v>4</v>
      </c>
      <c r="K60" s="24">
        <v>4</v>
      </c>
      <c r="L60" s="24">
        <v>4</v>
      </c>
      <c r="M60" s="45" t="s">
        <v>77</v>
      </c>
      <c r="N60" s="24">
        <v>4</v>
      </c>
      <c r="O60" s="24">
        <v>4</v>
      </c>
      <c r="P60" s="24">
        <v>4</v>
      </c>
      <c r="Q60" s="24">
        <v>4</v>
      </c>
      <c r="R60" s="24">
        <v>4</v>
      </c>
      <c r="S60" s="24">
        <v>4</v>
      </c>
      <c r="T60" s="24">
        <v>4</v>
      </c>
      <c r="U60" s="24">
        <v>4</v>
      </c>
      <c r="V60" s="24">
        <v>4</v>
      </c>
      <c r="W60" s="24" t="s">
        <v>74</v>
      </c>
      <c r="X60" s="24">
        <v>4</v>
      </c>
      <c r="Y60" s="24">
        <v>4</v>
      </c>
      <c r="Z60" s="24">
        <v>4</v>
      </c>
      <c r="AA60" s="24">
        <v>4</v>
      </c>
      <c r="AB60" s="24">
        <v>2</v>
      </c>
      <c r="AC60" s="24">
        <v>4.5</v>
      </c>
      <c r="AD60" s="24" t="s">
        <v>74</v>
      </c>
      <c r="AE60" s="45" t="s">
        <v>77</v>
      </c>
      <c r="AF60" s="24">
        <v>4</v>
      </c>
      <c r="AG60" s="24">
        <v>4</v>
      </c>
      <c r="AH60" s="45" t="s">
        <v>77</v>
      </c>
      <c r="AI60" s="77"/>
      <c r="AJ60" s="77"/>
      <c r="AK60" s="77"/>
      <c r="AL60" s="77"/>
      <c r="AM60" s="75"/>
      <c r="AN60" s="76"/>
      <c r="AO60" s="86"/>
      <c r="AP60" s="89"/>
      <c r="AQ60" s="88"/>
      <c r="XFC60" s="91"/>
      <c r="XFD60" s="91"/>
    </row>
    <row r="61" s="14" customFormat="1" spans="2:16384">
      <c r="B61" s="24"/>
      <c r="C61" s="24"/>
      <c r="D61" s="24"/>
      <c r="E61" s="24"/>
      <c r="F61" s="24"/>
      <c r="G61" s="24">
        <v>4.5</v>
      </c>
      <c r="H61" s="24">
        <v>1</v>
      </c>
      <c r="I61" s="24">
        <v>3</v>
      </c>
      <c r="J61" s="24">
        <v>4</v>
      </c>
      <c r="K61" s="24">
        <v>3</v>
      </c>
      <c r="L61" s="24">
        <v>4</v>
      </c>
      <c r="M61" s="24"/>
      <c r="N61" s="24">
        <v>3</v>
      </c>
      <c r="O61" s="24">
        <v>4.5</v>
      </c>
      <c r="P61" s="24">
        <v>0.5</v>
      </c>
      <c r="Q61" s="24">
        <v>5</v>
      </c>
      <c r="R61" s="24">
        <v>5.5</v>
      </c>
      <c r="S61" s="24">
        <v>5</v>
      </c>
      <c r="T61" s="24">
        <v>3.5</v>
      </c>
      <c r="U61" s="24">
        <v>5</v>
      </c>
      <c r="V61" s="24">
        <v>5.5</v>
      </c>
      <c r="W61" s="24"/>
      <c r="X61" s="24">
        <v>5</v>
      </c>
      <c r="Y61" s="24">
        <v>0.5</v>
      </c>
      <c r="Z61" s="24">
        <v>0.5</v>
      </c>
      <c r="AA61" s="24">
        <v>5.5</v>
      </c>
      <c r="AB61" s="24">
        <v>2.5</v>
      </c>
      <c r="AC61" s="24">
        <v>3.5</v>
      </c>
      <c r="AD61" s="24"/>
      <c r="AE61" s="24"/>
      <c r="AF61" s="24">
        <v>4</v>
      </c>
      <c r="AG61" s="24">
        <v>0.5</v>
      </c>
      <c r="AH61" s="24"/>
      <c r="AI61" s="79"/>
      <c r="AJ61" s="79"/>
      <c r="AK61" s="79"/>
      <c r="AL61" s="79"/>
      <c r="AM61" s="75"/>
      <c r="AN61" s="76"/>
      <c r="AO61" s="86"/>
      <c r="AP61" s="90"/>
      <c r="AQ61" s="88"/>
      <c r="XFC61" s="91"/>
      <c r="XFD61" s="91"/>
    </row>
    <row r="62" s="14" customFormat="1" ht="19" customHeight="1" spans="1:43">
      <c r="A62" s="18">
        <v>23</v>
      </c>
      <c r="B62" s="54" t="s">
        <v>27</v>
      </c>
      <c r="C62" s="24"/>
      <c r="D62" s="24">
        <v>4</v>
      </c>
      <c r="E62" s="24"/>
      <c r="F62" s="24">
        <v>4</v>
      </c>
      <c r="G62" s="24">
        <v>4</v>
      </c>
      <c r="H62" s="24">
        <v>4</v>
      </c>
      <c r="I62" s="24">
        <v>4</v>
      </c>
      <c r="J62" s="24">
        <v>4</v>
      </c>
      <c r="K62" s="24">
        <v>4</v>
      </c>
      <c r="L62" s="24"/>
      <c r="M62" s="24">
        <v>3.5</v>
      </c>
      <c r="N62" s="24">
        <v>3.5</v>
      </c>
      <c r="O62" s="24"/>
      <c r="P62" s="24">
        <v>4</v>
      </c>
      <c r="Q62" s="24"/>
      <c r="R62" s="24">
        <v>3</v>
      </c>
      <c r="S62" s="24">
        <v>2</v>
      </c>
      <c r="T62" s="24">
        <v>4</v>
      </c>
      <c r="U62" s="24">
        <v>4</v>
      </c>
      <c r="V62" s="24">
        <v>4</v>
      </c>
      <c r="W62" s="24">
        <v>3.5</v>
      </c>
      <c r="X62" s="63"/>
      <c r="Y62" s="24">
        <v>4</v>
      </c>
      <c r="Z62" s="24">
        <v>4</v>
      </c>
      <c r="AA62" s="24">
        <v>4</v>
      </c>
      <c r="AB62" s="24">
        <v>4</v>
      </c>
      <c r="AC62" s="24">
        <v>4</v>
      </c>
      <c r="AD62" s="24"/>
      <c r="AE62" s="24"/>
      <c r="AF62" s="24"/>
      <c r="AG62" s="24"/>
      <c r="AH62" s="24"/>
      <c r="AI62" s="74">
        <v>18</v>
      </c>
      <c r="AJ62" s="74">
        <v>144.5</v>
      </c>
      <c r="AK62" s="74">
        <v>30.5</v>
      </c>
      <c r="AL62" s="74">
        <f>SUM(D62:AH64)</f>
        <v>171</v>
      </c>
      <c r="AM62" s="75">
        <f>SUM(D62:AH64)-AL62</f>
        <v>0</v>
      </c>
      <c r="AN62" s="76" t="s">
        <v>75</v>
      </c>
      <c r="AO62" s="86" t="s">
        <v>24</v>
      </c>
      <c r="AP62" s="87" t="s">
        <v>76</v>
      </c>
      <c r="AQ62" s="88"/>
    </row>
    <row r="63" s="14" customFormat="1" ht="19" customHeight="1" spans="1:43">
      <c r="A63" s="18"/>
      <c r="B63" s="54"/>
      <c r="C63" s="24"/>
      <c r="D63" s="24">
        <v>4</v>
      </c>
      <c r="E63" s="24"/>
      <c r="F63" s="24">
        <v>4</v>
      </c>
      <c r="G63" s="24">
        <v>4</v>
      </c>
      <c r="H63" s="24">
        <v>4</v>
      </c>
      <c r="I63" s="24">
        <v>3.5</v>
      </c>
      <c r="J63" s="24">
        <v>4</v>
      </c>
      <c r="K63" s="24">
        <v>4</v>
      </c>
      <c r="L63" s="24"/>
      <c r="M63" s="24"/>
      <c r="N63" s="24"/>
      <c r="O63" s="24"/>
      <c r="P63" s="24">
        <v>2</v>
      </c>
      <c r="Q63" s="24"/>
      <c r="R63" s="24">
        <v>4</v>
      </c>
      <c r="S63" s="24"/>
      <c r="T63" s="24">
        <v>4</v>
      </c>
      <c r="U63" s="24">
        <v>3.5</v>
      </c>
      <c r="V63" s="24">
        <v>4</v>
      </c>
      <c r="W63" s="24"/>
      <c r="X63" s="24"/>
      <c r="Y63" s="24">
        <v>4</v>
      </c>
      <c r="Z63" s="24">
        <v>4</v>
      </c>
      <c r="AA63" s="24">
        <v>4</v>
      </c>
      <c r="AB63" s="24"/>
      <c r="AC63" s="24">
        <v>4</v>
      </c>
      <c r="AD63" s="24"/>
      <c r="AE63" s="24"/>
      <c r="AF63" s="24"/>
      <c r="AG63" s="24"/>
      <c r="AH63" s="24"/>
      <c r="AI63" s="77"/>
      <c r="AJ63" s="77"/>
      <c r="AK63" s="77"/>
      <c r="AL63" s="77"/>
      <c r="AM63" s="75"/>
      <c r="AN63" s="76"/>
      <c r="AO63" s="86"/>
      <c r="AP63" s="89"/>
      <c r="AQ63" s="88"/>
    </row>
    <row r="64" s="14" customFormat="1" ht="19" customHeight="1" spans="1:43">
      <c r="A64" s="18"/>
      <c r="B64" s="55" t="s">
        <v>78</v>
      </c>
      <c r="C64" s="24"/>
      <c r="D64" s="24">
        <v>1</v>
      </c>
      <c r="E64" s="24"/>
      <c r="F64" s="24">
        <v>1.5</v>
      </c>
      <c r="G64" s="24">
        <v>5</v>
      </c>
      <c r="H64" s="24">
        <v>2</v>
      </c>
      <c r="I64" s="24"/>
      <c r="J64" s="24">
        <v>1.5</v>
      </c>
      <c r="K64" s="24">
        <v>1.5</v>
      </c>
      <c r="L64" s="24"/>
      <c r="M64" s="24"/>
      <c r="N64" s="24"/>
      <c r="O64" s="24"/>
      <c r="P64" s="24"/>
      <c r="Q64" s="24"/>
      <c r="R64" s="24">
        <v>3</v>
      </c>
      <c r="S64" s="24"/>
      <c r="T64" s="24"/>
      <c r="U64" s="24"/>
      <c r="V64" s="24">
        <v>0.5</v>
      </c>
      <c r="W64" s="24"/>
      <c r="X64" s="24"/>
      <c r="Y64" s="24">
        <v>2.5</v>
      </c>
      <c r="Z64" s="24">
        <v>4</v>
      </c>
      <c r="AA64" s="24">
        <v>3</v>
      </c>
      <c r="AB64" s="24"/>
      <c r="AC64" s="24">
        <v>5</v>
      </c>
      <c r="AD64" s="24"/>
      <c r="AE64" s="24"/>
      <c r="AF64" s="24"/>
      <c r="AG64" s="24"/>
      <c r="AH64" s="24"/>
      <c r="AI64" s="79"/>
      <c r="AJ64" s="79"/>
      <c r="AK64" s="79"/>
      <c r="AL64" s="79"/>
      <c r="AM64" s="75"/>
      <c r="AN64" s="76"/>
      <c r="AO64" s="86"/>
      <c r="AP64" s="90"/>
      <c r="AQ64" s="88"/>
    </row>
    <row r="65" s="14" customFormat="1" ht="18" customHeight="1" spans="1:16384">
      <c r="A65" s="18">
        <v>1</v>
      </c>
      <c r="B65" s="54" t="s">
        <v>25</v>
      </c>
      <c r="C65" s="24"/>
      <c r="D65" s="24">
        <v>4</v>
      </c>
      <c r="E65" s="24">
        <v>4</v>
      </c>
      <c r="F65" s="24">
        <v>4</v>
      </c>
      <c r="G65" s="24">
        <v>4</v>
      </c>
      <c r="H65" s="24">
        <v>4</v>
      </c>
      <c r="I65" s="24"/>
      <c r="J65" s="24">
        <v>4</v>
      </c>
      <c r="K65" s="24">
        <v>4</v>
      </c>
      <c r="L65" s="24">
        <v>4</v>
      </c>
      <c r="M65" s="24">
        <v>4</v>
      </c>
      <c r="N65" s="24">
        <v>4</v>
      </c>
      <c r="O65" s="24">
        <v>4</v>
      </c>
      <c r="P65" s="24"/>
      <c r="Q65" s="24"/>
      <c r="R65" s="24"/>
      <c r="S65" s="24"/>
      <c r="T65" s="24"/>
      <c r="U65" s="24"/>
      <c r="V65" s="24">
        <v>4</v>
      </c>
      <c r="W65" s="24">
        <v>4</v>
      </c>
      <c r="X65" s="24"/>
      <c r="Y65" s="24">
        <v>4</v>
      </c>
      <c r="Z65" s="24">
        <v>4</v>
      </c>
      <c r="AA65" s="24">
        <v>4</v>
      </c>
      <c r="AB65" s="24">
        <v>4</v>
      </c>
      <c r="AC65" s="24">
        <v>4</v>
      </c>
      <c r="AD65" s="24">
        <v>4</v>
      </c>
      <c r="AE65" s="24">
        <v>4</v>
      </c>
      <c r="AF65" s="24">
        <v>4</v>
      </c>
      <c r="AG65" s="24">
        <v>4</v>
      </c>
      <c r="AH65" s="24">
        <v>4</v>
      </c>
      <c r="AI65" s="74">
        <v>22.5</v>
      </c>
      <c r="AJ65" s="74">
        <v>178.5</v>
      </c>
      <c r="AK65" s="74">
        <v>40</v>
      </c>
      <c r="AL65" s="74">
        <f>SUM(D65:AH67)</f>
        <v>218.5</v>
      </c>
      <c r="AM65" s="75">
        <f>SUM(D65:AH67)-AL65</f>
        <v>0</v>
      </c>
      <c r="AN65" s="76" t="s">
        <v>75</v>
      </c>
      <c r="AO65" s="86" t="s">
        <v>24</v>
      </c>
      <c r="AP65" s="87" t="s">
        <v>76</v>
      </c>
      <c r="AQ65" s="88"/>
      <c r="XFB65" s="91"/>
      <c r="XFC65" s="91"/>
      <c r="XFD65" s="91"/>
    </row>
    <row r="66" s="14" customFormat="1" ht="18" customHeight="1" spans="1:16384">
      <c r="A66" s="18"/>
      <c r="B66" s="54"/>
      <c r="C66" s="24"/>
      <c r="D66" s="24">
        <v>4</v>
      </c>
      <c r="E66" s="24">
        <v>4</v>
      </c>
      <c r="F66" s="24">
        <v>4</v>
      </c>
      <c r="G66" s="24">
        <v>4</v>
      </c>
      <c r="H66" s="24">
        <v>4</v>
      </c>
      <c r="I66" s="24"/>
      <c r="J66" s="24">
        <v>4</v>
      </c>
      <c r="K66" s="24">
        <v>4</v>
      </c>
      <c r="L66" s="24">
        <v>4</v>
      </c>
      <c r="M66" s="24">
        <v>4</v>
      </c>
      <c r="N66" s="24"/>
      <c r="O66" s="24">
        <v>4</v>
      </c>
      <c r="P66" s="24"/>
      <c r="Q66" s="24"/>
      <c r="R66" s="24"/>
      <c r="S66" s="24"/>
      <c r="T66" s="24"/>
      <c r="U66" s="24"/>
      <c r="V66" s="24">
        <v>4</v>
      </c>
      <c r="W66" s="24">
        <v>4</v>
      </c>
      <c r="X66" s="24"/>
      <c r="Y66" s="24">
        <v>4</v>
      </c>
      <c r="Z66" s="24">
        <v>4</v>
      </c>
      <c r="AA66" s="24">
        <v>4</v>
      </c>
      <c r="AB66" s="24">
        <v>4</v>
      </c>
      <c r="AC66" s="24">
        <v>4</v>
      </c>
      <c r="AD66" s="24">
        <v>2.5</v>
      </c>
      <c r="AE66" s="24">
        <v>4</v>
      </c>
      <c r="AF66" s="24">
        <v>4</v>
      </c>
      <c r="AG66" s="24">
        <v>4</v>
      </c>
      <c r="AH66" s="24">
        <v>4</v>
      </c>
      <c r="AI66" s="77"/>
      <c r="AJ66" s="77"/>
      <c r="AK66" s="77"/>
      <c r="AL66" s="77"/>
      <c r="AM66" s="75"/>
      <c r="AN66" s="76"/>
      <c r="AO66" s="86"/>
      <c r="AP66" s="89"/>
      <c r="AQ66" s="88"/>
      <c r="XFB66" s="91"/>
      <c r="XFC66" s="91"/>
      <c r="XFD66" s="91"/>
    </row>
    <row r="67" s="14" customFormat="1" ht="18" customHeight="1" spans="1:16384">
      <c r="A67" s="18"/>
      <c r="B67" s="55" t="s">
        <v>78</v>
      </c>
      <c r="C67" s="24"/>
      <c r="D67" s="24">
        <v>0.5</v>
      </c>
      <c r="E67" s="24">
        <v>3</v>
      </c>
      <c r="F67" s="24">
        <v>2.5</v>
      </c>
      <c r="G67" s="24">
        <v>2</v>
      </c>
      <c r="H67" s="24">
        <v>1.5</v>
      </c>
      <c r="I67" s="24"/>
      <c r="J67" s="24">
        <v>2</v>
      </c>
      <c r="K67" s="24">
        <v>1.5</v>
      </c>
      <c r="L67" s="24"/>
      <c r="M67" s="24"/>
      <c r="N67" s="24"/>
      <c r="O67" s="24"/>
      <c r="P67" s="24"/>
      <c r="Q67" s="24"/>
      <c r="R67" s="24"/>
      <c r="S67" s="24"/>
      <c r="T67" s="24"/>
      <c r="U67" s="24"/>
      <c r="V67" s="24">
        <v>3</v>
      </c>
      <c r="W67" s="24">
        <v>4</v>
      </c>
      <c r="X67" s="24"/>
      <c r="Y67" s="24">
        <v>3</v>
      </c>
      <c r="Z67" s="24">
        <v>3.5</v>
      </c>
      <c r="AA67" s="24">
        <v>3.5</v>
      </c>
      <c r="AB67" s="24">
        <v>1</v>
      </c>
      <c r="AC67" s="24">
        <v>1.5</v>
      </c>
      <c r="AD67" s="24"/>
      <c r="AE67" s="24">
        <v>5</v>
      </c>
      <c r="AF67" s="24"/>
      <c r="AG67" s="24">
        <v>2</v>
      </c>
      <c r="AH67" s="24">
        <v>0.5</v>
      </c>
      <c r="AI67" s="79"/>
      <c r="AJ67" s="79"/>
      <c r="AK67" s="79"/>
      <c r="AL67" s="79"/>
      <c r="AM67" s="75"/>
      <c r="AN67" s="76"/>
      <c r="AO67" s="86"/>
      <c r="AP67" s="90"/>
      <c r="AQ67" s="88"/>
      <c r="XFB67" s="91"/>
      <c r="XFC67" s="91"/>
      <c r="XFD67" s="91"/>
    </row>
    <row r="68" s="14" customFormat="1" ht="19" customHeight="1" spans="1:43">
      <c r="A68" s="18">
        <v>22</v>
      </c>
      <c r="B68" s="54" t="s">
        <v>28</v>
      </c>
      <c r="C68" s="24"/>
      <c r="D68" s="24">
        <v>4</v>
      </c>
      <c r="E68" s="24">
        <v>4</v>
      </c>
      <c r="F68" s="24">
        <v>4</v>
      </c>
      <c r="G68" s="24">
        <v>4</v>
      </c>
      <c r="H68" s="24">
        <v>4</v>
      </c>
      <c r="I68" s="24">
        <v>4</v>
      </c>
      <c r="J68" s="24">
        <v>4</v>
      </c>
      <c r="K68" s="24">
        <v>4</v>
      </c>
      <c r="L68" s="24"/>
      <c r="M68" s="24">
        <v>4</v>
      </c>
      <c r="N68" s="24">
        <v>3.5</v>
      </c>
      <c r="O68" s="24"/>
      <c r="P68" s="24"/>
      <c r="Q68" s="24"/>
      <c r="R68" s="24"/>
      <c r="S68" s="24"/>
      <c r="T68" s="24"/>
      <c r="U68" s="24"/>
      <c r="V68" s="24"/>
      <c r="W68" s="24"/>
      <c r="X68" s="63"/>
      <c r="Y68" s="24">
        <v>4</v>
      </c>
      <c r="Z68" s="24">
        <v>4</v>
      </c>
      <c r="AA68" s="24">
        <v>4</v>
      </c>
      <c r="AB68" s="24">
        <v>4</v>
      </c>
      <c r="AC68" s="24">
        <v>4</v>
      </c>
      <c r="AD68" s="24"/>
      <c r="AE68" s="24">
        <v>4</v>
      </c>
      <c r="AF68" s="24">
        <v>4</v>
      </c>
      <c r="AG68" s="24"/>
      <c r="AH68" s="24"/>
      <c r="AI68" s="74">
        <v>16.5</v>
      </c>
      <c r="AJ68" s="74">
        <v>132.5</v>
      </c>
      <c r="AK68" s="74">
        <v>37</v>
      </c>
      <c r="AL68" s="74">
        <f>SUM(D68:AH70)</f>
        <v>165.5</v>
      </c>
      <c r="AM68" s="75">
        <f>SUM(D68:AH70)-AL68</f>
        <v>0</v>
      </c>
      <c r="AN68" s="76" t="s">
        <v>75</v>
      </c>
      <c r="AO68" s="86" t="s">
        <v>24</v>
      </c>
      <c r="AP68" s="87" t="s">
        <v>76</v>
      </c>
      <c r="AQ68" s="88"/>
    </row>
    <row r="69" s="14" customFormat="1" ht="19" customHeight="1" spans="1:43">
      <c r="A69" s="18"/>
      <c r="B69" s="54"/>
      <c r="C69" s="24"/>
      <c r="D69" s="24">
        <v>4</v>
      </c>
      <c r="E69" s="24">
        <v>1</v>
      </c>
      <c r="F69" s="24">
        <v>4</v>
      </c>
      <c r="G69" s="24">
        <v>4</v>
      </c>
      <c r="H69" s="24">
        <v>4</v>
      </c>
      <c r="I69" s="24">
        <v>4</v>
      </c>
      <c r="J69" s="24">
        <v>4</v>
      </c>
      <c r="K69" s="24">
        <v>4</v>
      </c>
      <c r="L69" s="24"/>
      <c r="M69" s="24"/>
      <c r="N69" s="24"/>
      <c r="O69" s="24"/>
      <c r="P69" s="24"/>
      <c r="Q69" s="24"/>
      <c r="R69" s="24"/>
      <c r="S69" s="24"/>
      <c r="T69" s="24"/>
      <c r="U69" s="24"/>
      <c r="V69" s="24"/>
      <c r="W69" s="24"/>
      <c r="X69" s="24"/>
      <c r="Y69" s="24">
        <v>4</v>
      </c>
      <c r="Z69" s="24">
        <v>4</v>
      </c>
      <c r="AA69" s="24">
        <v>4</v>
      </c>
      <c r="AB69" s="24">
        <v>4</v>
      </c>
      <c r="AC69" s="24">
        <v>4</v>
      </c>
      <c r="AD69" s="24"/>
      <c r="AE69" s="24">
        <v>4</v>
      </c>
      <c r="AF69" s="24">
        <v>4</v>
      </c>
      <c r="AG69" s="24"/>
      <c r="AH69" s="24">
        <v>4</v>
      </c>
      <c r="AI69" s="77"/>
      <c r="AJ69" s="77"/>
      <c r="AK69" s="77"/>
      <c r="AL69" s="77"/>
      <c r="AM69" s="75"/>
      <c r="AN69" s="76"/>
      <c r="AO69" s="86"/>
      <c r="AP69" s="89"/>
      <c r="AQ69" s="88"/>
    </row>
    <row r="70" s="14" customFormat="1" ht="19" customHeight="1" spans="1:43">
      <c r="A70" s="18"/>
      <c r="B70" s="55" t="s">
        <v>78</v>
      </c>
      <c r="C70" s="24"/>
      <c r="D70" s="24">
        <v>1</v>
      </c>
      <c r="E70" s="24"/>
      <c r="F70" s="24">
        <v>1.5</v>
      </c>
      <c r="G70" s="24">
        <v>5</v>
      </c>
      <c r="H70" s="24">
        <v>2</v>
      </c>
      <c r="I70" s="24"/>
      <c r="J70" s="24">
        <v>1.5</v>
      </c>
      <c r="K70" s="24">
        <v>1.5</v>
      </c>
      <c r="L70" s="24"/>
      <c r="M70" s="24"/>
      <c r="N70" s="24"/>
      <c r="O70" s="24"/>
      <c r="P70" s="24"/>
      <c r="Q70" s="24"/>
      <c r="R70" s="24"/>
      <c r="S70" s="24"/>
      <c r="T70" s="24"/>
      <c r="U70" s="24"/>
      <c r="V70" s="24"/>
      <c r="W70" s="24"/>
      <c r="X70" s="24"/>
      <c r="Y70" s="24">
        <v>2.5</v>
      </c>
      <c r="Z70" s="24">
        <v>4</v>
      </c>
      <c r="AA70" s="24">
        <v>3</v>
      </c>
      <c r="AB70" s="24">
        <v>2</v>
      </c>
      <c r="AC70" s="24">
        <v>7</v>
      </c>
      <c r="AD70" s="24"/>
      <c r="AE70" s="24">
        <v>5.5</v>
      </c>
      <c r="AF70" s="24"/>
      <c r="AG70" s="24"/>
      <c r="AH70" s="24">
        <v>0.5</v>
      </c>
      <c r="AI70" s="79"/>
      <c r="AJ70" s="79"/>
      <c r="AK70" s="79"/>
      <c r="AL70" s="79"/>
      <c r="AM70" s="75"/>
      <c r="AN70" s="76"/>
      <c r="AO70" s="86"/>
      <c r="AP70" s="90"/>
      <c r="AQ70" s="88"/>
    </row>
    <row r="75" spans="2:2">
      <c r="B75" s="92" t="s">
        <v>42</v>
      </c>
    </row>
    <row r="76" spans="2:2">
      <c r="B76" s="92" t="s">
        <v>44</v>
      </c>
    </row>
    <row r="77" spans="2:2">
      <c r="B77" s="92" t="s">
        <v>46</v>
      </c>
    </row>
    <row r="78" spans="2:2">
      <c r="B78" s="92" t="s">
        <v>47</v>
      </c>
    </row>
    <row r="79" spans="2:2">
      <c r="B79" s="92" t="s">
        <v>48</v>
      </c>
    </row>
    <row r="80" spans="2:2">
      <c r="B80" s="92" t="s">
        <v>49</v>
      </c>
    </row>
    <row r="81" spans="2:2">
      <c r="B81" s="92" t="s">
        <v>51</v>
      </c>
    </row>
  </sheetData>
  <autoFilter ref="A4:XFD88">
    <extLst/>
  </autoFilter>
  <mergeCells count="256">
    <mergeCell ref="B1:AI1"/>
    <mergeCell ref="B2:AI2"/>
    <mergeCell ref="A3:A4"/>
    <mergeCell ref="A23:A25"/>
    <mergeCell ref="A26:A28"/>
    <mergeCell ref="A62:A64"/>
    <mergeCell ref="A65:A67"/>
    <mergeCell ref="A68:A70"/>
    <mergeCell ref="B5:B7"/>
    <mergeCell ref="B8:B10"/>
    <mergeCell ref="B11:B13"/>
    <mergeCell ref="B14:B15"/>
    <mergeCell ref="B17:B18"/>
    <mergeCell ref="B20:B21"/>
    <mergeCell ref="B23:B25"/>
    <mergeCell ref="B26:B28"/>
    <mergeCell ref="B29:B30"/>
    <mergeCell ref="B32:B33"/>
    <mergeCell ref="B35:B37"/>
    <mergeCell ref="B38:B40"/>
    <mergeCell ref="B41:B43"/>
    <mergeCell ref="B44:B46"/>
    <mergeCell ref="B47:B49"/>
    <mergeCell ref="B50:B52"/>
    <mergeCell ref="B53:B55"/>
    <mergeCell ref="B56:B58"/>
    <mergeCell ref="B59:B61"/>
    <mergeCell ref="B62:B63"/>
    <mergeCell ref="B65:B66"/>
    <mergeCell ref="B68:B69"/>
    <mergeCell ref="C3:C4"/>
    <mergeCell ref="C5:C7"/>
    <mergeCell ref="C8:C10"/>
    <mergeCell ref="C11:C13"/>
    <mergeCell ref="C14:C16"/>
    <mergeCell ref="C17:C19"/>
    <mergeCell ref="C20:C22"/>
    <mergeCell ref="C23:C25"/>
    <mergeCell ref="C26:C28"/>
    <mergeCell ref="C29:C31"/>
    <mergeCell ref="C32:C34"/>
    <mergeCell ref="C35:C37"/>
    <mergeCell ref="C38:C40"/>
    <mergeCell ref="C41:C43"/>
    <mergeCell ref="C44:C46"/>
    <mergeCell ref="C47:C49"/>
    <mergeCell ref="C50:C52"/>
    <mergeCell ref="C53:C55"/>
    <mergeCell ref="C56:C58"/>
    <mergeCell ref="C59:C61"/>
    <mergeCell ref="AI3:AI4"/>
    <mergeCell ref="AI5:AI7"/>
    <mergeCell ref="AI8:AI10"/>
    <mergeCell ref="AI11:AI13"/>
    <mergeCell ref="AI14:AI16"/>
    <mergeCell ref="AI17:AI19"/>
    <mergeCell ref="AI20:AI22"/>
    <mergeCell ref="AI23:AI25"/>
    <mergeCell ref="AI26:AI28"/>
    <mergeCell ref="AI29:AI31"/>
    <mergeCell ref="AI32:AI34"/>
    <mergeCell ref="AI35:AI37"/>
    <mergeCell ref="AI38:AI40"/>
    <mergeCell ref="AI41:AI43"/>
    <mergeCell ref="AI44:AI46"/>
    <mergeCell ref="AI47:AI49"/>
    <mergeCell ref="AI50:AI52"/>
    <mergeCell ref="AI53:AI55"/>
    <mergeCell ref="AI56:AI58"/>
    <mergeCell ref="AI59:AI61"/>
    <mergeCell ref="AI62:AI64"/>
    <mergeCell ref="AI65:AI67"/>
    <mergeCell ref="AI68:AI70"/>
    <mergeCell ref="AJ3:AJ4"/>
    <mergeCell ref="AJ5:AJ7"/>
    <mergeCell ref="AJ8:AJ10"/>
    <mergeCell ref="AJ11:AJ13"/>
    <mergeCell ref="AJ14:AJ16"/>
    <mergeCell ref="AJ17:AJ19"/>
    <mergeCell ref="AJ20:AJ22"/>
    <mergeCell ref="AJ23:AJ25"/>
    <mergeCell ref="AJ26:AJ28"/>
    <mergeCell ref="AJ29:AJ31"/>
    <mergeCell ref="AJ32:AJ34"/>
    <mergeCell ref="AJ35:AJ37"/>
    <mergeCell ref="AJ38:AJ40"/>
    <mergeCell ref="AJ41:AJ43"/>
    <mergeCell ref="AJ44:AJ46"/>
    <mergeCell ref="AJ47:AJ49"/>
    <mergeCell ref="AJ50:AJ52"/>
    <mergeCell ref="AJ53:AJ55"/>
    <mergeCell ref="AJ56:AJ58"/>
    <mergeCell ref="AJ59:AJ61"/>
    <mergeCell ref="AJ62:AJ64"/>
    <mergeCell ref="AJ65:AJ67"/>
    <mergeCell ref="AJ68:AJ70"/>
    <mergeCell ref="AK3:AK4"/>
    <mergeCell ref="AK5:AK7"/>
    <mergeCell ref="AK8:AK10"/>
    <mergeCell ref="AK11:AK13"/>
    <mergeCell ref="AK14:AK16"/>
    <mergeCell ref="AK17:AK19"/>
    <mergeCell ref="AK20:AK22"/>
    <mergeCell ref="AK23:AK25"/>
    <mergeCell ref="AK26:AK28"/>
    <mergeCell ref="AK29:AK31"/>
    <mergeCell ref="AK32:AK34"/>
    <mergeCell ref="AK35:AK37"/>
    <mergeCell ref="AK38:AK40"/>
    <mergeCell ref="AK41:AK43"/>
    <mergeCell ref="AK44:AK46"/>
    <mergeCell ref="AK47:AK49"/>
    <mergeCell ref="AK50:AK52"/>
    <mergeCell ref="AK53:AK55"/>
    <mergeCell ref="AK56:AK58"/>
    <mergeCell ref="AK59:AK61"/>
    <mergeCell ref="AK62:AK64"/>
    <mergeCell ref="AK65:AK67"/>
    <mergeCell ref="AK68:AK70"/>
    <mergeCell ref="AL3:AL4"/>
    <mergeCell ref="AL5:AL7"/>
    <mergeCell ref="AL8:AL10"/>
    <mergeCell ref="AL11:AL13"/>
    <mergeCell ref="AL14:AL16"/>
    <mergeCell ref="AL17:AL19"/>
    <mergeCell ref="AL20:AL22"/>
    <mergeCell ref="AL23:AL25"/>
    <mergeCell ref="AL26:AL28"/>
    <mergeCell ref="AL29:AL31"/>
    <mergeCell ref="AL32:AL34"/>
    <mergeCell ref="AL35:AL37"/>
    <mergeCell ref="AL38:AL40"/>
    <mergeCell ref="AL41:AL43"/>
    <mergeCell ref="AL44:AL46"/>
    <mergeCell ref="AL47:AL49"/>
    <mergeCell ref="AL50:AL52"/>
    <mergeCell ref="AL53:AL55"/>
    <mergeCell ref="AL56:AL58"/>
    <mergeCell ref="AL59:AL61"/>
    <mergeCell ref="AL62:AL64"/>
    <mergeCell ref="AL65:AL67"/>
    <mergeCell ref="AL68:AL70"/>
    <mergeCell ref="AM3:AM4"/>
    <mergeCell ref="AM5:AM7"/>
    <mergeCell ref="AM8:AM10"/>
    <mergeCell ref="AM11:AM13"/>
    <mergeCell ref="AM14:AM16"/>
    <mergeCell ref="AM17:AM19"/>
    <mergeCell ref="AM20:AM22"/>
    <mergeCell ref="AM23:AM25"/>
    <mergeCell ref="AM26:AM28"/>
    <mergeCell ref="AM29:AM31"/>
    <mergeCell ref="AM32:AM34"/>
    <mergeCell ref="AM35:AM37"/>
    <mergeCell ref="AM38:AM40"/>
    <mergeCell ref="AM41:AM43"/>
    <mergeCell ref="AM44:AM46"/>
    <mergeCell ref="AM47:AM49"/>
    <mergeCell ref="AM50:AM52"/>
    <mergeCell ref="AM53:AM55"/>
    <mergeCell ref="AM56:AM58"/>
    <mergeCell ref="AM59:AM61"/>
    <mergeCell ref="AM62:AM64"/>
    <mergeCell ref="AM65:AM67"/>
    <mergeCell ref="AM68:AM70"/>
    <mergeCell ref="AN3:AN4"/>
    <mergeCell ref="AN5:AN7"/>
    <mergeCell ref="AN8:AN10"/>
    <mergeCell ref="AN11:AN13"/>
    <mergeCell ref="AN14:AN16"/>
    <mergeCell ref="AN17:AN19"/>
    <mergeCell ref="AN20:AN22"/>
    <mergeCell ref="AN23:AN25"/>
    <mergeCell ref="AN26:AN28"/>
    <mergeCell ref="AN29:AN31"/>
    <mergeCell ref="AN32:AN34"/>
    <mergeCell ref="AN35:AN37"/>
    <mergeCell ref="AN38:AN40"/>
    <mergeCell ref="AN41:AN43"/>
    <mergeCell ref="AN44:AN46"/>
    <mergeCell ref="AN47:AN49"/>
    <mergeCell ref="AN50:AN52"/>
    <mergeCell ref="AN53:AN55"/>
    <mergeCell ref="AN56:AN58"/>
    <mergeCell ref="AN59:AN61"/>
    <mergeCell ref="AN62:AN64"/>
    <mergeCell ref="AN65:AN67"/>
    <mergeCell ref="AN68:AN70"/>
    <mergeCell ref="AO3:AO4"/>
    <mergeCell ref="AO5:AO7"/>
    <mergeCell ref="AO8:AO10"/>
    <mergeCell ref="AO11:AO13"/>
    <mergeCell ref="AO14:AO16"/>
    <mergeCell ref="AO17:AO19"/>
    <mergeCell ref="AO20:AO22"/>
    <mergeCell ref="AO23:AO25"/>
    <mergeCell ref="AO26:AO28"/>
    <mergeCell ref="AO29:AO31"/>
    <mergeCell ref="AO32:AO34"/>
    <mergeCell ref="AO35:AO37"/>
    <mergeCell ref="AO38:AO40"/>
    <mergeCell ref="AO41:AO43"/>
    <mergeCell ref="AO44:AO46"/>
    <mergeCell ref="AO47:AO49"/>
    <mergeCell ref="AO50:AO52"/>
    <mergeCell ref="AO53:AO55"/>
    <mergeCell ref="AO56:AO58"/>
    <mergeCell ref="AO59:AO61"/>
    <mergeCell ref="AO62:AO64"/>
    <mergeCell ref="AO65:AO67"/>
    <mergeCell ref="AO68:AO70"/>
    <mergeCell ref="AP3:AP4"/>
    <mergeCell ref="AP5:AP7"/>
    <mergeCell ref="AP8:AP10"/>
    <mergeCell ref="AP11:AP13"/>
    <mergeCell ref="AP14:AP16"/>
    <mergeCell ref="AP17:AP19"/>
    <mergeCell ref="AP20:AP22"/>
    <mergeCell ref="AP23:AP25"/>
    <mergeCell ref="AP26:AP28"/>
    <mergeCell ref="AP29:AP31"/>
    <mergeCell ref="AP32:AP34"/>
    <mergeCell ref="AP35:AP37"/>
    <mergeCell ref="AP38:AP40"/>
    <mergeCell ref="AP41:AP43"/>
    <mergeCell ref="AP44:AP46"/>
    <mergeCell ref="AP47:AP49"/>
    <mergeCell ref="AP50:AP52"/>
    <mergeCell ref="AP53:AP55"/>
    <mergeCell ref="AP56:AP58"/>
    <mergeCell ref="AP59:AP61"/>
    <mergeCell ref="AP62:AP64"/>
    <mergeCell ref="AP65:AP67"/>
    <mergeCell ref="AP68:AP70"/>
    <mergeCell ref="AQ5:AQ7"/>
    <mergeCell ref="AQ8:AQ10"/>
    <mergeCell ref="AQ11:AQ13"/>
    <mergeCell ref="AQ14:AQ16"/>
    <mergeCell ref="AQ17:AQ19"/>
    <mergeCell ref="AQ20:AQ22"/>
    <mergeCell ref="AQ23:AQ25"/>
    <mergeCell ref="AQ26:AQ28"/>
    <mergeCell ref="AQ29:AQ31"/>
    <mergeCell ref="AQ32:AQ34"/>
    <mergeCell ref="AQ35:AQ37"/>
    <mergeCell ref="AQ38:AQ40"/>
    <mergeCell ref="AQ41:AQ43"/>
    <mergeCell ref="AQ44:AQ46"/>
    <mergeCell ref="AQ47:AQ49"/>
    <mergeCell ref="AQ50:AQ52"/>
    <mergeCell ref="AQ53:AQ55"/>
    <mergeCell ref="AQ56:AQ58"/>
    <mergeCell ref="AQ59:AQ61"/>
    <mergeCell ref="AQ62:AQ64"/>
    <mergeCell ref="AQ65:AQ67"/>
    <mergeCell ref="AQ68:AQ70"/>
  </mergeCells>
  <conditionalFormatting sqref="B$1:B$1048576">
    <cfRule type="duplicateValues" dxfId="0" priority="1"/>
  </conditionalFormatting>
  <conditionalFormatting sqref="B5:B61">
    <cfRule type="duplicateValues" dxfId="0" priority="18"/>
  </conditionalFormatting>
  <conditionalFormatting sqref="B62:B64">
    <cfRule type="duplicateValues" dxfId="0" priority="17"/>
    <cfRule type="duplicateValues" dxfId="0" priority="16"/>
  </conditionalFormatting>
  <conditionalFormatting sqref="B65:B67">
    <cfRule type="duplicateValues" dxfId="0" priority="15"/>
    <cfRule type="duplicateValues" dxfId="0" priority="14"/>
  </conditionalFormatting>
  <conditionalFormatting sqref="B68:B70">
    <cfRule type="duplicateValues" dxfId="0" priority="13"/>
    <cfRule type="duplicateValues" dxfId="0" priority="12"/>
  </conditionalFormatting>
  <conditionalFormatting sqref="B75:B81">
    <cfRule type="duplicateValues" dxfId="0" priority="4"/>
    <cfRule type="duplicateValues" dxfId="0" priority="3"/>
    <cfRule type="duplicateValues" dxfId="0" priority="2"/>
  </conditionalFormatting>
  <conditionalFormatting sqref="B1:B74 B82:B1048576">
    <cfRule type="duplicateValues" dxfId="0" priority="5"/>
    <cfRule type="duplicateValues" dxfId="0" priority="9"/>
  </conditionalFormatting>
  <dataValidations count="6">
    <dataValidation type="list" allowBlank="1" showInputMessage="1" showErrorMessage="1" sqref="AN5 AN6 AN7 AN8 AN9 AN10 AN11 AN12 AN13 AN14 AN15 AN16 AN17 AN18 AN19 AN20 AN21 AN22 AN23 AN24 AN25 AN26 AN27 AN28 AN29 AN30 AN31 AN32 AN35 AN38 AN41 AN44 AN47 AN50 AN53 AN56 AN59 AN62 AN63 AN64 AN68 AN69 AN70 AN65:AN67">
      <formula1>"正常在职,本月离职,本月入职,本月调入,本月调出"</formula1>
    </dataValidation>
    <dataValidation type="list" allowBlank="1" showInputMessage="1" showErrorMessage="1" sqref="B2:AH2 AI2 AJ2 AK2 AL2:AM2">
      <formula1>"运营、人力、财务,制造管理部-组装车间,制造管理部-喷涂车间,制造管理部-注塑车间,制造管理部-后勤,生产管理部,销售服务科,技术质量科"</formula1>
    </dataValidation>
    <dataValidation type="list" allowBlank="1" showInputMessage="1" showErrorMessage="1" sqref="AP5 AP6 AP7 AP8 AP9 AP10 AP11 AP12 AP13 AP14 AP15 AP16 AP17 AP18 AP19 AP20 AP21 AP22 AP23 AP24 AP25 AP26 AP27 AP28 AP29 AP30 AP31 AP32 AP33 AP34 AP35 AP36 AP37 AP38 AP39 AP40 AP41 AP42 AP43 AP44 AP45 AP46 AP47 AP48 AP49 AP50 AP51 AP52 AP53 AP54 AP55 AP56 AP57 AP58 AP59 AP60 AP61 AP62 AP63 AP64 AP65 AP66 AP67 AP68 AP69 AP70">
      <formula1>"正式,劳务张,劳务田"</formula1>
    </dataValidation>
    <dataValidation type="list" allowBlank="1" showInputMessage="1" showErrorMessage="1" sqref="M35 P35 X35 Y35 Z35 AD35 M36 P36 X36 Y36 Z36 AD36 D37 E37 F37 G37 H37 I37 J37 K37 L37 M37 N37 O37 P37 Q37 R37 S37 T37 U37 V37 W37 X37 Y37 Z37 AD37 D38:F38 T38 U38 V38 Y38 AB38 AF38 AG38 F39 T39 U39 V39 Y39 AB39 AF39 AG39 F40:H40 T40 U40 V40 W40 Y40 Z40 AA40 AB40 AC40 AD40 AF40 AG40 T41 U41 V41 Y41 AF41 AG41 T42 U42 V42 Y42 AF42 AG42 T43 U43 V43 W43 Y43 Z43 AA43 AC43 AD43 AF43 AG43 K44 Q44 T44 U44 V44 W44 Z44 AB44 AC44 AD44 AF44 AG44 AH44 K45 U45 W45 Z45 AA45 AB45 AC45 AD45 AF45 AG45 AH45 F46 G46 H46 I46 J46 K46 N46 Q46 T46 U46 V46 W46 Z46 AB46 AC46 AD46 AE46 AF46 AG46 AH46 D47 E47 F47 G47 H47 I47 J47 K47 L47 M47 N47 O47 P47 Q47 R47 S47 T47 U47 V47 X47 Y47 Z47 AA47 AC47 AF47 AG47 AH47 D48 E48 F48 G48 H48 I48 J48 K48 L48 M48 N48 O48 P48 Q48 R48 S48 U48 Y48 Z48 AA48 AC48 AF48 AG48 AH48 D49 E49 F49 G49 H49 I49 J49 K49 L49 M49 N49 O49 P49 Q49 R49 S49 U49 Y49 Z49 AA49 AB49 AC49 AE49 AF49 AG49 AH49 D50 F50 G50 H50 J50 K50 M50 N50 P50 Q50 R50 S50 T50 U50 V50 W50 X50 Y50 Z50 AA50 AB50 AC50 AD50 AE50 AG50 D51 F51 G51 H51 J51 K51 M51 N51 P51 Q51 R51 S51 T51 U51 V51 W51 X51 Y51 Z51 AA51 AB51 AC51 AD51 AE51 AG51 D52 E52 F52 G52 H52 I52 J52 K52 L52 M52 N52 P52 Q52 R52 S52 T52 U52 V52 W52 X52 Y52 Z52 AA52 AB52 AC52 AD52 AE52 E53 F53 G53 I53 J53 K53 L53 T53 X53 Y53 Z53 AA53 AC53 AE53 AG53 AH53 E54 F54 G54 I54 J54 K54 L54 T54 X54 Y54 Z54 AA54 AC54 AE54 AG54 AH54 E55 F55 G55 H55 I55 J55 K55 L55 N55 Q55 R55 S55 T55 U55 V55 W55 X55 Y55 Z55 AA55 AB55 AC55 AD55 AE55 AF55 AH55 H56 T56 W56 AD56 W57 AD57 T58 W58 AD58 D59 E59 F59 G59 H59 I59 J59 K59 L59 N59 O59 P59 Q59 R59 S59 T59 U59 V59 X59 Y59 Z59 AA59 AB59 AC59 AF59 AH59 D60 E60 F60 G60 H60 I60 J60 K60 L60 N60 O60 P60 Q60 R60 S60 U60 X60 Y60 Z60 AA60 AB60 AC60 AF60 AG60 AH60 D61 E61 F61 G61 H61 I61 J61 K61 L61 M61 N61 O61 P61 Q61 R61 S61 U61 X61 Y61 Z61 AA61 AB61 AC61 AD61 AE61 AF61 AG61 AH61 D62 E62 F62 G62 I62 K62 L62 M62 T62 U62 V62 X62 Z62 AA62 AC62 AD62 D63 E63 F63 G63 H63 I63 K63 L63 M63 T63 U63 V63 X63 Z63 AA63 AC63 AD63 D64 E64 F64 G64 H64 I64 J64 K64 L64 M64 N64 T64 U64 V64 X64 Y64 Z64 AA64 AB64 AC64 AD64 E65 F65 G65 H65 I65 J65 K65 L65 M65 N65 O65 Q65 S65 T65 U65 W65 X65 Y65 Z65 AA65 AB65 AC65 AD65 AE65 E66 F66 G66 H66 I66 J66 K66 L66 M66 N66 O66 Q66 S66 T66 U66 W66 X66 Y66 Z66 AA66 AB66 AC66 AD66 AE66 E67 F67 G67 H67 I67 J67 K67 L67 M67 N67 O67 Q67 S67 T67 U67 V67 W67 X67 Y67 Z67 AA67 AB67 AC67 AD67 AE67 D68 E68 F68 G68 H68 I68 J68 K68 L68 M68 N68 O68 P68 Q68 R68 S68 T68 U68 V68 W68 X68 Y68 Z68 AA68 AB68 AC68 AD68 D69 E69 F69 G69 H69 I69 J69 K69 L69 M69 N69 O69 P69 Q69 R69 S69 T69 U69 V69 W69 X69 Y69 Z69 AA69 AC69 AD69 D70 E70 F70 G70 H70 I70 J70 K70 L70 M70 N70 O70 P70 Q70 R70 S70 T70 U70 V70 W70 X70 Y70 Z70 AA70 AC70 AD70 AE70 D35:D36 D39:D40 D41:D43 E39:E40 E41:E43 E50:E51 F56:F58 G38:G39 G56:G58 H38:H39 H57:H58 I35:I36 I38:I40 I41:I43 I44:I45 I50:I51 I56:I58 J35:J36 J38:J40 J41:J43 J44:J45 J56:J58 J62:J63 K35:K36 K38:K40 K41:K43 K56:K58 L35:L36 L38:L40 L41:L43 L44:L46 L50:L51 L56:L58 M38:M40 M41:M43 M44:M46 M53:M55 M56:M58 M59:M60 N35:N36 N38:N40 N41:N43 N44:N45 N53:N54 N56:N58 N62:N63 O35:O36 O44:O46 O50:O52 O53:O55 O56:O58 O62:O64 P44:P46 P53:P55 P62:P64 Q38:Q40 Q41:Q43 Q53:Q54 Q56:Q58 Q62:Q64 R44:R46 R53:R54 R56:R58 R62:R64 R65:R67 S44:S46 S53:S54 S56:S58 S62:S64 T48:T49 T60:T61 U53:U54 U56:U58 V48:V49 V53:V54 V56:V58 V60:V61 V65:V66 W35:W36 W38:W39 W41:W42 W47:W49 W53:W54 W59:W61 W62:W64 X38:X40 X41:X43 X44:X46 X48:X49 X56:X58 Y44:Y46 Y56:Y58 Y62:Y63 Z38:Z39 Z41:Z42 Z56:Z58 AA35:AA37 AA38:AA39 AA41:AA42 AA56:AA58 AB35:AB37 AB41:AB43 AB47:AB48 AB53:AB54 AB56:AB58 AB62:AB63 AB69:AB70 AC35:AC37 AC38:AC39 AC41:AC42 AC56:AC58 AD38:AD39 AD41:AD42 AD47:AD49 AD53:AD54 AD59:AD60 AE35:AE37 AE38:AE40 AE41:AE43 AE44:AE45 AE47:AE48 AE56:AE58 AE59:AE60 AE62:AE64 AE68:AE69 AF35:AF37 AF50:AF52 AF53:AF54 AF56:AF58 AG35:AG37 AG56:AG58 AH35:AH37 AH38:AH40 AH41:AH43 AH50:AH52 AH56:AH58 R38:S40 R41:S43 O38:P40 O41:P43 F41:H43 E35:H36 Q35:V36">
      <formula1>#REF!</formula1>
    </dataValidation>
    <dataValidation type="list" allowBlank="1" showInputMessage="1" showErrorMessage="1" sqref="I14 K14:L14 N14 O14:P14 Q14:R14 S14 T14 U14:X14 Y14 Z14 AB14 AC14 AE14:AH14 I15 K15:L15 N15 O15:P15 Q15:R15 S15 T15 U15 V15:W15 X15 Y15 Z15 AB15:AC15 AE15:AF15 AG15 AH15 I16 K16 L16 M16 N16:O16 P16:Q16 R16 S16 T16:Z16 AB16:AC16 AE16:AH16 D17 E17 F17 G17 H17 I17 J17 K17 L17 M17:N17 O17 P17 Q17 R17 S17 T17 U17 V17 W17 X17 Y17 Z17 AA17 AB17 AC17 AE17 AF17 AG17 AH17 D18 E18 F18 G18 H18 I18 J18 K18 L18 M18 N18 O18 P18 Q18 R18 S18 T18 U18 V18 W18 X18 Y18 Z18 AA18 AB18 AC18 AE18 AF18 AG18 AH18 D19 E19 F19 G19 H19 I19 J19 K19 L19 M19 N19 O19 P19 Q19 R19 S19 T19 U19 V19 W19 X19 Y19 Z19 AA19 AB19 AC19 AE19 AF19 AG19 AH19 D20 E20 F20 G20 H20 I20 J20 K20 L20 M20 N20 O20 P20 Q20 R20 S20 T20 U20 V20 W20 X20 Y20 Z20 AA20 AB20 AC20 AE20 AF20 AG20 AH20 D21 E21 F21 G21 H21 I21 J21 K21 L21 M21 N21 O21 P21 Q21 R21 S21 T21 U21 V21 W21 X21 Y21 Z21 AA21 AB21 AC21 AE21 AF21 AG21 AH21 D22 E22 F22 G22 H22 I22 J22 K22 L22 M22 N22 O22 P22 Q22 R22 S22 T22 U22 V22 W22 X22 Y22 Z22 AA22 AB22 AC22 AE22 AF22 AG22 AH22 D14:D16 J14:J16 M14:M15 AA14:AA16 AD14:AD16 AD17:AD19 AD20:AD22 E14:H16">
      <formula1>[3]数据源!#REF!</formula1>
    </dataValidation>
    <dataValidation type="list" allowBlank="1" showInputMessage="1" showErrorMessage="1" sqref="O29 P29 Z29 O30 P30 Z30 D31 E31 F31 G31 H31 I31 J31 K31 L31 M31 N31 O31 P31 Q31 R31 S31 T31 U31 V31 W31 X31 Z31 AC31 AD31 AE31 AF31 O32 P32 Q32 O33 P33 D34 E34 F34 G34 H34 I34 J34 K34 L34 M34 N34 O34 P34 V34 Z34 AA34 AB34 AC34 AD34 AE34 AF34 D29:D30 D32:D33 E29:E30 E32:E33 F29:F30 F32:F33 G29:G30 G32:G33 H29:H30 H32:H33 I29:I30 I32:I33 J29:J30 J32:J33 K29:K30 K32:K33 L29:L30 L32:L33 M29:M30 M32:M33 N29:N30 N32:N33 Q29:Q30 Q33:Q34 R29:R30 S29:S30 T29:T30 U29:U30 V29:V30 V32:V33 W29:W30 X29:X30 Y29:Y31 Y32:Y34 Z32:Z33 AA29:AA31 AA32:AA33 AB29:AB31 AB32:AB33 AC29:AC30 AC32:AC33 AD29:AD30 AD32:AD33 AE29:AE30 AE32:AE33 AF29:AF30 AF32:AF33 R32:S34 T32:U34 AG29:AH31 W32:X34 AG32:AH34">
      <formula1>[2]数据源!#REF!</formula1>
    </dataValidation>
  </dataValidations>
  <pageMargins left="0.236111111111111" right="0.314583333333333" top="0.236111111111111" bottom="0.196527777777778" header="0.275" footer="0.511805555555556"/>
  <pageSetup paperSize="9" scale="99" orientation="landscape" horizontalDpi="600"/>
  <headerFooter/>
  <rowBreaks count="2" manualBreakCount="2">
    <brk id="31" max="16383" man="1"/>
    <brk id="58" max="16383" man="1"/>
  </rowBreaks>
  <drawing r:id="rId1"/>
  <legacyDrawing r:id="rId2"/>
  <mc:AlternateContent xmlns:mc="http://schemas.openxmlformats.org/markup-compatibility/2006">
    <mc:Choice Requires="x14">
      <controls>
        <mc:AlternateContent xmlns:mc="http://schemas.openxmlformats.org/markup-compatibility/2006">
          <mc:Choice Requires="x14">
            <control shapeId="1038" name="Spinner 14" r:id="rId3">
              <controlPr defaultSize="0">
                <anchor moveWithCells="1" sizeWithCells="1">
                  <from>
                    <xdr:col>35</xdr:col>
                    <xdr:colOff>628650</xdr:colOff>
                    <xdr:row>0</xdr:row>
                    <xdr:rowOff>9525</xdr:rowOff>
                  </from>
                  <to>
                    <xdr:col>35</xdr:col>
                    <xdr:colOff>885825</xdr:colOff>
                    <xdr:row>0</xdr:row>
                    <xdr:rowOff>257175</xdr:rowOff>
                  </to>
                </anchor>
              </controlPr>
            </control>
          </mc:Choice>
        </mc:AlternateContent>
        <mc:AlternateContent xmlns:mc="http://schemas.openxmlformats.org/markup-compatibility/2006">
          <mc:Choice Requires="x14">
            <control shapeId="1039" name="Spinner 15" r:id="rId4">
              <controlPr defaultSize="0">
                <anchor moveWithCells="1" sizeWithCells="1">
                  <from>
                    <xdr:col>39</xdr:col>
                    <xdr:colOff>628650</xdr:colOff>
                    <xdr:row>0</xdr:row>
                    <xdr:rowOff>9525</xdr:rowOff>
                  </from>
                  <to>
                    <xdr:col>39</xdr:col>
                    <xdr:colOff>885825</xdr:colOff>
                    <xdr:row>0</xdr:row>
                    <xdr:rowOff>257175</xdr:rowOff>
                  </to>
                </anchor>
              </controlPr>
            </control>
          </mc:Choice>
        </mc:AlternateContent>
        <mc:AlternateContent xmlns:mc="http://schemas.openxmlformats.org/markup-compatibility/2006">
          <mc:Choice Requires="x14">
            <control shapeId="1040" name="Spinner 16" r:id="rId5">
              <controlPr defaultSize="0">
                <anchor moveWithCells="1" sizeWithCells="1">
                  <from>
                    <xdr:col>40</xdr:col>
                    <xdr:colOff>285750</xdr:colOff>
                    <xdr:row>0</xdr:row>
                    <xdr:rowOff>19050</xdr:rowOff>
                  </from>
                  <to>
                    <xdr:col>41</xdr:col>
                    <xdr:colOff>0</xdr:colOff>
                    <xdr:row>0</xdr:row>
                    <xdr:rowOff>267970</xdr:rowOff>
                  </to>
                </anchor>
              </controlPr>
            </control>
          </mc:Choice>
        </mc:AlternateContent>
        <mc:AlternateContent xmlns:mc="http://schemas.openxmlformats.org/markup-compatibility/2006">
          <mc:Choice Requires="x14">
            <control shapeId="1041" name="Spinner 17" r:id="rId6">
              <controlPr defaultSize="0">
                <anchor moveWithCells="1" sizeWithCells="1">
                  <from>
                    <xdr:col>39</xdr:col>
                    <xdr:colOff>628650</xdr:colOff>
                    <xdr:row>0</xdr:row>
                    <xdr:rowOff>9525</xdr:rowOff>
                  </from>
                  <to>
                    <xdr:col>39</xdr:col>
                    <xdr:colOff>885825</xdr:colOff>
                    <xdr:row>0</xdr:row>
                    <xdr:rowOff>257175</xdr:rowOff>
                  </to>
                </anchor>
              </controlPr>
            </control>
          </mc:Choice>
        </mc:AlternateContent>
        <mc:AlternateContent xmlns:mc="http://schemas.openxmlformats.org/markup-compatibility/2006">
          <mc:Choice Requires="x14">
            <control shapeId="1042" name="Spinner 18" r:id="rId7">
              <controlPr defaultSize="0">
                <anchor moveWithCells="1" sizeWithCells="1">
                  <from>
                    <xdr:col>35</xdr:col>
                    <xdr:colOff>628650</xdr:colOff>
                    <xdr:row>0</xdr:row>
                    <xdr:rowOff>9525</xdr:rowOff>
                  </from>
                  <to>
                    <xdr:col>35</xdr:col>
                    <xdr:colOff>885825</xdr:colOff>
                    <xdr:row>0</xdr:row>
                    <xdr:rowOff>257175</xdr:rowOff>
                  </to>
                </anchor>
              </controlPr>
            </control>
          </mc:Choice>
        </mc:AlternateContent>
        <mc:AlternateContent xmlns:mc="http://schemas.openxmlformats.org/markup-compatibility/2006">
          <mc:Choice Requires="x14">
            <control shapeId="1043" name="Spinner 19" r:id="rId8">
              <controlPr defaultSize="0">
                <anchor moveWithCells="1" sizeWithCells="1">
                  <from>
                    <xdr:col>39</xdr:col>
                    <xdr:colOff>628650</xdr:colOff>
                    <xdr:row>0</xdr:row>
                    <xdr:rowOff>9525</xdr:rowOff>
                  </from>
                  <to>
                    <xdr:col>39</xdr:col>
                    <xdr:colOff>885825</xdr:colOff>
                    <xdr:row>0</xdr:row>
                    <xdr:rowOff>257175</xdr:rowOff>
                  </to>
                </anchor>
              </controlPr>
            </control>
          </mc:Choice>
        </mc:AlternateContent>
        <mc:AlternateContent xmlns:mc="http://schemas.openxmlformats.org/markup-compatibility/2006">
          <mc:Choice Requires="x14">
            <control shapeId="1045" name="Spinner 21" r:id="rId9">
              <controlPr defaultSize="0">
                <anchor moveWithCells="1" sizeWithCells="1">
                  <from>
                    <xdr:col>39</xdr:col>
                    <xdr:colOff>628650</xdr:colOff>
                    <xdr:row>0</xdr:row>
                    <xdr:rowOff>9525</xdr:rowOff>
                  </from>
                  <to>
                    <xdr:col>39</xdr:col>
                    <xdr:colOff>885825</xdr:colOff>
                    <xdr:row>0</xdr:row>
                    <xdr:rowOff>257175</xdr:rowOff>
                  </to>
                </anchor>
              </controlPr>
            </control>
          </mc:Choice>
        </mc:AlternateContent>
        <mc:AlternateContent xmlns:mc="http://schemas.openxmlformats.org/markup-compatibility/2006">
          <mc:Choice Requires="x14">
            <control shapeId="1046" name="Spinner 22" r:id="rId10">
              <controlPr defaultSize="0">
                <anchor moveWithCells="1" sizeWithCells="1">
                  <from>
                    <xdr:col>35</xdr:col>
                    <xdr:colOff>628650</xdr:colOff>
                    <xdr:row>0</xdr:row>
                    <xdr:rowOff>9525</xdr:rowOff>
                  </from>
                  <to>
                    <xdr:col>35</xdr:col>
                    <xdr:colOff>885825</xdr:colOff>
                    <xdr:row>0</xdr:row>
                    <xdr:rowOff>257175</xdr:rowOff>
                  </to>
                </anchor>
              </controlPr>
            </control>
          </mc:Choice>
        </mc:AlternateContent>
        <mc:AlternateContent xmlns:mc="http://schemas.openxmlformats.org/markup-compatibility/2006">
          <mc:Choice Requires="x14">
            <control shapeId="1047" name="Spinner 23" r:id="rId11">
              <controlPr defaultSize="0">
                <anchor moveWithCells="1" sizeWithCells="1">
                  <from>
                    <xdr:col>39</xdr:col>
                    <xdr:colOff>628650</xdr:colOff>
                    <xdr:row>0</xdr:row>
                    <xdr:rowOff>9525</xdr:rowOff>
                  </from>
                  <to>
                    <xdr:col>39</xdr:col>
                    <xdr:colOff>885825</xdr:colOff>
                    <xdr:row>0</xdr:row>
                    <xdr:rowOff>257175</xdr:rowOff>
                  </to>
                </anchor>
              </controlPr>
            </control>
          </mc:Choice>
        </mc:AlternateContent>
        <mc:AlternateContent xmlns:mc="http://schemas.openxmlformats.org/markup-compatibility/2006">
          <mc:Choice Requires="x14">
            <control shapeId="1049" name="Spinner 25" r:id="rId12">
              <controlPr defaultSize="0">
                <anchor moveWithCells="1" sizeWithCells="1">
                  <from>
                    <xdr:col>39</xdr:col>
                    <xdr:colOff>628650</xdr:colOff>
                    <xdr:row>0</xdr:row>
                    <xdr:rowOff>9525</xdr:rowOff>
                  </from>
                  <to>
                    <xdr:col>39</xdr:col>
                    <xdr:colOff>885825</xdr:colOff>
                    <xdr:row>0</xdr:row>
                    <xdr:rowOff>257175</xdr:rowOff>
                  </to>
                </anchor>
              </controlPr>
            </control>
          </mc:Choice>
        </mc:AlternateContent>
        <mc:AlternateContent xmlns:mc="http://schemas.openxmlformats.org/markup-compatibility/2006">
          <mc:Choice Requires="x14">
            <control shapeId="1050" name="Spinner 26" r:id="rId13">
              <controlPr defaultSize="0">
                <anchor moveWithCells="1" sizeWithCells="1">
                  <from>
                    <xdr:col>34</xdr:col>
                    <xdr:colOff>628650</xdr:colOff>
                    <xdr:row>0</xdr:row>
                    <xdr:rowOff>9525</xdr:rowOff>
                  </from>
                  <to>
                    <xdr:col>34</xdr:col>
                    <xdr:colOff>885825</xdr:colOff>
                    <xdr:row>0</xdr:row>
                    <xdr:rowOff>257175</xdr:rowOff>
                  </to>
                </anchor>
              </controlPr>
            </control>
          </mc:Choice>
        </mc:AlternateContent>
        <mc:AlternateContent xmlns:mc="http://schemas.openxmlformats.org/markup-compatibility/2006">
          <mc:Choice Requires="x14">
            <control shapeId="1051" name="Spinner 27" r:id="rId14">
              <controlPr defaultSize="0">
                <anchor moveWithCells="1" sizeWithCells="1">
                  <from>
                    <xdr:col>38</xdr:col>
                    <xdr:colOff>628650</xdr:colOff>
                    <xdr:row>0</xdr:row>
                    <xdr:rowOff>9525</xdr:rowOff>
                  </from>
                  <to>
                    <xdr:col>38</xdr:col>
                    <xdr:colOff>885825</xdr:colOff>
                    <xdr:row>0</xdr:row>
                    <xdr:rowOff>257175</xdr:rowOff>
                  </to>
                </anchor>
              </controlPr>
            </control>
          </mc:Choice>
        </mc:AlternateContent>
        <mc:AlternateContent xmlns:mc="http://schemas.openxmlformats.org/markup-compatibility/2006">
          <mc:Choice Requires="x14">
            <control shapeId="1052" name="Spinner 28" r:id="rId15">
              <controlPr defaultSize="0">
                <anchor moveWithCells="1" sizeWithCells="1">
                  <from>
                    <xdr:col>39</xdr:col>
                    <xdr:colOff>419100</xdr:colOff>
                    <xdr:row>0</xdr:row>
                    <xdr:rowOff>19050</xdr:rowOff>
                  </from>
                  <to>
                    <xdr:col>39</xdr:col>
                    <xdr:colOff>572135</xdr:colOff>
                    <xdr:row>0</xdr:row>
                    <xdr:rowOff>248285</xdr:rowOff>
                  </to>
                </anchor>
              </controlPr>
            </control>
          </mc:Choice>
        </mc:AlternateContent>
        <mc:AlternateContent xmlns:mc="http://schemas.openxmlformats.org/markup-compatibility/2006">
          <mc:Choice Requires="x14">
            <control shapeId="1053" name="Spinner 29" r:id="rId16">
              <controlPr defaultSize="0">
                <anchor moveWithCells="1" sizeWithCells="1">
                  <from>
                    <xdr:col>38</xdr:col>
                    <xdr:colOff>628650</xdr:colOff>
                    <xdr:row>0</xdr:row>
                    <xdr:rowOff>9525</xdr:rowOff>
                  </from>
                  <to>
                    <xdr:col>38</xdr:col>
                    <xdr:colOff>885825</xdr:colOff>
                    <xdr:row>0</xdr:row>
                    <xdr:rowOff>257175</xdr:rowOff>
                  </to>
                </anchor>
              </controlPr>
            </control>
          </mc:Choice>
        </mc:AlternateContent>
        <mc:AlternateContent xmlns:mc="http://schemas.openxmlformats.org/markup-compatibility/2006">
          <mc:Choice Requires="x14">
            <control shapeId="1054" name="Spinner 30" r:id="rId17">
              <controlPr defaultSize="0">
                <anchor moveWithCells="1" sizeWithCells="1">
                  <from>
                    <xdr:col>34</xdr:col>
                    <xdr:colOff>628650</xdr:colOff>
                    <xdr:row>0</xdr:row>
                    <xdr:rowOff>9525</xdr:rowOff>
                  </from>
                  <to>
                    <xdr:col>34</xdr:col>
                    <xdr:colOff>885825</xdr:colOff>
                    <xdr:row>0</xdr:row>
                    <xdr:rowOff>257175</xdr:rowOff>
                  </to>
                </anchor>
              </controlPr>
            </control>
          </mc:Choice>
        </mc:AlternateContent>
        <mc:AlternateContent xmlns:mc="http://schemas.openxmlformats.org/markup-compatibility/2006">
          <mc:Choice Requires="x14">
            <control shapeId="1055" name="Spinner 31" r:id="rId18">
              <controlPr defaultSize="0">
                <anchor moveWithCells="1" sizeWithCells="1">
                  <from>
                    <xdr:col>38</xdr:col>
                    <xdr:colOff>628650</xdr:colOff>
                    <xdr:row>0</xdr:row>
                    <xdr:rowOff>9525</xdr:rowOff>
                  </from>
                  <to>
                    <xdr:col>38</xdr:col>
                    <xdr:colOff>885825</xdr:colOff>
                    <xdr:row>0</xdr:row>
                    <xdr:rowOff>257175</xdr:rowOff>
                  </to>
                </anchor>
              </controlPr>
            </control>
          </mc:Choice>
        </mc:AlternateContent>
        <mc:AlternateContent xmlns:mc="http://schemas.openxmlformats.org/markup-compatibility/2006">
          <mc:Choice Requires="x14">
            <control shapeId="1056" name="Spinner 32" r:id="rId19">
              <controlPr defaultSize="0">
                <anchor moveWithCells="1" sizeWithCells="1">
                  <from>
                    <xdr:col>38</xdr:col>
                    <xdr:colOff>628650</xdr:colOff>
                    <xdr:row>0</xdr:row>
                    <xdr:rowOff>9525</xdr:rowOff>
                  </from>
                  <to>
                    <xdr:col>38</xdr:col>
                    <xdr:colOff>885825</xdr:colOff>
                    <xdr:row>0</xdr:row>
                    <xdr:rowOff>257175</xdr:rowOff>
                  </to>
                </anchor>
              </controlPr>
            </control>
          </mc:Choice>
        </mc:AlternateContent>
        <mc:AlternateContent xmlns:mc="http://schemas.openxmlformats.org/markup-compatibility/2006">
          <mc:Choice Requires="x14">
            <control shapeId="1057" name="Spinner 33" r:id="rId20">
              <controlPr defaultSize="0">
                <anchor moveWithCells="1" sizeWithCells="1">
                  <from>
                    <xdr:col>35</xdr:col>
                    <xdr:colOff>628650</xdr:colOff>
                    <xdr:row>0</xdr:row>
                    <xdr:rowOff>9525</xdr:rowOff>
                  </from>
                  <to>
                    <xdr:col>35</xdr:col>
                    <xdr:colOff>885825</xdr:colOff>
                    <xdr:row>0</xdr:row>
                    <xdr:rowOff>257175</xdr:rowOff>
                  </to>
                </anchor>
              </controlPr>
            </control>
          </mc:Choice>
        </mc:AlternateContent>
        <mc:AlternateContent xmlns:mc="http://schemas.openxmlformats.org/markup-compatibility/2006">
          <mc:Choice Requires="x14">
            <control shapeId="1058" name="Spinner 34" r:id="rId21">
              <controlPr defaultSize="0">
                <anchor moveWithCells="1" sizeWithCells="1">
                  <from>
                    <xdr:col>40</xdr:col>
                    <xdr:colOff>381000</xdr:colOff>
                    <xdr:row>0</xdr:row>
                    <xdr:rowOff>635</xdr:rowOff>
                  </from>
                  <to>
                    <xdr:col>41</xdr:col>
                    <xdr:colOff>9525</xdr:colOff>
                    <xdr:row>0</xdr:row>
                    <xdr:rowOff>248285</xdr:rowOff>
                  </to>
                </anchor>
              </controlPr>
            </control>
          </mc:Choice>
        </mc:AlternateContent>
        <mc:AlternateContent xmlns:mc="http://schemas.openxmlformats.org/markup-compatibility/2006">
          <mc:Choice Requires="x14">
            <control shapeId="1059" name="Spinner 35" r:id="rId22">
              <controlPr defaultSize="0">
                <anchor moveWithCells="1" sizeWithCells="1">
                  <from>
                    <xdr:col>35</xdr:col>
                    <xdr:colOff>628650</xdr:colOff>
                    <xdr:row>0</xdr:row>
                    <xdr:rowOff>9525</xdr:rowOff>
                  </from>
                  <to>
                    <xdr:col>35</xdr:col>
                    <xdr:colOff>885825</xdr:colOff>
                    <xdr:row>0</xdr:row>
                    <xdr:rowOff>257175</xdr:rowOff>
                  </to>
                </anchor>
              </controlPr>
            </control>
          </mc:Choice>
        </mc:AlternateContent>
        <mc:AlternateContent xmlns:mc="http://schemas.openxmlformats.org/markup-compatibility/2006">
          <mc:Choice Requires="x14">
            <control shapeId="1060" name="Spinner 36" r:id="rId23">
              <controlPr defaultSize="0">
                <anchor moveWithCells="1" sizeWithCells="1">
                  <from>
                    <xdr:col>39</xdr:col>
                    <xdr:colOff>628650</xdr:colOff>
                    <xdr:row>0</xdr:row>
                    <xdr:rowOff>9525</xdr:rowOff>
                  </from>
                  <to>
                    <xdr:col>39</xdr:col>
                    <xdr:colOff>885825</xdr:colOff>
                    <xdr:row>0</xdr:row>
                    <xdr:rowOff>257175</xdr:rowOff>
                  </to>
                </anchor>
              </controlPr>
            </control>
          </mc:Choice>
        </mc:AlternateContent>
        <mc:AlternateContent xmlns:mc="http://schemas.openxmlformats.org/markup-compatibility/2006">
          <mc:Choice Requires="x14">
            <control shapeId="1061" name="Spinner 37" r:id="rId24">
              <controlPr defaultSize="0">
                <anchor moveWithCells="1" sizeWithCells="1">
                  <from>
                    <xdr:col>40</xdr:col>
                    <xdr:colOff>419100</xdr:colOff>
                    <xdr:row>0</xdr:row>
                    <xdr:rowOff>19050</xdr:rowOff>
                  </from>
                  <to>
                    <xdr:col>40</xdr:col>
                    <xdr:colOff>572135</xdr:colOff>
                    <xdr:row>0</xdr:row>
                    <xdr:rowOff>248285</xdr:rowOff>
                  </to>
                </anchor>
              </controlPr>
            </control>
          </mc:Choice>
        </mc:AlternateContent>
        <mc:AlternateContent xmlns:mc="http://schemas.openxmlformats.org/markup-compatibility/2006">
          <mc:Choice Requires="x14">
            <control shapeId="1062" name="Spinner 38" r:id="rId25">
              <controlPr defaultSize="0">
                <anchor moveWithCells="1" sizeWithCells="1">
                  <from>
                    <xdr:col>39</xdr:col>
                    <xdr:colOff>628650</xdr:colOff>
                    <xdr:row>0</xdr:row>
                    <xdr:rowOff>9525</xdr:rowOff>
                  </from>
                  <to>
                    <xdr:col>39</xdr:col>
                    <xdr:colOff>885825</xdr:colOff>
                    <xdr:row>0</xdr:row>
                    <xdr:rowOff>257175</xdr:rowOff>
                  </to>
                </anchor>
              </controlPr>
            </control>
          </mc:Choice>
        </mc:AlternateContent>
        <mc:AlternateContent xmlns:mc="http://schemas.openxmlformats.org/markup-compatibility/2006">
          <mc:Choice Requires="x14">
            <control shapeId="1066" name="Spinner 42" r:id="rId26">
              <controlPr defaultSize="0">
                <anchor moveWithCells="1" sizeWithCells="1">
                  <from>
                    <xdr:col>35</xdr:col>
                    <xdr:colOff>590550</xdr:colOff>
                    <xdr:row>0</xdr:row>
                    <xdr:rowOff>9525</xdr:rowOff>
                  </from>
                  <to>
                    <xdr:col>35</xdr:col>
                    <xdr:colOff>590550</xdr:colOff>
                    <xdr:row>0</xdr:row>
                    <xdr:rowOff>257175</xdr:rowOff>
                  </to>
                </anchor>
              </controlPr>
            </control>
          </mc:Choice>
        </mc:AlternateContent>
        <mc:AlternateContent xmlns:mc="http://schemas.openxmlformats.org/markup-compatibility/2006">
          <mc:Choice Requires="x14">
            <control shapeId="1067" name="Spinner 43" r:id="rId27">
              <controlPr defaultSize="0">
                <anchor moveWithCells="1" sizeWithCells="1">
                  <from>
                    <xdr:col>39</xdr:col>
                    <xdr:colOff>628650</xdr:colOff>
                    <xdr:row>0</xdr:row>
                    <xdr:rowOff>9525</xdr:rowOff>
                  </from>
                  <to>
                    <xdr:col>39</xdr:col>
                    <xdr:colOff>790575</xdr:colOff>
                    <xdr:row>0</xdr:row>
                    <xdr:rowOff>257175</xdr:rowOff>
                  </to>
                </anchor>
              </controlPr>
            </control>
          </mc:Choice>
        </mc:AlternateContent>
        <mc:AlternateContent xmlns:mc="http://schemas.openxmlformats.org/markup-compatibility/2006">
          <mc:Choice Requires="x14">
            <control shapeId="1068" name="Spinner 44" r:id="rId28">
              <controlPr defaultSize="0">
                <anchor moveWithCells="1" sizeWithCells="1">
                  <from>
                    <xdr:col>40</xdr:col>
                    <xdr:colOff>419100</xdr:colOff>
                    <xdr:row>0</xdr:row>
                    <xdr:rowOff>19050</xdr:rowOff>
                  </from>
                  <to>
                    <xdr:col>40</xdr:col>
                    <xdr:colOff>572135</xdr:colOff>
                    <xdr:row>0</xdr:row>
                    <xdr:rowOff>248285</xdr:rowOff>
                  </to>
                </anchor>
              </controlPr>
            </control>
          </mc:Choice>
        </mc:AlternateContent>
        <mc:AlternateContent xmlns:mc="http://schemas.openxmlformats.org/markup-compatibility/2006">
          <mc:Choice Requires="x14">
            <control shapeId="1069" name="Spinner 45" r:id="rId29">
              <controlPr defaultSize="0">
                <anchor moveWithCells="1" sizeWithCells="1">
                  <from>
                    <xdr:col>39</xdr:col>
                    <xdr:colOff>628650</xdr:colOff>
                    <xdr:row>0</xdr:row>
                    <xdr:rowOff>9525</xdr:rowOff>
                  </from>
                  <to>
                    <xdr:col>39</xdr:col>
                    <xdr:colOff>790575</xdr:colOff>
                    <xdr:row>0</xdr:row>
                    <xdr:rowOff>257175</xdr:rowOff>
                  </to>
                </anchor>
              </controlPr>
            </control>
          </mc:Choice>
        </mc:AlternateContent>
        <mc:AlternateContent xmlns:mc="http://schemas.openxmlformats.org/markup-compatibility/2006">
          <mc:Choice Requires="x14">
            <control shapeId="1070" name="Spinner 46" r:id="rId30">
              <controlPr defaultSize="0">
                <anchor moveWithCells="1" sizeWithCells="1">
                  <from>
                    <xdr:col>35</xdr:col>
                    <xdr:colOff>628650</xdr:colOff>
                    <xdr:row>0</xdr:row>
                    <xdr:rowOff>9525</xdr:rowOff>
                  </from>
                  <to>
                    <xdr:col>35</xdr:col>
                    <xdr:colOff>885825</xdr:colOff>
                    <xdr:row>0</xdr:row>
                    <xdr:rowOff>257175</xdr:rowOff>
                  </to>
                </anchor>
              </controlPr>
            </control>
          </mc:Choice>
        </mc:AlternateContent>
        <mc:AlternateContent xmlns:mc="http://schemas.openxmlformats.org/markup-compatibility/2006">
          <mc:Choice Requires="x14">
            <control shapeId="1071" name="Spinner 47" r:id="rId31">
              <controlPr defaultSize="0">
                <anchor moveWithCells="1" sizeWithCells="1">
                  <from>
                    <xdr:col>39</xdr:col>
                    <xdr:colOff>628650</xdr:colOff>
                    <xdr:row>0</xdr:row>
                    <xdr:rowOff>9525</xdr:rowOff>
                  </from>
                  <to>
                    <xdr:col>39</xdr:col>
                    <xdr:colOff>885825</xdr:colOff>
                    <xdr:row>0</xdr:row>
                    <xdr:rowOff>257175</xdr:rowOff>
                  </to>
                </anchor>
              </controlPr>
            </control>
          </mc:Choice>
        </mc:AlternateContent>
        <mc:AlternateContent xmlns:mc="http://schemas.openxmlformats.org/markup-compatibility/2006">
          <mc:Choice Requires="x14">
            <control shapeId="1072" name="Spinner 48" r:id="rId32">
              <controlPr defaultSize="0">
                <anchor moveWithCells="1" sizeWithCells="1">
                  <from>
                    <xdr:col>40</xdr:col>
                    <xdr:colOff>333375</xdr:colOff>
                    <xdr:row>0</xdr:row>
                    <xdr:rowOff>9525</xdr:rowOff>
                  </from>
                  <to>
                    <xdr:col>40</xdr:col>
                    <xdr:colOff>333375</xdr:colOff>
                    <xdr:row>0</xdr:row>
                    <xdr:rowOff>258445</xdr:rowOff>
                  </to>
                </anchor>
              </controlPr>
            </control>
          </mc:Choice>
        </mc:AlternateContent>
        <mc:AlternateContent xmlns:mc="http://schemas.openxmlformats.org/markup-compatibility/2006">
          <mc:Choice Requires="x14">
            <control shapeId="1073" name="Spinner 49" r:id="rId33">
              <controlPr defaultSize="0">
                <anchor moveWithCells="1" sizeWithCells="1">
                  <from>
                    <xdr:col>39</xdr:col>
                    <xdr:colOff>628650</xdr:colOff>
                    <xdr:row>0</xdr:row>
                    <xdr:rowOff>9525</xdr:rowOff>
                  </from>
                  <to>
                    <xdr:col>39</xdr:col>
                    <xdr:colOff>885825</xdr:colOff>
                    <xdr:row>0</xdr:row>
                    <xdr:rowOff>257175</xdr:rowOff>
                  </to>
                </anchor>
              </controlPr>
            </control>
          </mc:Choice>
        </mc:AlternateContent>
        <mc:AlternateContent xmlns:mc="http://schemas.openxmlformats.org/markup-compatibility/2006">
          <mc:Choice Requires="x14">
            <control shapeId="1074" name="Spinner 50" r:id="rId34">
              <controlPr defaultSize="0">
                <anchor moveWithCells="1" sizeWithCells="1">
                  <from>
                    <xdr:col>35</xdr:col>
                    <xdr:colOff>628650</xdr:colOff>
                    <xdr:row>0</xdr:row>
                    <xdr:rowOff>9525</xdr:rowOff>
                  </from>
                  <to>
                    <xdr:col>35</xdr:col>
                    <xdr:colOff>885825</xdr:colOff>
                    <xdr:row>0</xdr:row>
                    <xdr:rowOff>257175</xdr:rowOff>
                  </to>
                </anchor>
              </controlPr>
            </control>
          </mc:Choice>
        </mc:AlternateContent>
        <mc:AlternateContent xmlns:mc="http://schemas.openxmlformats.org/markup-compatibility/2006">
          <mc:Choice Requires="x14">
            <control shapeId="1075" name="Spinner 51" r:id="rId35">
              <controlPr defaultSize="0">
                <anchor moveWithCells="1" sizeWithCells="1">
                  <from>
                    <xdr:col>39</xdr:col>
                    <xdr:colOff>628650</xdr:colOff>
                    <xdr:row>0</xdr:row>
                    <xdr:rowOff>9525</xdr:rowOff>
                  </from>
                  <to>
                    <xdr:col>39</xdr:col>
                    <xdr:colOff>885825</xdr:colOff>
                    <xdr:row>0</xdr:row>
                    <xdr:rowOff>257175</xdr:rowOff>
                  </to>
                </anchor>
              </controlPr>
            </control>
          </mc:Choice>
        </mc:AlternateContent>
        <mc:AlternateContent xmlns:mc="http://schemas.openxmlformats.org/markup-compatibility/2006">
          <mc:Choice Requires="x14">
            <control shapeId="1076" name="Spinner 52" r:id="rId36">
              <controlPr defaultSize="0">
                <anchor moveWithCells="1" sizeWithCells="1">
                  <from>
                    <xdr:col>39</xdr:col>
                    <xdr:colOff>628650</xdr:colOff>
                    <xdr:row>0</xdr:row>
                    <xdr:rowOff>9525</xdr:rowOff>
                  </from>
                  <to>
                    <xdr:col>39</xdr:col>
                    <xdr:colOff>885825</xdr:colOff>
                    <xdr:row>0</xdr:row>
                    <xdr:rowOff>257175</xdr:rowOff>
                  </to>
                </anchor>
              </controlPr>
            </control>
          </mc:Choice>
        </mc:AlternateContent>
        <mc:AlternateContent xmlns:mc="http://schemas.openxmlformats.org/markup-compatibility/2006">
          <mc:Choice Requires="x14">
            <control shapeId="1077" name="Spinner 53" r:id="rId37">
              <controlPr defaultSize="0">
                <anchor moveWithCells="1" sizeWithCells="1">
                  <from>
                    <xdr:col>34</xdr:col>
                    <xdr:colOff>628650</xdr:colOff>
                    <xdr:row>0</xdr:row>
                    <xdr:rowOff>9525</xdr:rowOff>
                  </from>
                  <to>
                    <xdr:col>34</xdr:col>
                    <xdr:colOff>885825</xdr:colOff>
                    <xdr:row>0</xdr:row>
                    <xdr:rowOff>257175</xdr:rowOff>
                  </to>
                </anchor>
              </controlPr>
            </control>
          </mc:Choice>
        </mc:AlternateContent>
        <mc:AlternateContent xmlns:mc="http://schemas.openxmlformats.org/markup-compatibility/2006">
          <mc:Choice Requires="x14">
            <control shapeId="1078" name="Spinner 54" r:id="rId38">
              <controlPr defaultSize="0">
                <anchor moveWithCells="1" sizeWithCells="1">
                  <from>
                    <xdr:col>38</xdr:col>
                    <xdr:colOff>628650</xdr:colOff>
                    <xdr:row>0</xdr:row>
                    <xdr:rowOff>9525</xdr:rowOff>
                  </from>
                  <to>
                    <xdr:col>38</xdr:col>
                    <xdr:colOff>885825</xdr:colOff>
                    <xdr:row>0</xdr:row>
                    <xdr:rowOff>257175</xdr:rowOff>
                  </to>
                </anchor>
              </controlPr>
            </control>
          </mc:Choice>
        </mc:AlternateContent>
        <mc:AlternateContent xmlns:mc="http://schemas.openxmlformats.org/markup-compatibility/2006">
          <mc:Choice Requires="x14">
            <control shapeId="1079" name="Spinner 55" r:id="rId39">
              <controlPr defaultSize="0">
                <anchor moveWithCells="1" sizeWithCells="1">
                  <from>
                    <xdr:col>39</xdr:col>
                    <xdr:colOff>419100</xdr:colOff>
                    <xdr:row>0</xdr:row>
                    <xdr:rowOff>19050</xdr:rowOff>
                  </from>
                  <to>
                    <xdr:col>39</xdr:col>
                    <xdr:colOff>572135</xdr:colOff>
                    <xdr:row>0</xdr:row>
                    <xdr:rowOff>248285</xdr:rowOff>
                  </to>
                </anchor>
              </controlPr>
            </control>
          </mc:Choice>
        </mc:AlternateContent>
        <mc:AlternateContent xmlns:mc="http://schemas.openxmlformats.org/markup-compatibility/2006">
          <mc:Choice Requires="x14">
            <control shapeId="1080" name="Spinner 56" r:id="rId40">
              <controlPr defaultSize="0">
                <anchor moveWithCells="1" sizeWithCells="1">
                  <from>
                    <xdr:col>38</xdr:col>
                    <xdr:colOff>628650</xdr:colOff>
                    <xdr:row>0</xdr:row>
                    <xdr:rowOff>9525</xdr:rowOff>
                  </from>
                  <to>
                    <xdr:col>38</xdr:col>
                    <xdr:colOff>885825</xdr:colOff>
                    <xdr:row>0</xdr:row>
                    <xdr:rowOff>257175</xdr:rowOff>
                  </to>
                </anchor>
              </controlPr>
            </control>
          </mc:Choice>
        </mc:AlternateContent>
        <mc:AlternateContent xmlns:mc="http://schemas.openxmlformats.org/markup-compatibility/2006">
          <mc:Choice Requires="x14">
            <control shapeId="1081" name="Spinner 57" r:id="rId41">
              <controlPr defaultSize="0">
                <anchor moveWithCells="1" sizeWithCells="1">
                  <from>
                    <xdr:col>34</xdr:col>
                    <xdr:colOff>628650</xdr:colOff>
                    <xdr:row>0</xdr:row>
                    <xdr:rowOff>9525</xdr:rowOff>
                  </from>
                  <to>
                    <xdr:col>34</xdr:col>
                    <xdr:colOff>885825</xdr:colOff>
                    <xdr:row>0</xdr:row>
                    <xdr:rowOff>257175</xdr:rowOff>
                  </to>
                </anchor>
              </controlPr>
            </control>
          </mc:Choice>
        </mc:AlternateContent>
        <mc:AlternateContent xmlns:mc="http://schemas.openxmlformats.org/markup-compatibility/2006">
          <mc:Choice Requires="x14">
            <control shapeId="1082" name="Spinner 58" r:id="rId42">
              <controlPr defaultSize="0">
                <anchor moveWithCells="1" sizeWithCells="1">
                  <from>
                    <xdr:col>38</xdr:col>
                    <xdr:colOff>628650</xdr:colOff>
                    <xdr:row>0</xdr:row>
                    <xdr:rowOff>9525</xdr:rowOff>
                  </from>
                  <to>
                    <xdr:col>38</xdr:col>
                    <xdr:colOff>885825</xdr:colOff>
                    <xdr:row>0</xdr:row>
                    <xdr:rowOff>257175</xdr:rowOff>
                  </to>
                </anchor>
              </controlPr>
            </control>
          </mc:Choice>
        </mc:AlternateContent>
        <mc:AlternateContent xmlns:mc="http://schemas.openxmlformats.org/markup-compatibility/2006">
          <mc:Choice Requires="x14">
            <control shapeId="1083" name="Spinner 59" r:id="rId43">
              <controlPr defaultSize="0">
                <anchor moveWithCells="1" sizeWithCells="1">
                  <from>
                    <xdr:col>38</xdr:col>
                    <xdr:colOff>628650</xdr:colOff>
                    <xdr:row>0</xdr:row>
                    <xdr:rowOff>9525</xdr:rowOff>
                  </from>
                  <to>
                    <xdr:col>38</xdr:col>
                    <xdr:colOff>885825</xdr:colOff>
                    <xdr:row>0</xdr:row>
                    <xdr:rowOff>257175</xdr:rowOff>
                  </to>
                </anchor>
              </controlPr>
            </control>
          </mc:Choice>
        </mc:AlternateContent>
        <mc:AlternateContent xmlns:mc="http://schemas.openxmlformats.org/markup-compatibility/2006">
          <mc:Choice Requires="x14">
            <control shapeId="1084" name="Spinner 60" r:id="rId44">
              <controlPr defaultSize="0">
                <anchor moveWithCells="1" sizeWithCells="1">
                  <from>
                    <xdr:col>35</xdr:col>
                    <xdr:colOff>628650</xdr:colOff>
                    <xdr:row>0</xdr:row>
                    <xdr:rowOff>9525</xdr:rowOff>
                  </from>
                  <to>
                    <xdr:col>35</xdr:col>
                    <xdr:colOff>885825</xdr:colOff>
                    <xdr:row>0</xdr:row>
                    <xdr:rowOff>257175</xdr:rowOff>
                  </to>
                </anchor>
              </controlPr>
            </control>
          </mc:Choice>
        </mc:AlternateContent>
        <mc:AlternateContent xmlns:mc="http://schemas.openxmlformats.org/markup-compatibility/2006">
          <mc:Choice Requires="x14">
            <control shapeId="1085" name="Spinner 61" r:id="rId45">
              <controlPr defaultSize="0">
                <anchor moveWithCells="1" sizeWithCells="1">
                  <from>
                    <xdr:col>40</xdr:col>
                    <xdr:colOff>381000</xdr:colOff>
                    <xdr:row>0</xdr:row>
                    <xdr:rowOff>635</xdr:rowOff>
                  </from>
                  <to>
                    <xdr:col>40</xdr:col>
                    <xdr:colOff>381000</xdr:colOff>
                    <xdr:row>0</xdr:row>
                    <xdr:rowOff>248285</xdr:rowOff>
                  </to>
                </anchor>
              </controlPr>
            </control>
          </mc:Choice>
        </mc:AlternateContent>
        <mc:AlternateContent xmlns:mc="http://schemas.openxmlformats.org/markup-compatibility/2006">
          <mc:Choice Requires="x14">
            <control shapeId="1086" name="Spinner 62" r:id="rId46">
              <controlPr defaultSize="0">
                <anchor moveWithCells="1" sizeWithCells="1">
                  <from>
                    <xdr:col>35</xdr:col>
                    <xdr:colOff>628650</xdr:colOff>
                    <xdr:row>0</xdr:row>
                    <xdr:rowOff>9525</xdr:rowOff>
                  </from>
                  <to>
                    <xdr:col>35</xdr:col>
                    <xdr:colOff>885825</xdr:colOff>
                    <xdr:row>0</xdr:row>
                    <xdr:rowOff>257175</xdr:rowOff>
                  </to>
                </anchor>
              </controlPr>
            </control>
          </mc:Choice>
        </mc:AlternateContent>
        <mc:AlternateContent xmlns:mc="http://schemas.openxmlformats.org/markup-compatibility/2006">
          <mc:Choice Requires="x14">
            <control shapeId="1087" name="Spinner 63" r:id="rId47">
              <controlPr defaultSize="0">
                <anchor moveWithCells="1" sizeWithCells="1">
                  <from>
                    <xdr:col>39</xdr:col>
                    <xdr:colOff>628650</xdr:colOff>
                    <xdr:row>0</xdr:row>
                    <xdr:rowOff>9525</xdr:rowOff>
                  </from>
                  <to>
                    <xdr:col>39</xdr:col>
                    <xdr:colOff>885825</xdr:colOff>
                    <xdr:row>0</xdr:row>
                    <xdr:rowOff>257175</xdr:rowOff>
                  </to>
                </anchor>
              </controlPr>
            </control>
          </mc:Choice>
        </mc:AlternateContent>
        <mc:AlternateContent xmlns:mc="http://schemas.openxmlformats.org/markup-compatibility/2006">
          <mc:Choice Requires="x14">
            <control shapeId="1088" name="Spinner 64" r:id="rId48">
              <controlPr defaultSize="0">
                <anchor moveWithCells="1" sizeWithCells="1">
                  <from>
                    <xdr:col>40</xdr:col>
                    <xdr:colOff>419100</xdr:colOff>
                    <xdr:row>0</xdr:row>
                    <xdr:rowOff>19050</xdr:rowOff>
                  </from>
                  <to>
                    <xdr:col>40</xdr:col>
                    <xdr:colOff>572135</xdr:colOff>
                    <xdr:row>0</xdr:row>
                    <xdr:rowOff>248285</xdr:rowOff>
                  </to>
                </anchor>
              </controlPr>
            </control>
          </mc:Choice>
        </mc:AlternateContent>
        <mc:AlternateContent xmlns:mc="http://schemas.openxmlformats.org/markup-compatibility/2006">
          <mc:Choice Requires="x14">
            <control shapeId="1089" name="Spinner 65" r:id="rId49">
              <controlPr defaultSize="0">
                <anchor moveWithCells="1" sizeWithCells="1">
                  <from>
                    <xdr:col>39</xdr:col>
                    <xdr:colOff>628650</xdr:colOff>
                    <xdr:row>0</xdr:row>
                    <xdr:rowOff>9525</xdr:rowOff>
                  </from>
                  <to>
                    <xdr:col>39</xdr:col>
                    <xdr:colOff>885825</xdr:colOff>
                    <xdr:row>0</xdr:row>
                    <xdr:rowOff>257175</xdr:rowOff>
                  </to>
                </anchor>
              </controlPr>
            </control>
          </mc:Choice>
        </mc:AlternateContent>
        <mc:AlternateContent xmlns:mc="http://schemas.openxmlformats.org/markup-compatibility/2006">
          <mc:Choice Requires="x14">
            <control shapeId="1090" name="Spinner 66" r:id="rId50">
              <controlPr defaultSize="0">
                <anchor moveWithCells="1" sizeWithCells="1">
                  <from>
                    <xdr:col>37</xdr:col>
                    <xdr:colOff>628650</xdr:colOff>
                    <xdr:row>0</xdr:row>
                    <xdr:rowOff>9525</xdr:rowOff>
                  </from>
                  <to>
                    <xdr:col>37</xdr:col>
                    <xdr:colOff>628650</xdr:colOff>
                    <xdr:row>0</xdr:row>
                    <xdr:rowOff>285750</xdr:rowOff>
                  </to>
                </anchor>
              </controlPr>
            </control>
          </mc:Choice>
        </mc:AlternateContent>
        <mc:AlternateContent xmlns:mc="http://schemas.openxmlformats.org/markup-compatibility/2006">
          <mc:Choice Requires="x14">
            <control shapeId="1091" name="Spinner 67" r:id="rId51">
              <controlPr defaultSize="0">
                <anchor moveWithCells="1" sizeWithCells="1">
                  <from>
                    <xdr:col>39</xdr:col>
                    <xdr:colOff>647065</xdr:colOff>
                    <xdr:row>0</xdr:row>
                    <xdr:rowOff>9525</xdr:rowOff>
                  </from>
                  <to>
                    <xdr:col>39</xdr:col>
                    <xdr:colOff>904875</xdr:colOff>
                    <xdr:row>0</xdr:row>
                    <xdr:rowOff>285750</xdr:rowOff>
                  </to>
                </anchor>
              </controlPr>
            </control>
          </mc:Choice>
        </mc:AlternateContent>
        <mc:AlternateContent xmlns:mc="http://schemas.openxmlformats.org/markup-compatibility/2006">
          <mc:Choice Requires="x14">
            <control shapeId="1092" name="Spinner 68" r:id="rId52">
              <controlPr defaultSize="0">
                <anchor moveWithCells="1" sizeWithCells="1">
                  <from>
                    <xdr:col>38</xdr:col>
                    <xdr:colOff>266700</xdr:colOff>
                    <xdr:row>0</xdr:row>
                    <xdr:rowOff>0</xdr:rowOff>
                  </from>
                  <to>
                    <xdr:col>39</xdr:col>
                    <xdr:colOff>8890</xdr:colOff>
                    <xdr:row>0</xdr:row>
                    <xdr:rowOff>276225</xdr:rowOff>
                  </to>
                </anchor>
              </controlPr>
            </control>
          </mc:Choice>
        </mc:AlternateContent>
        <mc:AlternateContent xmlns:mc="http://schemas.openxmlformats.org/markup-compatibility/2006">
          <mc:Choice Requires="x14">
            <control shapeId="1105" name="Spinner 81" r:id="rId53">
              <controlPr defaultSize="0">
                <anchor moveWithCells="1" sizeWithCells="1">
                  <from>
                    <xdr:col>35</xdr:col>
                    <xdr:colOff>628650</xdr:colOff>
                    <xdr:row>0</xdr:row>
                    <xdr:rowOff>9525</xdr:rowOff>
                  </from>
                  <to>
                    <xdr:col>35</xdr:col>
                    <xdr:colOff>885825</xdr:colOff>
                    <xdr:row>0</xdr:row>
                    <xdr:rowOff>257175</xdr:rowOff>
                  </to>
                </anchor>
              </controlPr>
            </control>
          </mc:Choice>
        </mc:AlternateContent>
        <mc:AlternateContent xmlns:mc="http://schemas.openxmlformats.org/markup-compatibility/2006">
          <mc:Choice Requires="x14">
            <control shapeId="1106" name="Spinner 82" r:id="rId54">
              <controlPr defaultSize="0">
                <anchor moveWithCells="1" sizeWithCells="1">
                  <from>
                    <xdr:col>39</xdr:col>
                    <xdr:colOff>628650</xdr:colOff>
                    <xdr:row>0</xdr:row>
                    <xdr:rowOff>9525</xdr:rowOff>
                  </from>
                  <to>
                    <xdr:col>39</xdr:col>
                    <xdr:colOff>885825</xdr:colOff>
                    <xdr:row>0</xdr:row>
                    <xdr:rowOff>257175</xdr:rowOff>
                  </to>
                </anchor>
              </controlPr>
            </control>
          </mc:Choice>
        </mc:AlternateContent>
        <mc:AlternateContent xmlns:mc="http://schemas.openxmlformats.org/markup-compatibility/2006">
          <mc:Choice Requires="x14">
            <control shapeId="1107" name="Spinner 83" r:id="rId55">
              <controlPr defaultSize="0">
                <anchor moveWithCells="1" sizeWithCells="1">
                  <from>
                    <xdr:col>40</xdr:col>
                    <xdr:colOff>419100</xdr:colOff>
                    <xdr:row>0</xdr:row>
                    <xdr:rowOff>19050</xdr:rowOff>
                  </from>
                  <to>
                    <xdr:col>40</xdr:col>
                    <xdr:colOff>572135</xdr:colOff>
                    <xdr:row>0</xdr:row>
                    <xdr:rowOff>248285</xdr:rowOff>
                  </to>
                </anchor>
              </controlPr>
            </control>
          </mc:Choice>
        </mc:AlternateContent>
        <mc:AlternateContent xmlns:mc="http://schemas.openxmlformats.org/markup-compatibility/2006">
          <mc:Choice Requires="x14">
            <control shapeId="1108" name="Spinner 84" r:id="rId56">
              <controlPr defaultSize="0">
                <anchor moveWithCells="1" sizeWithCells="1">
                  <from>
                    <xdr:col>39</xdr:col>
                    <xdr:colOff>628650</xdr:colOff>
                    <xdr:row>0</xdr:row>
                    <xdr:rowOff>9525</xdr:rowOff>
                  </from>
                  <to>
                    <xdr:col>39</xdr:col>
                    <xdr:colOff>885825</xdr:colOff>
                    <xdr:row>0</xdr:row>
                    <xdr:rowOff>257175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workbookViewId="0">
      <selection activeCell="F13" sqref="F13"/>
    </sheetView>
  </sheetViews>
  <sheetFormatPr defaultColWidth="9" defaultRowHeight="16.5" outlineLevelCol="4"/>
  <cols>
    <col min="1" max="1" width="4.625" style="6" customWidth="1"/>
    <col min="2" max="2" width="9" style="6"/>
    <col min="3" max="3" width="31" style="6" customWidth="1"/>
    <col min="4" max="4" width="9" style="6"/>
  </cols>
  <sheetData>
    <row r="1" ht="20" customHeight="1" spans="1:4">
      <c r="A1" s="2" t="s">
        <v>1</v>
      </c>
      <c r="B1" s="2" t="s">
        <v>3</v>
      </c>
      <c r="C1" s="2" t="s">
        <v>88</v>
      </c>
      <c r="D1" s="2" t="s">
        <v>89</v>
      </c>
    </row>
    <row r="2" ht="13.5" spans="1:5">
      <c r="A2" s="7">
        <f>ROW()-1</f>
        <v>1</v>
      </c>
      <c r="B2" s="8" t="s">
        <v>25</v>
      </c>
      <c r="C2" s="9" t="s">
        <v>26</v>
      </c>
      <c r="D2" s="10">
        <v>450</v>
      </c>
      <c r="E2">
        <v>3</v>
      </c>
    </row>
    <row r="3" ht="13.5" spans="1:5">
      <c r="A3" s="7"/>
      <c r="B3" s="11" t="s">
        <v>30</v>
      </c>
      <c r="C3" s="12" t="s">
        <v>31</v>
      </c>
      <c r="D3" s="10">
        <v>-145</v>
      </c>
      <c r="E3">
        <v>3</v>
      </c>
    </row>
    <row r="4" ht="13.5" spans="1:5">
      <c r="A4" s="7"/>
      <c r="B4" s="11" t="s">
        <v>33</v>
      </c>
      <c r="C4" s="12" t="s">
        <v>31</v>
      </c>
      <c r="D4" s="10">
        <v>-145</v>
      </c>
      <c r="E4">
        <v>3</v>
      </c>
    </row>
    <row r="5" ht="13.5" spans="1:5">
      <c r="A5" s="7"/>
      <c r="B5" s="11" t="s">
        <v>49</v>
      </c>
      <c r="C5" s="12" t="s">
        <v>50</v>
      </c>
      <c r="D5" s="10">
        <v>-500</v>
      </c>
      <c r="E5">
        <v>3</v>
      </c>
    </row>
    <row r="6" ht="13.5" spans="1:5">
      <c r="A6" s="7"/>
      <c r="B6" s="11" t="s">
        <v>36</v>
      </c>
      <c r="C6" s="12" t="s">
        <v>37</v>
      </c>
      <c r="D6" s="10">
        <v>-50</v>
      </c>
      <c r="E6">
        <v>3</v>
      </c>
    </row>
    <row r="7" ht="13.5" spans="1:5">
      <c r="A7" s="7"/>
      <c r="B7" s="11" t="s">
        <v>32</v>
      </c>
      <c r="C7" s="12" t="s">
        <v>31</v>
      </c>
      <c r="D7" s="10">
        <v>-145</v>
      </c>
      <c r="E7">
        <v>3</v>
      </c>
    </row>
    <row r="8" ht="13.5" spans="1:5">
      <c r="A8" s="7"/>
      <c r="B8" s="8" t="s">
        <v>17</v>
      </c>
      <c r="C8" s="9" t="s">
        <v>18</v>
      </c>
      <c r="D8" s="10">
        <v>-222</v>
      </c>
      <c r="E8">
        <v>3</v>
      </c>
    </row>
    <row r="9" ht="13.5" spans="1:5">
      <c r="A9" s="7"/>
      <c r="B9" s="8" t="s">
        <v>51</v>
      </c>
      <c r="C9" s="9" t="s">
        <v>52</v>
      </c>
      <c r="D9" s="10">
        <v>-45</v>
      </c>
      <c r="E9">
        <v>3</v>
      </c>
    </row>
    <row r="10" ht="13.5" spans="1:4">
      <c r="A10" s="7"/>
      <c r="B10" s="8" t="s">
        <v>53</v>
      </c>
      <c r="C10" s="9" t="s">
        <v>54</v>
      </c>
      <c r="D10" s="10">
        <v>400</v>
      </c>
    </row>
    <row r="11" ht="13.5" spans="1:4">
      <c r="A11" s="7"/>
      <c r="B11" s="8" t="s">
        <v>21</v>
      </c>
      <c r="C11" s="9" t="s">
        <v>22</v>
      </c>
      <c r="D11" s="10">
        <v>-30</v>
      </c>
    </row>
    <row r="12" spans="1:4">
      <c r="A12" s="6" t="s">
        <v>90</v>
      </c>
      <c r="D12" s="13">
        <f>SUM(D2:D11)</f>
        <v>-432</v>
      </c>
    </row>
  </sheetData>
  <conditionalFormatting sqref="B2">
    <cfRule type="duplicateValues" dxfId="0" priority="20"/>
  </conditionalFormatting>
  <conditionalFormatting sqref="B3">
    <cfRule type="duplicateValues" dxfId="0" priority="13"/>
    <cfRule type="duplicateValues" dxfId="0" priority="12"/>
  </conditionalFormatting>
  <conditionalFormatting sqref="B4">
    <cfRule type="duplicateValues" dxfId="0" priority="11"/>
    <cfRule type="duplicateValues" dxfId="0" priority="10"/>
  </conditionalFormatting>
  <conditionalFormatting sqref="B5">
    <cfRule type="duplicateValues" dxfId="0" priority="9"/>
    <cfRule type="duplicateValues" dxfId="0" priority="8"/>
  </conditionalFormatting>
  <conditionalFormatting sqref="B6">
    <cfRule type="duplicateValues" dxfId="0" priority="7"/>
    <cfRule type="duplicateValues" dxfId="0" priority="6"/>
  </conditionalFormatting>
  <conditionalFormatting sqref="B7">
    <cfRule type="duplicateValues" dxfId="0" priority="5"/>
    <cfRule type="duplicateValues" dxfId="0" priority="4"/>
  </conditionalFormatting>
  <conditionalFormatting sqref="B8">
    <cfRule type="duplicateValues" dxfId="0" priority="14"/>
  </conditionalFormatting>
  <conditionalFormatting sqref="B9">
    <cfRule type="duplicateValues" dxfId="0" priority="3"/>
  </conditionalFormatting>
  <conditionalFormatting sqref="B10">
    <cfRule type="duplicateValues" dxfId="0" priority="2"/>
  </conditionalFormatting>
  <conditionalFormatting sqref="B11">
    <cfRule type="duplicateValues" dxfId="0" priority="1"/>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C41" sqref="C41"/>
    </sheetView>
  </sheetViews>
  <sheetFormatPr defaultColWidth="9" defaultRowHeight="13.5" outlineLevelCol="2"/>
  <cols>
    <col min="1" max="3" width="9" style="1"/>
    <col min="5" max="5" width="8.875"/>
    <col min="6" max="6" width="17.25"/>
    <col min="7" max="7" width="8.875"/>
    <col min="8" max="9" width="17.25"/>
  </cols>
  <sheetData>
    <row r="1" spans="1:3">
      <c r="A1" s="2"/>
      <c r="C1" s="2"/>
    </row>
    <row r="2" spans="1:3">
      <c r="A2" s="3"/>
      <c r="B2" s="3"/>
      <c r="C2" s="4"/>
    </row>
    <row r="3" spans="1:3">
      <c r="A3" s="3"/>
      <c r="B3" s="3"/>
      <c r="C3" s="4"/>
    </row>
    <row r="4" spans="1:3">
      <c r="A4" s="3"/>
      <c r="B4" s="3"/>
      <c r="C4" s="4"/>
    </row>
    <row r="5" spans="1:3">
      <c r="A5" s="3"/>
      <c r="B5" s="3"/>
      <c r="C5" s="4"/>
    </row>
    <row r="6" spans="1:3">
      <c r="A6" s="3"/>
      <c r="B6" s="3"/>
      <c r="C6" s="4"/>
    </row>
    <row r="7" spans="1:3">
      <c r="A7" s="3"/>
      <c r="B7" s="3"/>
      <c r="C7" s="4"/>
    </row>
    <row r="8" spans="1:3">
      <c r="A8" s="3"/>
      <c r="B8" s="3"/>
      <c r="C8" s="4"/>
    </row>
    <row r="9" spans="1:3">
      <c r="A9" s="5"/>
      <c r="B9" s="5"/>
      <c r="C9"/>
    </row>
    <row r="10" spans="3:3">
      <c r="C10"/>
    </row>
    <row r="11" spans="3:3">
      <c r="C11"/>
    </row>
    <row r="12" spans="3:3">
      <c r="C12"/>
    </row>
    <row r="13" spans="3:3">
      <c r="C13"/>
    </row>
    <row r="14" spans="3:3">
      <c r="C14"/>
    </row>
  </sheetData>
  <conditionalFormatting sqref="B6">
    <cfRule type="duplicateValues" dxfId="0" priority="2"/>
    <cfRule type="duplicateValues" dxfId="0" priority="1"/>
  </conditionalFormatting>
  <conditionalFormatting sqref="B7:B8">
    <cfRule type="duplicateValues" dxfId="0" priority="3"/>
  </conditionalFormatting>
  <conditionalFormatting sqref="B2:B5 B7:B8">
    <cfRule type="duplicateValues" dxfId="0" priority="4"/>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劳务费 (2)</vt:lpstr>
      <vt:lpstr>劳务费</vt:lpstr>
      <vt:lpstr>考勤</vt:lpstr>
      <vt:lpstr>其他</vt:lpstr>
      <vt:lpstr>分类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WuYanxia</cp:lastModifiedBy>
  <dcterms:created xsi:type="dcterms:W3CDTF">2006-09-13T11:21:00Z</dcterms:created>
  <dcterms:modified xsi:type="dcterms:W3CDTF">2022-04-27T05:53:28Z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linkTarget="0">
    <vt:lpwstr>1</vt:lpwstr>
  </property>
  <property fmtid="{D5CDD505-2E9C-101B-9397-08002B2CF9AE}" pid="3" name="KSOProductBuildVer">
    <vt:lpwstr>2052-11.1.0.11636</vt:lpwstr>
  </property>
  <property fmtid="{D5CDD505-2E9C-101B-9397-08002B2CF9AE}" pid="4" name="KSOReadingLayout">
    <vt:bool>true</vt:bool>
  </property>
  <property fmtid="{D5CDD505-2E9C-101B-9397-08002B2CF9AE}" pid="5" name="ICV">
    <vt:lpwstr>D373FB70BDD94126B14A5C9958A6261C</vt:lpwstr>
  </property>
</Properties>
</file>