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H4-3.0设变(涉及H6)-2021.11.2\精冲件\"/>
    </mc:Choice>
  </mc:AlternateContent>
  <xr:revisionPtr revIDLastSave="0" documentId="13_ncr:1_{2128E8F5-E524-4E15-8502-DAECC510194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汇总" sheetId="3" r:id="rId1"/>
    <sheet name="1" sheetId="1" r:id="rId2"/>
    <sheet name="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4" l="1"/>
  <c r="N35" i="4"/>
  <c r="I35" i="4"/>
  <c r="O23" i="4"/>
  <c r="I21" i="4"/>
  <c r="I20" i="4"/>
  <c r="I23" i="4" s="1"/>
  <c r="C14" i="4" s="1"/>
  <c r="C17" i="4"/>
  <c r="G13" i="4"/>
  <c r="I13" i="4" s="1"/>
  <c r="C13" i="4"/>
  <c r="N35" i="1"/>
  <c r="I35" i="1"/>
  <c r="O23" i="1"/>
  <c r="I23" i="1"/>
  <c r="C14" i="1" s="1"/>
  <c r="I21" i="1"/>
  <c r="I20" i="1"/>
  <c r="C17" i="1"/>
  <c r="G13" i="1"/>
  <c r="I13" i="1" s="1"/>
  <c r="C13" i="1"/>
  <c r="H4" i="3"/>
  <c r="G4" i="3"/>
  <c r="H3" i="3"/>
  <c r="H6" i="3" s="1"/>
  <c r="G3" i="3"/>
  <c r="G6" i="3" s="1"/>
  <c r="C20" i="1" l="1"/>
  <c r="C20" i="4"/>
  <c r="C24" i="1"/>
  <c r="C24" i="4"/>
  <c r="C28" i="4" l="1"/>
  <c r="C29" i="4" s="1"/>
  <c r="C30" i="4" s="1"/>
  <c r="C31" i="4" s="1"/>
  <c r="E4" i="3" s="1"/>
  <c r="F4" i="3" s="1"/>
  <c r="C27" i="4"/>
  <c r="C28" i="1"/>
  <c r="C27" i="1"/>
  <c r="C29" i="1" l="1"/>
  <c r="C30" i="1" s="1"/>
  <c r="C31" i="1" s="1"/>
  <c r="E3" i="3" s="1"/>
  <c r="F3" i="3" s="1"/>
</calcChain>
</file>

<file path=xl/sharedStrings.xml><?xml version="1.0" encoding="utf-8"?>
<sst xmlns="http://schemas.openxmlformats.org/spreadsheetml/2006/main" count="225" uniqueCount="100">
  <si>
    <t>无锡全盛安仁机械有限公司</t>
  </si>
  <si>
    <r>
      <rPr>
        <sz val="11"/>
        <color theme="1"/>
        <rFont val="宋体"/>
        <family val="3"/>
        <charset val="134"/>
        <scheme val="minor"/>
      </rPr>
      <t>N</t>
    </r>
    <r>
      <rPr>
        <sz val="11"/>
        <color theme="1"/>
        <rFont val="宋体"/>
        <family val="3"/>
        <charset val="134"/>
        <scheme val="minor"/>
      </rPr>
      <t>O.</t>
    </r>
  </si>
  <si>
    <t>件名</t>
  </si>
  <si>
    <t>件号</t>
  </si>
  <si>
    <t>图片</t>
  </si>
  <si>
    <t>单价         （含税）</t>
  </si>
  <si>
    <t>单价  （未税）</t>
  </si>
  <si>
    <t>模具费</t>
  </si>
  <si>
    <t>检具费</t>
  </si>
  <si>
    <t>备注</t>
  </si>
  <si>
    <t>仰角锁止齿板</t>
  </si>
  <si>
    <t>SHT0010128</t>
  </si>
  <si>
    <t>仰角凸轮钣金</t>
  </si>
  <si>
    <t>SHT0013705</t>
  </si>
  <si>
    <t>1.以上报价含税，送货到北京光华荣昌</t>
  </si>
  <si>
    <t>报价人：李俊岩</t>
  </si>
  <si>
    <t>3.包含两年合计降价1.5%</t>
  </si>
  <si>
    <t>报价有效期：2022.04.22-2022.5.21</t>
  </si>
  <si>
    <t>北京光华荣昌汽车部件有限公司</t>
  </si>
  <si>
    <t>零部件报价单</t>
  </si>
  <si>
    <t>供货单位信息</t>
  </si>
  <si>
    <t>单位名称</t>
  </si>
  <si>
    <t>地    址</t>
  </si>
  <si>
    <r>
      <rPr>
        <sz val="11"/>
        <rFont val="宋体"/>
        <family val="3"/>
        <charset val="134"/>
      </rPr>
      <t>无锡市锡山经济技术开发区东盛路1</t>
    </r>
    <r>
      <rPr>
        <sz val="11"/>
        <rFont val="宋体"/>
        <family val="3"/>
        <charset val="134"/>
      </rPr>
      <t>999号</t>
    </r>
  </si>
  <si>
    <t>联 系 人</t>
  </si>
  <si>
    <t>李俊岩</t>
  </si>
  <si>
    <t>联系电话</t>
  </si>
  <si>
    <t>日    期</t>
  </si>
  <si>
    <t>计量单位</t>
  </si>
  <si>
    <t>件</t>
  </si>
  <si>
    <t>产品名称</t>
  </si>
  <si>
    <t>产品毛重</t>
  </si>
  <si>
    <t>图    号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</si>
  <si>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</si>
  <si>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</si>
  <si>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</si>
  <si>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</si>
  <si>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</si>
  <si>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</si>
  <si>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</si>
  <si>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</si>
  <si>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</si>
  <si>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</si>
  <si>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</si>
  <si>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</si>
  <si>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</si>
  <si>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</si>
  <si>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</si>
  <si>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</si>
  <si>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</si>
  <si>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</si>
  <si>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</si>
  <si>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</si>
  <si>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r>
      <rPr>
        <sz val="11"/>
        <color indexed="8"/>
        <rFont val="宋体"/>
        <family val="3"/>
        <charset val="134"/>
      </rPr>
      <t>k</t>
    </r>
    <r>
      <rPr>
        <sz val="11"/>
        <color indexed="8"/>
        <rFont val="宋体"/>
        <family val="3"/>
        <charset val="134"/>
      </rPr>
      <t>g</t>
    </r>
  </si>
  <si>
    <t>电  机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</si>
  <si>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</si>
  <si>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</si>
  <si>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</si>
  <si>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</si>
  <si>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</si>
  <si>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</si>
  <si>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</si>
  <si>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</si>
  <si>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</si>
  <si>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</si>
  <si>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</si>
  <si>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热处理</t>
  </si>
  <si>
    <t>个</t>
  </si>
  <si>
    <t>包装费</t>
  </si>
  <si>
    <t>砂带磨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</si>
  <si>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</si>
  <si>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</si>
  <si>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</si>
  <si>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</si>
  <si>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</si>
  <si>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</si>
  <si>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</si>
  <si>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</si>
  <si>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</si>
  <si>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</si>
  <si>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</si>
  <si>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</si>
  <si>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</si>
  <si>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(元/小时)</t>
  </si>
  <si>
    <t>总    计</t>
  </si>
  <si>
    <t>精冲700T</t>
  </si>
  <si>
    <t>利    润</t>
  </si>
  <si>
    <t>主要工序</t>
  </si>
  <si>
    <t>检具</t>
  </si>
  <si>
    <t>不含税价格</t>
  </si>
  <si>
    <t>税    金</t>
  </si>
  <si>
    <t>账期：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</si>
  <si>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</si>
  <si>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</si>
  <si>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</si>
  <si>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SHT0010228</t>
  </si>
  <si>
    <t>清洗</t>
  </si>
  <si>
    <t>2.模具、检具费支付方式:签订合约后支付50%模具费，剩余50%按照3年10万台分摊</t>
    <phoneticPr fontId="16" type="noConversion"/>
  </si>
  <si>
    <t>30CrMo T6.0</t>
    <phoneticPr fontId="16" type="noConversion"/>
  </si>
  <si>
    <t>SPFH590 T4.0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</si>
</sst>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8" formatCode="0.00_ "/>
    <numFmt numFmtId="179" formatCode="0.00_);[Red]\(0.00\)"/>
    <numFmt numFmtId="181" formatCode="0_ "/>
  </numFmts>
  <fonts count="17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Calibri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>
      <alignment vertical="center"/>
    </xf>
  </cellStyleXfs>
  <cellXfs count="99">
    <xf numFmtId="0" fontId="0" fillId="0" borderId="0" xfId="0">
      <alignment vertical="center"/>
    </xf>
    <xf numFmtId="0" fontId="5" fillId="0" borderId="9" xfId="3" applyFill="1" applyBorder="1" applyAlignment="1">
      <alignment vertical="center"/>
    </xf>
    <xf numFmtId="0" fontId="5" fillId="0" borderId="11" xfId="3" applyFill="1" applyBorder="1" applyAlignment="1">
      <alignment horizontal="center" vertical="center"/>
    </xf>
    <xf numFmtId="0" fontId="5" fillId="0" borderId="12" xfId="3" applyFill="1" applyBorder="1" applyAlignment="1">
      <alignment horizontal="center" vertical="center"/>
    </xf>
    <xf numFmtId="0" fontId="5" fillId="0" borderId="9" xfId="3" applyFill="1" applyBorder="1">
      <alignment vertical="center"/>
    </xf>
    <xf numFmtId="0" fontId="5" fillId="0" borderId="9" xfId="3" applyFill="1" applyBorder="1" applyAlignment="1">
      <alignment horizontal="center" vertical="center"/>
    </xf>
    <xf numFmtId="0" fontId="5" fillId="0" borderId="7" xfId="3" applyFill="1" applyBorder="1" applyAlignment="1">
      <alignment horizontal="center" vertical="center"/>
    </xf>
    <xf numFmtId="0" fontId="5" fillId="0" borderId="14" xfId="3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178" fontId="5" fillId="2" borderId="9" xfId="3" applyNumberFormat="1" applyFill="1" applyBorder="1">
      <alignment vertical="center"/>
    </xf>
    <xf numFmtId="0" fontId="5" fillId="0" borderId="9" xfId="3" applyFont="1" applyFill="1" applyBorder="1" applyAlignment="1">
      <alignment vertical="center" wrapText="1"/>
    </xf>
    <xf numFmtId="0" fontId="5" fillId="0" borderId="9" xfId="3" applyFont="1" applyFill="1" applyBorder="1" applyAlignment="1">
      <alignment horizontal="right" vertical="center"/>
    </xf>
    <xf numFmtId="176" fontId="5" fillId="0" borderId="9" xfId="3" applyNumberFormat="1" applyFill="1" applyBorder="1">
      <alignment vertical="center"/>
    </xf>
    <xf numFmtId="178" fontId="5" fillId="0" borderId="9" xfId="3" applyNumberFormat="1" applyFill="1" applyBorder="1">
      <alignment vertical="center"/>
    </xf>
    <xf numFmtId="0" fontId="5" fillId="0" borderId="9" xfId="3" applyFon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178" fontId="5" fillId="0" borderId="9" xfId="3" applyNumberFormat="1" applyFill="1" applyBorder="1" applyAlignment="1">
      <alignment vertical="center"/>
    </xf>
    <xf numFmtId="0" fontId="5" fillId="0" borderId="14" xfId="3" applyFill="1" applyBorder="1" applyAlignment="1">
      <alignment vertical="center"/>
    </xf>
    <xf numFmtId="0" fontId="5" fillId="0" borderId="13" xfId="3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5" fillId="0" borderId="0" xfId="3" applyFill="1" applyBorder="1">
      <alignment vertical="center"/>
    </xf>
    <xf numFmtId="0" fontId="5" fillId="0" borderId="0" xfId="3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>
      <alignment vertical="center"/>
    </xf>
    <xf numFmtId="0" fontId="5" fillId="0" borderId="4" xfId="3" applyFill="1" applyBorder="1">
      <alignment vertical="center"/>
    </xf>
    <xf numFmtId="0" fontId="9" fillId="0" borderId="9" xfId="2" applyFont="1" applyFill="1" applyBorder="1" applyAlignment="1">
      <alignment horizontal="center" vertical="center" shrinkToFit="1"/>
    </xf>
    <xf numFmtId="0" fontId="5" fillId="0" borderId="15" xfId="3" applyFill="1" applyBorder="1">
      <alignment vertical="center"/>
    </xf>
    <xf numFmtId="0" fontId="5" fillId="0" borderId="12" xfId="3" applyFont="1" applyFill="1" applyBorder="1" applyAlignment="1">
      <alignment horizontal="center" vertical="center"/>
    </xf>
    <xf numFmtId="0" fontId="5" fillId="0" borderId="12" xfId="3" applyFill="1" applyBorder="1">
      <alignment vertical="center"/>
    </xf>
    <xf numFmtId="0" fontId="5" fillId="0" borderId="15" xfId="3" applyFill="1" applyBorder="1" applyAlignment="1">
      <alignment vertical="center"/>
    </xf>
    <xf numFmtId="0" fontId="5" fillId="0" borderId="7" xfId="3" applyFill="1" applyBorder="1" applyAlignment="1">
      <alignment vertical="center"/>
    </xf>
    <xf numFmtId="0" fontId="5" fillId="0" borderId="11" xfId="3" applyFill="1" applyBorder="1">
      <alignment vertical="center"/>
    </xf>
    <xf numFmtId="178" fontId="5" fillId="0" borderId="9" xfId="3" applyNumberFormat="1" applyFill="1" applyBorder="1" applyAlignment="1">
      <alignment horizontal="center" vertical="center"/>
    </xf>
    <xf numFmtId="0" fontId="5" fillId="0" borderId="9" xfId="3" applyNumberFormat="1" applyFill="1" applyBorder="1">
      <alignment vertical="center"/>
    </xf>
    <xf numFmtId="178" fontId="5" fillId="2" borderId="0" xfId="3" applyNumberFormat="1" applyFill="1" applyBorder="1">
      <alignment vertical="center"/>
    </xf>
    <xf numFmtId="0" fontId="5" fillId="0" borderId="0" xfId="3" applyFont="1" applyFill="1" applyAlignment="1">
      <alignment horizontal="center" vertical="center"/>
    </xf>
    <xf numFmtId="178" fontId="5" fillId="0" borderId="0" xfId="3" applyNumberFormat="1" applyFill="1">
      <alignment vertical="center"/>
    </xf>
    <xf numFmtId="0" fontId="5" fillId="0" borderId="0" xfId="3" applyFill="1">
      <alignment vertical="center"/>
    </xf>
    <xf numFmtId="178" fontId="5" fillId="2" borderId="0" xfId="3" applyNumberFormat="1" applyFill="1">
      <alignment vertical="center"/>
    </xf>
    <xf numFmtId="0" fontId="5" fillId="0" borderId="0" xfId="3" applyFill="1" applyAlignment="1">
      <alignment horizontal="center" vertical="center"/>
    </xf>
    <xf numFmtId="179" fontId="5" fillId="2" borderId="9" xfId="3" applyNumberFormat="1" applyFill="1" applyBorder="1">
      <alignment vertical="center"/>
    </xf>
    <xf numFmtId="179" fontId="5" fillId="0" borderId="9" xfId="3" applyNumberFormat="1" applyFill="1" applyBorder="1">
      <alignment vertical="center"/>
    </xf>
    <xf numFmtId="179" fontId="5" fillId="0" borderId="9" xfId="3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shrinkToFit="1"/>
    </xf>
    <xf numFmtId="0" fontId="9" fillId="0" borderId="11" xfId="2" applyFont="1" applyFill="1" applyBorder="1" applyAlignment="1">
      <alignment horizontal="center" vertical="center" shrinkToFit="1"/>
    </xf>
    <xf numFmtId="0" fontId="9" fillId="0" borderId="12" xfId="2" applyFont="1" applyFill="1" applyBorder="1" applyAlignment="1">
      <alignment horizontal="center" vertical="center" shrinkToFit="1"/>
    </xf>
    <xf numFmtId="0" fontId="10" fillId="0" borderId="9" xfId="1" applyFont="1" applyFill="1" applyBorder="1" applyAlignment="1" applyProtection="1">
      <alignment horizontal="center" vertical="center" shrinkToFit="1"/>
    </xf>
    <xf numFmtId="0" fontId="10" fillId="0" borderId="10" xfId="1" applyFont="1" applyFill="1" applyBorder="1" applyAlignment="1" applyProtection="1">
      <alignment horizontal="center" vertical="center" shrinkToFit="1"/>
    </xf>
    <xf numFmtId="0" fontId="10" fillId="0" borderId="11" xfId="1" applyFont="1" applyFill="1" applyBorder="1" applyAlignment="1" applyProtection="1">
      <alignment horizontal="center" vertical="center" shrinkToFit="1"/>
    </xf>
    <xf numFmtId="0" fontId="10" fillId="0" borderId="12" xfId="1" applyFont="1" applyFill="1" applyBorder="1" applyAlignment="1" applyProtection="1">
      <alignment horizontal="center" vertical="center" shrinkToFit="1"/>
    </xf>
    <xf numFmtId="0" fontId="5" fillId="0" borderId="10" xfId="3" applyFill="1" applyBorder="1" applyAlignment="1">
      <alignment horizontal="center" vertical="center"/>
    </xf>
    <xf numFmtId="0" fontId="5" fillId="0" borderId="11" xfId="3" applyFill="1" applyBorder="1" applyAlignment="1">
      <alignment horizontal="center" vertical="center"/>
    </xf>
    <xf numFmtId="0" fontId="5" fillId="0" borderId="12" xfId="3" applyFill="1" applyBorder="1" applyAlignment="1">
      <alignment horizontal="center" vertical="center"/>
    </xf>
    <xf numFmtId="14" fontId="5" fillId="0" borderId="10" xfId="3" applyNumberFormat="1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/>
    </xf>
    <xf numFmtId="181" fontId="5" fillId="0" borderId="11" xfId="3" applyNumberFormat="1" applyFont="1" applyFill="1" applyBorder="1" applyAlignment="1">
      <alignment horizontal="center" vertical="center"/>
    </xf>
    <xf numFmtId="181" fontId="5" fillId="0" borderId="12" xfId="3" applyNumberFormat="1" applyFill="1" applyBorder="1" applyAlignment="1">
      <alignment horizontal="center" vertical="center"/>
    </xf>
    <xf numFmtId="0" fontId="5" fillId="0" borderId="13" xfId="3" applyFill="1" applyBorder="1" applyAlignment="1">
      <alignment horizontal="center" vertical="center"/>
    </xf>
    <xf numFmtId="0" fontId="5" fillId="0" borderId="7" xfId="3" applyFill="1" applyBorder="1" applyAlignment="1">
      <alignment horizontal="center" vertical="center"/>
    </xf>
    <xf numFmtId="0" fontId="5" fillId="0" borderId="8" xfId="3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14" xfId="3" applyFill="1" applyBorder="1" applyAlignment="1">
      <alignment horizontal="center" vertical="center"/>
    </xf>
    <xf numFmtId="0" fontId="5" fillId="0" borderId="3" xfId="3" applyFill="1" applyBorder="1" applyAlignment="1">
      <alignment horizontal="center" vertical="center"/>
    </xf>
    <xf numFmtId="0" fontId="5" fillId="0" borderId="5" xfId="3" applyFill="1" applyBorder="1" applyAlignment="1">
      <alignment horizontal="center" vertical="center"/>
    </xf>
    <xf numFmtId="0" fontId="5" fillId="0" borderId="15" xfId="3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255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5" fillId="0" borderId="14" xfId="3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 shrinkToFit="1"/>
    </xf>
    <xf numFmtId="0" fontId="4" fillId="0" borderId="3" xfId="2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shrinkToFit="1"/>
    </xf>
    <xf numFmtId="0" fontId="4" fillId="0" borderId="0" xfId="2" applyFont="1" applyFill="1" applyBorder="1" applyAlignment="1">
      <alignment horizontal="center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 vertical="center" shrinkToFit="1"/>
    </xf>
  </cellXfs>
  <cellStyles count="4">
    <cellStyle name="常规" xfId="0" builtinId="0"/>
    <cellStyle name="常规_Sheet1" xfId="3" xr:uid="{00000000-0005-0000-0000-000032000000}"/>
    <cellStyle name="常规_TD001物料清单及报价1208" xfId="2" xr:uid="{00000000-0005-0000-0000-000014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</xdr:row>
      <xdr:rowOff>37465</xdr:rowOff>
    </xdr:from>
    <xdr:to>
      <xdr:col>3</xdr:col>
      <xdr:colOff>536575</xdr:colOff>
      <xdr:row>2</xdr:row>
      <xdr:rowOff>316230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24225" y="875665"/>
          <a:ext cx="288925" cy="278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247650</xdr:colOff>
      <xdr:row>3</xdr:row>
      <xdr:rowOff>57150</xdr:rowOff>
    </xdr:from>
    <xdr:to>
      <xdr:col>3</xdr:col>
      <xdr:colOff>559435</xdr:colOff>
      <xdr:row>3</xdr:row>
      <xdr:rowOff>292100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324225" y="1238250"/>
          <a:ext cx="311785" cy="234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537845</xdr:colOff>
      <xdr:row>1</xdr:row>
      <xdr:rowOff>69850</xdr:rowOff>
    </xdr:from>
    <xdr:to>
      <xdr:col>7</xdr:col>
      <xdr:colOff>400685</xdr:colOff>
      <xdr:row>4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014595" y="603250"/>
          <a:ext cx="558165" cy="535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572135</xdr:colOff>
      <xdr:row>1</xdr:row>
      <xdr:rowOff>66675</xdr:rowOff>
    </xdr:from>
    <xdr:to>
      <xdr:col>6</xdr:col>
      <xdr:colOff>569595</xdr:colOff>
      <xdr:row>4</xdr:row>
      <xdr:rowOff>67310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363085" y="600075"/>
          <a:ext cx="683260" cy="5149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BreakPreview" zoomScaleNormal="100" workbookViewId="0">
      <selection activeCell="F3" sqref="F3:F4"/>
    </sheetView>
  </sheetViews>
  <sheetFormatPr defaultColWidth="9" defaultRowHeight="14.4"/>
  <cols>
    <col min="1" max="1" width="4.44140625" style="46" customWidth="1"/>
    <col min="2" max="2" width="18.6640625" style="46" customWidth="1"/>
    <col min="3" max="3" width="17.21875" style="46" customWidth="1"/>
    <col min="4" max="4" width="11.6640625" style="46" customWidth="1"/>
    <col min="5" max="5" width="8.109375" style="46" customWidth="1"/>
    <col min="6" max="6" width="9.109375" style="46" customWidth="1"/>
    <col min="7" max="9" width="9" style="46"/>
  </cols>
  <sheetData>
    <row r="1" spans="1:9" ht="30.7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</row>
    <row r="2" spans="1:9" ht="35.25" customHeight="1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8" t="s">
        <v>6</v>
      </c>
      <c r="G2" s="47" t="s">
        <v>7</v>
      </c>
      <c r="H2" s="47" t="s">
        <v>8</v>
      </c>
      <c r="I2" s="47" t="s">
        <v>9</v>
      </c>
    </row>
    <row r="3" spans="1:9" ht="27" customHeight="1">
      <c r="A3" s="49">
        <v>1</v>
      </c>
      <c r="B3" s="50" t="s">
        <v>10</v>
      </c>
      <c r="C3" s="51" t="s">
        <v>11</v>
      </c>
      <c r="D3" s="51"/>
      <c r="E3" s="52">
        <f>'1'!C31</f>
        <v>3.8464544600000004</v>
      </c>
      <c r="F3" s="52">
        <f>E3/1.13</f>
        <v>3.4039420000000007</v>
      </c>
      <c r="G3" s="49">
        <f>'1'!L27</f>
        <v>180000</v>
      </c>
      <c r="H3" s="49">
        <f>'1'!L28</f>
        <v>8000</v>
      </c>
      <c r="I3" s="49"/>
    </row>
    <row r="4" spans="1:9" ht="27" customHeight="1">
      <c r="A4" s="49">
        <v>2</v>
      </c>
      <c r="B4" s="50" t="s">
        <v>12</v>
      </c>
      <c r="C4" s="51" t="s">
        <v>13</v>
      </c>
      <c r="D4" s="51"/>
      <c r="E4" s="52">
        <f>'2'!C31</f>
        <v>1.7778064</v>
      </c>
      <c r="F4" s="52">
        <f t="shared" ref="F4" si="0">E4/1.13</f>
        <v>1.5732800000000002</v>
      </c>
      <c r="G4" s="49">
        <f>'2'!L27</f>
        <v>160000</v>
      </c>
      <c r="H4" s="49">
        <f>'2'!L28</f>
        <v>8000</v>
      </c>
      <c r="I4" s="49"/>
    </row>
    <row r="5" spans="1:9" ht="27" customHeight="1">
      <c r="A5" s="49">
        <v>3</v>
      </c>
      <c r="B5" s="50"/>
      <c r="C5" s="51"/>
      <c r="D5" s="51"/>
      <c r="E5" s="52"/>
      <c r="F5" s="52"/>
      <c r="G5" s="49"/>
      <c r="H5" s="49"/>
      <c r="I5" s="49"/>
    </row>
    <row r="6" spans="1:9">
      <c r="G6" s="46">
        <f>SUM(G3:G5)</f>
        <v>340000</v>
      </c>
      <c r="H6" s="46">
        <f>SUM(H3:H5)</f>
        <v>16000</v>
      </c>
    </row>
    <row r="7" spans="1:9" ht="22.5" customHeight="1">
      <c r="A7" s="57" t="s">
        <v>14</v>
      </c>
      <c r="B7" s="57"/>
      <c r="C7" s="57"/>
      <c r="D7" s="57"/>
      <c r="E7" s="57"/>
      <c r="F7" s="53"/>
    </row>
    <row r="8" spans="1:9" ht="22.5" customHeight="1">
      <c r="A8" s="54" t="s">
        <v>97</v>
      </c>
      <c r="B8" s="54"/>
      <c r="C8" s="54"/>
      <c r="D8" s="54"/>
      <c r="F8" s="53"/>
      <c r="G8" s="53" t="s">
        <v>15</v>
      </c>
    </row>
    <row r="9" spans="1:9" ht="22.5" customHeight="1">
      <c r="A9" s="54" t="s">
        <v>16</v>
      </c>
      <c r="B9" s="54"/>
      <c r="C9" s="54"/>
      <c r="D9" s="54"/>
      <c r="F9" s="53" t="s">
        <v>17</v>
      </c>
    </row>
  </sheetData>
  <mergeCells count="2">
    <mergeCell ref="A1:I1"/>
    <mergeCell ref="A7:E7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1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view="pageBreakPreview" topLeftCell="B2" zoomScale="115" zoomScaleNormal="100" workbookViewId="0">
      <selection activeCell="E13" sqref="E13"/>
    </sheetView>
  </sheetViews>
  <sheetFormatPr defaultColWidth="9" defaultRowHeight="14.4"/>
  <cols>
    <col min="1" max="1" width="9.109375" customWidth="1"/>
    <col min="3" max="3" width="10.77734375" customWidth="1"/>
    <col min="4" max="4" width="9.109375" customWidth="1"/>
    <col min="5" max="5" width="11.77734375" customWidth="1"/>
    <col min="7" max="7" width="9.109375" customWidth="1"/>
    <col min="8" max="9" width="9.77734375" customWidth="1"/>
    <col min="10" max="10" width="9.109375" customWidth="1"/>
    <col min="12" max="12" width="11.6640625" customWidth="1"/>
    <col min="15" max="15" width="9.109375" customWidth="1"/>
  </cols>
  <sheetData>
    <row r="1" spans="1:15" ht="42" customHeight="1">
      <c r="A1" s="58" t="s">
        <v>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>
      <c r="A2" s="90" t="s">
        <v>19</v>
      </c>
      <c r="B2" s="91"/>
      <c r="C2" s="91"/>
      <c r="D2" s="91"/>
      <c r="E2" s="91"/>
      <c r="F2" s="91"/>
      <c r="G2" s="91"/>
      <c r="H2" s="92"/>
      <c r="I2" s="60" t="s">
        <v>20</v>
      </c>
      <c r="J2" s="61"/>
      <c r="K2" s="61"/>
      <c r="L2" s="61"/>
      <c r="M2" s="61"/>
      <c r="N2" s="61"/>
      <c r="O2" s="62"/>
    </row>
    <row r="3" spans="1:15">
      <c r="A3" s="93"/>
      <c r="B3" s="94"/>
      <c r="C3" s="94"/>
      <c r="D3" s="94"/>
      <c r="E3" s="94"/>
      <c r="F3" s="94"/>
      <c r="G3" s="94"/>
      <c r="H3" s="95"/>
      <c r="I3" s="28" t="s">
        <v>21</v>
      </c>
      <c r="J3" s="63" t="s">
        <v>0</v>
      </c>
      <c r="K3" s="64"/>
      <c r="L3" s="64"/>
      <c r="M3" s="64"/>
      <c r="N3" s="64"/>
      <c r="O3" s="65"/>
    </row>
    <row r="4" spans="1:15">
      <c r="A4" s="93"/>
      <c r="B4" s="94"/>
      <c r="C4" s="94"/>
      <c r="D4" s="94"/>
      <c r="E4" s="94"/>
      <c r="F4" s="94"/>
      <c r="G4" s="94"/>
      <c r="H4" s="95"/>
      <c r="I4" s="28" t="s">
        <v>22</v>
      </c>
      <c r="J4" s="63" t="s">
        <v>23</v>
      </c>
      <c r="K4" s="64"/>
      <c r="L4" s="64"/>
      <c r="M4" s="64"/>
      <c r="N4" s="64"/>
      <c r="O4" s="65"/>
    </row>
    <row r="5" spans="1:15">
      <c r="A5" s="96"/>
      <c r="B5" s="97"/>
      <c r="C5" s="97"/>
      <c r="D5" s="97"/>
      <c r="E5" s="97"/>
      <c r="F5" s="97"/>
      <c r="G5" s="97"/>
      <c r="H5" s="98"/>
      <c r="I5" s="28" t="s">
        <v>24</v>
      </c>
      <c r="J5" s="66" t="s">
        <v>25</v>
      </c>
      <c r="K5" s="66"/>
      <c r="L5" s="28" t="s">
        <v>26</v>
      </c>
      <c r="M5" s="67">
        <v>18012481131</v>
      </c>
      <c r="N5" s="68"/>
      <c r="O5" s="69"/>
    </row>
    <row r="6" spans="1:15">
      <c r="A6" s="1"/>
      <c r="B6" s="1"/>
      <c r="C6" s="70"/>
      <c r="D6" s="71"/>
      <c r="E6" s="72"/>
      <c r="F6" s="70"/>
      <c r="G6" s="72"/>
      <c r="H6" s="70"/>
      <c r="I6" s="72"/>
      <c r="J6" s="29"/>
      <c r="K6" s="30" t="s">
        <v>27</v>
      </c>
      <c r="L6" s="73"/>
      <c r="M6" s="72"/>
      <c r="N6" s="5" t="s">
        <v>28</v>
      </c>
      <c r="O6" s="14" t="s">
        <v>29</v>
      </c>
    </row>
    <row r="7" spans="1:15">
      <c r="A7" s="4"/>
      <c r="B7" s="5"/>
      <c r="C7" s="70"/>
      <c r="D7" s="71"/>
      <c r="E7" s="72"/>
      <c r="F7" s="70"/>
      <c r="G7" s="72"/>
      <c r="H7" s="70"/>
      <c r="I7" s="72"/>
      <c r="J7" s="29"/>
      <c r="K7" s="3" t="s">
        <v>30</v>
      </c>
      <c r="L7" s="74"/>
      <c r="M7" s="75"/>
      <c r="N7" s="8" t="s">
        <v>31</v>
      </c>
      <c r="O7" s="4">
        <v>0.17799999999999999</v>
      </c>
    </row>
    <row r="8" spans="1:15">
      <c r="A8" s="4"/>
      <c r="B8" s="5"/>
      <c r="C8" s="70"/>
      <c r="D8" s="71"/>
      <c r="E8" s="72"/>
      <c r="F8" s="70"/>
      <c r="G8" s="72"/>
      <c r="H8" s="70"/>
      <c r="I8" s="72"/>
      <c r="J8" s="29"/>
      <c r="K8" s="8" t="s">
        <v>32</v>
      </c>
      <c r="L8" s="76" t="s">
        <v>11</v>
      </c>
      <c r="M8" s="77"/>
      <c r="N8" s="8" t="s">
        <v>33</v>
      </c>
      <c r="O8" s="31">
        <v>7.8E-2</v>
      </c>
    </row>
    <row r="9" spans="1:15">
      <c r="A9" s="5" t="s">
        <v>34</v>
      </c>
      <c r="B9" s="5" t="s">
        <v>35</v>
      </c>
      <c r="C9" s="78" t="s">
        <v>36</v>
      </c>
      <c r="D9" s="78"/>
      <c r="E9" s="78"/>
      <c r="F9" s="70" t="s">
        <v>37</v>
      </c>
      <c r="G9" s="72"/>
      <c r="H9" s="79" t="s">
        <v>38</v>
      </c>
      <c r="I9" s="80"/>
      <c r="J9" s="32"/>
      <c r="K9" s="7" t="s">
        <v>39</v>
      </c>
      <c r="L9" s="70"/>
      <c r="M9" s="72"/>
      <c r="N9" s="8" t="s">
        <v>40</v>
      </c>
      <c r="O9" s="31"/>
    </row>
    <row r="10" spans="1:15">
      <c r="A10" s="2"/>
      <c r="B10" s="2"/>
      <c r="C10" s="2"/>
      <c r="D10" s="2"/>
      <c r="E10" s="2"/>
      <c r="F10" s="6"/>
      <c r="G10" s="6"/>
      <c r="H10" s="6"/>
      <c r="I10" s="2"/>
      <c r="J10" s="33"/>
      <c r="K10" s="2"/>
      <c r="L10" s="2"/>
      <c r="M10" s="2"/>
      <c r="N10" s="2"/>
      <c r="O10" s="34"/>
    </row>
    <row r="11" spans="1:15">
      <c r="A11" s="82" t="s">
        <v>34</v>
      </c>
      <c r="B11" s="83" t="s">
        <v>41</v>
      </c>
      <c r="C11" s="84" t="s">
        <v>42</v>
      </c>
      <c r="D11" s="84" t="s">
        <v>34</v>
      </c>
      <c r="E11" s="74" t="s">
        <v>43</v>
      </c>
      <c r="F11" s="71"/>
      <c r="G11" s="71"/>
      <c r="H11" s="71"/>
      <c r="I11" s="72"/>
      <c r="J11" s="84" t="s">
        <v>34</v>
      </c>
      <c r="K11" s="74" t="s">
        <v>44</v>
      </c>
      <c r="L11" s="71"/>
      <c r="M11" s="71"/>
      <c r="N11" s="71"/>
      <c r="O11" s="72"/>
    </row>
    <row r="12" spans="1:15">
      <c r="A12" s="78"/>
      <c r="B12" s="80"/>
      <c r="C12" s="80"/>
      <c r="D12" s="80"/>
      <c r="E12" s="5" t="s">
        <v>45</v>
      </c>
      <c r="F12" s="5" t="s">
        <v>46</v>
      </c>
      <c r="G12" s="5" t="s">
        <v>47</v>
      </c>
      <c r="H12" s="5" t="s">
        <v>48</v>
      </c>
      <c r="I12" s="5" t="s">
        <v>42</v>
      </c>
      <c r="J12" s="78"/>
      <c r="K12" s="8" t="s">
        <v>49</v>
      </c>
      <c r="L12" s="8" t="s">
        <v>50</v>
      </c>
      <c r="M12" s="5" t="s">
        <v>46</v>
      </c>
      <c r="N12" s="5" t="s">
        <v>51</v>
      </c>
      <c r="O12" s="5" t="s">
        <v>42</v>
      </c>
    </row>
    <row r="13" spans="1:15">
      <c r="A13" s="5">
        <v>1</v>
      </c>
      <c r="B13" s="8" t="s">
        <v>52</v>
      </c>
      <c r="C13" s="43">
        <f>H13*G13-(G13-O8)*1.4</f>
        <v>1.5154000000000001</v>
      </c>
      <c r="D13" s="5">
        <v>1</v>
      </c>
      <c r="E13" s="10" t="s">
        <v>98</v>
      </c>
      <c r="F13" s="11" t="s">
        <v>53</v>
      </c>
      <c r="G13" s="4">
        <f>O7</f>
        <v>0.17799999999999999</v>
      </c>
      <c r="H13" s="12">
        <v>9.3000000000000007</v>
      </c>
      <c r="I13" s="12">
        <f>H13*G13</f>
        <v>1.6554</v>
      </c>
      <c r="J13" s="5">
        <v>1</v>
      </c>
      <c r="K13" s="8" t="s">
        <v>54</v>
      </c>
      <c r="L13" s="35"/>
      <c r="M13" s="8"/>
      <c r="N13" s="5"/>
      <c r="O13" s="35"/>
    </row>
    <row r="14" spans="1:15">
      <c r="A14" s="5">
        <v>2</v>
      </c>
      <c r="B14" s="5" t="s">
        <v>55</v>
      </c>
      <c r="C14" s="43">
        <f>I23</f>
        <v>0.6</v>
      </c>
      <c r="D14" s="5">
        <v>2</v>
      </c>
      <c r="E14" s="4"/>
      <c r="F14" s="4"/>
      <c r="G14" s="4"/>
      <c r="H14" s="12"/>
      <c r="I14" s="12"/>
      <c r="J14" s="5">
        <v>2</v>
      </c>
      <c r="K14" s="8" t="s">
        <v>56</v>
      </c>
      <c r="L14" s="35"/>
      <c r="M14" s="5"/>
      <c r="N14" s="5"/>
      <c r="O14" s="35"/>
    </row>
    <row r="15" spans="1:15">
      <c r="A15" s="5">
        <v>3</v>
      </c>
      <c r="B15" s="5" t="s">
        <v>57</v>
      </c>
      <c r="C15" s="43"/>
      <c r="D15" s="5">
        <v>3</v>
      </c>
      <c r="E15" s="4"/>
      <c r="F15" s="4"/>
      <c r="G15" s="4"/>
      <c r="H15" s="13"/>
      <c r="I15" s="13"/>
      <c r="J15" s="5">
        <v>3</v>
      </c>
      <c r="K15" s="5" t="s">
        <v>58</v>
      </c>
      <c r="L15" s="35"/>
      <c r="M15" s="5"/>
      <c r="N15" s="5"/>
      <c r="O15" s="35"/>
    </row>
    <row r="16" spans="1:15">
      <c r="A16" s="5">
        <v>4</v>
      </c>
      <c r="B16" s="8" t="s">
        <v>59</v>
      </c>
      <c r="C16" s="43"/>
      <c r="D16" s="5">
        <v>4</v>
      </c>
      <c r="E16" s="4"/>
      <c r="F16" s="4"/>
      <c r="G16" s="4"/>
      <c r="H16" s="13"/>
      <c r="I16" s="13"/>
      <c r="J16" s="5">
        <v>4</v>
      </c>
      <c r="K16" s="5" t="s">
        <v>60</v>
      </c>
      <c r="L16" s="35"/>
      <c r="M16" s="5"/>
      <c r="N16" s="5"/>
      <c r="O16" s="35"/>
    </row>
    <row r="17" spans="1:15">
      <c r="A17" s="5">
        <v>5</v>
      </c>
      <c r="B17" s="5" t="s">
        <v>61</v>
      </c>
      <c r="C17" s="43">
        <f>I27</f>
        <v>0.4</v>
      </c>
      <c r="D17" s="5">
        <v>5</v>
      </c>
      <c r="E17" s="4"/>
      <c r="F17" s="4"/>
      <c r="G17" s="4"/>
      <c r="H17" s="13"/>
      <c r="I17" s="13"/>
      <c r="J17" s="5">
        <v>5</v>
      </c>
      <c r="K17" s="8" t="s">
        <v>62</v>
      </c>
      <c r="L17" s="35"/>
      <c r="M17" s="5"/>
      <c r="N17" s="5"/>
      <c r="O17" s="35"/>
    </row>
    <row r="18" spans="1:15">
      <c r="A18" s="5">
        <v>6</v>
      </c>
      <c r="B18" s="5" t="s">
        <v>63</v>
      </c>
      <c r="C18" s="43"/>
      <c r="D18" s="4"/>
      <c r="E18" s="70" t="s">
        <v>64</v>
      </c>
      <c r="F18" s="71"/>
      <c r="G18" s="71"/>
      <c r="H18" s="71"/>
      <c r="I18" s="72"/>
      <c r="J18" s="5">
        <v>6</v>
      </c>
      <c r="K18" s="5"/>
      <c r="L18" s="13"/>
      <c r="M18" s="4"/>
      <c r="N18" s="4"/>
      <c r="O18" s="13"/>
    </row>
    <row r="19" spans="1:15">
      <c r="A19" s="5">
        <v>7</v>
      </c>
      <c r="B19" s="5"/>
      <c r="C19" s="44"/>
      <c r="D19" s="4"/>
      <c r="E19" s="5" t="s">
        <v>45</v>
      </c>
      <c r="F19" s="5" t="s">
        <v>46</v>
      </c>
      <c r="G19" s="5" t="s">
        <v>47</v>
      </c>
      <c r="H19" s="5" t="s">
        <v>48</v>
      </c>
      <c r="I19" s="5" t="s">
        <v>42</v>
      </c>
      <c r="J19" s="5">
        <v>7</v>
      </c>
      <c r="K19" s="5"/>
      <c r="L19" s="13"/>
      <c r="M19" s="4"/>
      <c r="N19" s="4"/>
      <c r="O19" s="13"/>
    </row>
    <row r="20" spans="1:15">
      <c r="A20" s="5">
        <v>8</v>
      </c>
      <c r="B20" s="8" t="s">
        <v>65</v>
      </c>
      <c r="C20" s="43">
        <f>SUM(C13:C18)</f>
        <v>2.5154000000000001</v>
      </c>
      <c r="D20" s="5">
        <v>1</v>
      </c>
      <c r="E20" s="14" t="s">
        <v>66</v>
      </c>
      <c r="F20" s="14" t="s">
        <v>67</v>
      </c>
      <c r="G20" s="4">
        <v>1</v>
      </c>
      <c r="H20" s="13">
        <v>0.45</v>
      </c>
      <c r="I20" s="12">
        <f>H20*G20</f>
        <v>0.45</v>
      </c>
      <c r="J20" s="5">
        <v>8</v>
      </c>
      <c r="K20" s="5"/>
      <c r="L20" s="13"/>
      <c r="M20" s="4"/>
      <c r="N20" s="4"/>
      <c r="O20" s="13"/>
    </row>
    <row r="21" spans="1:15">
      <c r="A21" s="5">
        <v>9</v>
      </c>
      <c r="B21" s="5" t="s">
        <v>68</v>
      </c>
      <c r="C21" s="44">
        <v>0.13</v>
      </c>
      <c r="D21" s="5">
        <v>2</v>
      </c>
      <c r="E21" s="14" t="s">
        <v>69</v>
      </c>
      <c r="F21" s="4" t="s">
        <v>67</v>
      </c>
      <c r="G21" s="4">
        <v>1</v>
      </c>
      <c r="H21" s="13">
        <v>0.15</v>
      </c>
      <c r="I21" s="12">
        <f>H21*G21</f>
        <v>0.15</v>
      </c>
      <c r="J21" s="5">
        <v>9</v>
      </c>
      <c r="K21" s="5"/>
      <c r="L21" s="13"/>
      <c r="M21" s="4"/>
      <c r="N21" s="4"/>
      <c r="O21" s="13"/>
    </row>
    <row r="22" spans="1:15">
      <c r="A22" s="5">
        <v>10</v>
      </c>
      <c r="B22" s="5" t="s">
        <v>70</v>
      </c>
      <c r="C22" s="44">
        <v>0.16</v>
      </c>
      <c r="D22" s="5">
        <v>3</v>
      </c>
      <c r="E22" s="4"/>
      <c r="F22" s="4"/>
      <c r="G22" s="4"/>
      <c r="H22" s="13"/>
      <c r="I22" s="12"/>
      <c r="J22" s="5">
        <v>10</v>
      </c>
      <c r="K22" s="5"/>
      <c r="L22" s="13"/>
      <c r="M22" s="4"/>
      <c r="N22" s="4"/>
      <c r="O22" s="13"/>
    </row>
    <row r="23" spans="1:15">
      <c r="A23" s="5">
        <v>11</v>
      </c>
      <c r="B23" s="8" t="s">
        <v>71</v>
      </c>
      <c r="C23" s="44">
        <v>0.04</v>
      </c>
      <c r="D23" s="4"/>
      <c r="E23" s="8" t="s">
        <v>72</v>
      </c>
      <c r="F23" s="4"/>
      <c r="G23" s="4"/>
      <c r="H23" s="13"/>
      <c r="I23" s="9">
        <f>I20+I21+I22</f>
        <v>0.6</v>
      </c>
      <c r="J23" s="4"/>
      <c r="K23" s="5" t="s">
        <v>73</v>
      </c>
      <c r="L23" s="13"/>
      <c r="M23" s="4"/>
      <c r="N23" s="4"/>
      <c r="O23" s="9">
        <f>O13</f>
        <v>0</v>
      </c>
    </row>
    <row r="24" spans="1:15">
      <c r="A24" s="5">
        <v>12</v>
      </c>
      <c r="B24" s="7" t="s">
        <v>74</v>
      </c>
      <c r="C24" s="44">
        <f>(C13+I23)*0.05</f>
        <v>0.10577000000000002</v>
      </c>
      <c r="D24" s="82" t="s">
        <v>34</v>
      </c>
      <c r="E24" s="81" t="s">
        <v>75</v>
      </c>
      <c r="F24" s="79"/>
      <c r="G24" s="79"/>
      <c r="H24" s="79"/>
      <c r="I24" s="80"/>
      <c r="J24" s="82" t="s">
        <v>34</v>
      </c>
      <c r="K24" s="74" t="s">
        <v>76</v>
      </c>
      <c r="L24" s="71"/>
      <c r="M24" s="71"/>
      <c r="N24" s="71"/>
      <c r="O24" s="72"/>
    </row>
    <row r="25" spans="1:15">
      <c r="A25" s="5">
        <v>13</v>
      </c>
      <c r="B25" s="15"/>
      <c r="C25" s="45"/>
      <c r="D25" s="85"/>
      <c r="E25" s="89" t="s">
        <v>77</v>
      </c>
      <c r="F25" s="17" t="s">
        <v>78</v>
      </c>
      <c r="G25" s="82" t="s">
        <v>79</v>
      </c>
      <c r="H25" s="82" t="s">
        <v>80</v>
      </c>
      <c r="I25" s="82" t="s">
        <v>42</v>
      </c>
      <c r="J25" s="85"/>
      <c r="K25" s="89" t="s">
        <v>81</v>
      </c>
      <c r="L25" s="82" t="s">
        <v>48</v>
      </c>
      <c r="M25" s="82" t="s">
        <v>82</v>
      </c>
      <c r="N25" s="82" t="s">
        <v>42</v>
      </c>
      <c r="O25" s="82" t="s">
        <v>9</v>
      </c>
    </row>
    <row r="26" spans="1:15">
      <c r="A26" s="5">
        <v>14</v>
      </c>
      <c r="B26" s="15"/>
      <c r="C26" s="45"/>
      <c r="D26" s="78"/>
      <c r="E26" s="78"/>
      <c r="F26" s="18" t="s">
        <v>83</v>
      </c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5">
        <v>15</v>
      </c>
      <c r="B27" s="8" t="s">
        <v>84</v>
      </c>
      <c r="C27" s="43">
        <f>SUM(C20:C26)</f>
        <v>2.9511700000000003</v>
      </c>
      <c r="D27" s="5">
        <v>1</v>
      </c>
      <c r="E27" s="19" t="s">
        <v>85</v>
      </c>
      <c r="F27" s="4">
        <v>30</v>
      </c>
      <c r="G27" s="4"/>
      <c r="H27" s="4"/>
      <c r="I27" s="9">
        <v>0.4</v>
      </c>
      <c r="J27" s="5">
        <v>1</v>
      </c>
      <c r="K27" s="8" t="s">
        <v>7</v>
      </c>
      <c r="L27" s="13">
        <v>180000</v>
      </c>
      <c r="M27" s="4"/>
      <c r="N27" s="13"/>
      <c r="O27" s="4"/>
    </row>
    <row r="28" spans="1:15" ht="13.5" customHeight="1">
      <c r="A28" s="5">
        <v>16</v>
      </c>
      <c r="B28" s="8" t="s">
        <v>86</v>
      </c>
      <c r="C28" s="44">
        <f>C20*0.18</f>
        <v>0.45277200000000001</v>
      </c>
      <c r="D28" s="86" t="s">
        <v>87</v>
      </c>
      <c r="E28" s="20"/>
      <c r="F28" s="4"/>
      <c r="G28" s="4"/>
      <c r="H28" s="4"/>
      <c r="I28" s="13"/>
      <c r="J28" s="5">
        <v>2</v>
      </c>
      <c r="K28" s="8" t="s">
        <v>88</v>
      </c>
      <c r="L28" s="36">
        <v>8000</v>
      </c>
      <c r="M28" s="4"/>
      <c r="N28" s="13"/>
      <c r="O28" s="4"/>
    </row>
    <row r="29" spans="1:15">
      <c r="A29" s="5">
        <v>17</v>
      </c>
      <c r="B29" s="8" t="s">
        <v>89</v>
      </c>
      <c r="C29" s="43">
        <f>C28+C27</f>
        <v>3.4039420000000002</v>
      </c>
      <c r="D29" s="87"/>
      <c r="E29" s="8"/>
      <c r="F29" s="4"/>
      <c r="G29" s="4"/>
      <c r="H29" s="4"/>
      <c r="I29" s="13"/>
      <c r="J29" s="5">
        <v>3</v>
      </c>
      <c r="K29" s="8"/>
      <c r="L29" s="13"/>
      <c r="M29" s="4"/>
      <c r="N29" s="13"/>
      <c r="O29" s="4"/>
    </row>
    <row r="30" spans="1:15">
      <c r="A30" s="5">
        <v>18</v>
      </c>
      <c r="B30" s="8" t="s">
        <v>90</v>
      </c>
      <c r="C30" s="44">
        <f>0.13*C29</f>
        <v>0.44251246000000005</v>
      </c>
      <c r="D30" s="87"/>
      <c r="E30" s="5"/>
      <c r="F30" s="4"/>
      <c r="G30" s="4"/>
      <c r="H30" s="4"/>
      <c r="I30" s="13"/>
      <c r="J30" s="5">
        <v>4</v>
      </c>
      <c r="K30" s="8"/>
      <c r="L30" s="13"/>
      <c r="M30" s="4"/>
      <c r="N30" s="13"/>
      <c r="O30" s="4"/>
    </row>
    <row r="31" spans="1:15">
      <c r="A31" s="5">
        <v>19</v>
      </c>
      <c r="B31" s="5" t="s">
        <v>40</v>
      </c>
      <c r="C31" s="43">
        <f>C30+C29</f>
        <v>3.8464544600000004</v>
      </c>
      <c r="D31" s="88"/>
      <c r="E31" s="5"/>
      <c r="F31" s="4"/>
      <c r="G31" s="4"/>
      <c r="H31" s="4"/>
      <c r="I31" s="13"/>
      <c r="J31" s="4"/>
      <c r="K31" s="5"/>
      <c r="L31" s="13"/>
      <c r="M31" s="4"/>
      <c r="N31" s="13"/>
      <c r="O31" s="4"/>
    </row>
    <row r="32" spans="1:15">
      <c r="A32" s="22"/>
      <c r="B32" s="15"/>
      <c r="C32" s="44"/>
      <c r="D32" s="5">
        <v>2</v>
      </c>
      <c r="E32" s="5" t="s">
        <v>61</v>
      </c>
      <c r="F32" s="4"/>
      <c r="G32" s="4"/>
      <c r="H32" s="4"/>
      <c r="I32" s="13"/>
      <c r="J32" s="4"/>
      <c r="K32" s="5"/>
      <c r="L32" s="13"/>
      <c r="M32" s="4"/>
      <c r="N32" s="13"/>
      <c r="O32" s="4"/>
    </row>
    <row r="33" spans="1:15">
      <c r="A33" s="22"/>
      <c r="B33" s="15"/>
      <c r="C33" s="13"/>
      <c r="D33" s="5">
        <v>3</v>
      </c>
      <c r="E33" s="4"/>
      <c r="F33" s="4"/>
      <c r="G33" s="4"/>
      <c r="H33" s="4"/>
      <c r="I33" s="13"/>
      <c r="J33" s="4"/>
      <c r="K33" s="5"/>
      <c r="L33" s="13"/>
      <c r="M33" s="4"/>
      <c r="N33" s="13"/>
      <c r="O33" s="4"/>
    </row>
    <row r="34" spans="1:15">
      <c r="A34" s="22"/>
      <c r="B34" s="15"/>
      <c r="C34" s="13"/>
      <c r="D34" s="5"/>
      <c r="E34" s="4"/>
      <c r="F34" s="4"/>
      <c r="G34" s="4"/>
      <c r="H34" s="4"/>
      <c r="I34" s="13"/>
      <c r="J34" s="4"/>
      <c r="K34" s="5"/>
      <c r="L34" s="13"/>
      <c r="M34" s="4"/>
      <c r="N34" s="13"/>
      <c r="O34" s="4"/>
    </row>
    <row r="35" spans="1:15">
      <c r="A35" s="4"/>
      <c r="B35" s="5"/>
      <c r="C35" s="4"/>
      <c r="D35" s="4"/>
      <c r="E35" s="8" t="s">
        <v>72</v>
      </c>
      <c r="F35" s="4"/>
      <c r="G35" s="4"/>
      <c r="H35" s="4"/>
      <c r="I35" s="9">
        <f>I28+I29+I30+I31+I32</f>
        <v>0</v>
      </c>
      <c r="J35" s="4"/>
      <c r="K35" s="8" t="s">
        <v>72</v>
      </c>
      <c r="L35" s="13"/>
      <c r="M35" s="4"/>
      <c r="N35" s="9">
        <f>N27+N28+N29</f>
        <v>0</v>
      </c>
      <c r="O35" s="4"/>
    </row>
    <row r="36" spans="1:15">
      <c r="A36" s="23" t="s">
        <v>91</v>
      </c>
      <c r="B36" s="24"/>
      <c r="C36" s="23"/>
      <c r="D36" s="23"/>
      <c r="E36" s="25"/>
      <c r="F36" s="23"/>
      <c r="G36" s="23"/>
      <c r="H36" s="23"/>
      <c r="I36" s="37"/>
      <c r="J36" s="23"/>
      <c r="K36" s="38"/>
      <c r="L36" s="39"/>
      <c r="M36" s="40"/>
      <c r="N36" s="41"/>
      <c r="O36" s="40"/>
    </row>
    <row r="37" spans="1:15">
      <c r="A37" s="23" t="s">
        <v>92</v>
      </c>
      <c r="B37" s="24"/>
      <c r="C37" s="23"/>
      <c r="D37" s="23"/>
      <c r="E37" s="23"/>
      <c r="F37" s="23"/>
      <c r="G37" s="23"/>
      <c r="H37" s="23"/>
      <c r="I37" s="23"/>
      <c r="J37" s="23"/>
      <c r="K37" s="42"/>
      <c r="L37" s="40"/>
      <c r="M37" s="40"/>
      <c r="N37" s="40"/>
      <c r="O37" s="40"/>
    </row>
    <row r="38" spans="1:15">
      <c r="A38" s="26" t="s">
        <v>93</v>
      </c>
      <c r="B38" s="24"/>
      <c r="C38" s="23"/>
      <c r="D38" s="23"/>
      <c r="E38" s="23"/>
      <c r="F38" s="23"/>
      <c r="G38" s="23"/>
      <c r="H38" s="27"/>
      <c r="I38" s="23"/>
      <c r="J38" s="23"/>
      <c r="K38" s="42"/>
      <c r="L38" s="40"/>
      <c r="M38" s="40"/>
      <c r="N38" s="40"/>
      <c r="O38" s="40"/>
    </row>
    <row r="39" spans="1:15">
      <c r="A39" s="26" t="s">
        <v>94</v>
      </c>
      <c r="B39" s="24"/>
      <c r="C39" s="23"/>
      <c r="D39" s="23"/>
      <c r="E39" s="23"/>
      <c r="F39" s="23"/>
      <c r="G39" s="23"/>
      <c r="H39" s="23"/>
      <c r="I39" s="23"/>
      <c r="J39" s="23"/>
      <c r="K39" s="42"/>
      <c r="L39" s="40"/>
      <c r="M39" s="40"/>
      <c r="N39" s="40"/>
      <c r="O39" s="40"/>
    </row>
  </sheetData>
  <mergeCells count="45">
    <mergeCell ref="D28:D31"/>
    <mergeCell ref="E25:E26"/>
    <mergeCell ref="G25:G26"/>
    <mergeCell ref="H25:H26"/>
    <mergeCell ref="I25:I26"/>
    <mergeCell ref="A11:A12"/>
    <mergeCell ref="B11:B12"/>
    <mergeCell ref="C11:C12"/>
    <mergeCell ref="D11:D12"/>
    <mergeCell ref="D24:D26"/>
    <mergeCell ref="E11:I11"/>
    <mergeCell ref="K11:O11"/>
    <mergeCell ref="E18:I18"/>
    <mergeCell ref="E24:I24"/>
    <mergeCell ref="K24:O24"/>
    <mergeCell ref="J11:J12"/>
    <mergeCell ref="J24:J26"/>
    <mergeCell ref="K25:K26"/>
    <mergeCell ref="L25:L26"/>
    <mergeCell ref="M25:M26"/>
    <mergeCell ref="N25:N26"/>
    <mergeCell ref="O25:O26"/>
    <mergeCell ref="C8:E8"/>
    <mergeCell ref="F8:G8"/>
    <mergeCell ref="H8:I8"/>
    <mergeCell ref="L8:M8"/>
    <mergeCell ref="C9:E9"/>
    <mergeCell ref="F9:G9"/>
    <mergeCell ref="H9:I9"/>
    <mergeCell ref="L9:M9"/>
    <mergeCell ref="C6:E6"/>
    <mergeCell ref="F6:G6"/>
    <mergeCell ref="H6:I6"/>
    <mergeCell ref="L6:M6"/>
    <mergeCell ref="C7:E7"/>
    <mergeCell ref="F7:G7"/>
    <mergeCell ref="H7:I7"/>
    <mergeCell ref="L7:M7"/>
    <mergeCell ref="A1:O1"/>
    <mergeCell ref="I2:O2"/>
    <mergeCell ref="J3:O3"/>
    <mergeCell ref="J4:O4"/>
    <mergeCell ref="J5:K5"/>
    <mergeCell ref="M5:O5"/>
    <mergeCell ref="A2:H5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view="pageBreakPreview" topLeftCell="A2" zoomScaleNormal="100" workbookViewId="0">
      <selection activeCell="E13" sqref="E13"/>
    </sheetView>
  </sheetViews>
  <sheetFormatPr defaultColWidth="9" defaultRowHeight="14.4"/>
  <cols>
    <col min="1" max="1" width="9.109375" customWidth="1"/>
    <col min="3" max="3" width="10.77734375" customWidth="1"/>
    <col min="4" max="4" width="9.109375" customWidth="1"/>
    <col min="5" max="5" width="11.77734375" customWidth="1"/>
    <col min="7" max="7" width="9.109375" customWidth="1"/>
    <col min="8" max="9" width="9.77734375" customWidth="1"/>
    <col min="10" max="10" width="9.109375" customWidth="1"/>
    <col min="12" max="12" width="11.6640625" customWidth="1"/>
    <col min="15" max="15" width="9.109375" customWidth="1"/>
  </cols>
  <sheetData>
    <row r="1" spans="1:15" ht="42" customHeight="1">
      <c r="A1" s="58" t="s">
        <v>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>
      <c r="A2" s="90" t="s">
        <v>19</v>
      </c>
      <c r="B2" s="91"/>
      <c r="C2" s="91"/>
      <c r="D2" s="91"/>
      <c r="E2" s="91"/>
      <c r="F2" s="91"/>
      <c r="G2" s="91"/>
      <c r="H2" s="92"/>
      <c r="I2" s="60" t="s">
        <v>20</v>
      </c>
      <c r="J2" s="61"/>
      <c r="K2" s="61"/>
      <c r="L2" s="61"/>
      <c r="M2" s="61"/>
      <c r="N2" s="61"/>
      <c r="O2" s="62"/>
    </row>
    <row r="3" spans="1:15">
      <c r="A3" s="93"/>
      <c r="B3" s="94"/>
      <c r="C3" s="94"/>
      <c r="D3" s="94"/>
      <c r="E3" s="94"/>
      <c r="F3" s="94"/>
      <c r="G3" s="94"/>
      <c r="H3" s="95"/>
      <c r="I3" s="28" t="s">
        <v>21</v>
      </c>
      <c r="J3" s="63" t="s">
        <v>0</v>
      </c>
      <c r="K3" s="64"/>
      <c r="L3" s="64"/>
      <c r="M3" s="64"/>
      <c r="N3" s="64"/>
      <c r="O3" s="65"/>
    </row>
    <row r="4" spans="1:15">
      <c r="A4" s="93"/>
      <c r="B4" s="94"/>
      <c r="C4" s="94"/>
      <c r="D4" s="94"/>
      <c r="E4" s="94"/>
      <c r="F4" s="94"/>
      <c r="G4" s="94"/>
      <c r="H4" s="95"/>
      <c r="I4" s="28" t="s">
        <v>22</v>
      </c>
      <c r="J4" s="63" t="s">
        <v>23</v>
      </c>
      <c r="K4" s="64"/>
      <c r="L4" s="64"/>
      <c r="M4" s="64"/>
      <c r="N4" s="64"/>
      <c r="O4" s="65"/>
    </row>
    <row r="5" spans="1:15">
      <c r="A5" s="96"/>
      <c r="B5" s="97"/>
      <c r="C5" s="97"/>
      <c r="D5" s="97"/>
      <c r="E5" s="97"/>
      <c r="F5" s="97"/>
      <c r="G5" s="97"/>
      <c r="H5" s="98"/>
      <c r="I5" s="28" t="s">
        <v>24</v>
      </c>
      <c r="J5" s="66" t="s">
        <v>25</v>
      </c>
      <c r="K5" s="66"/>
      <c r="L5" s="28" t="s">
        <v>26</v>
      </c>
      <c r="M5" s="67">
        <v>18012481131</v>
      </c>
      <c r="N5" s="68"/>
      <c r="O5" s="69"/>
    </row>
    <row r="6" spans="1:15">
      <c r="A6" s="1"/>
      <c r="B6" s="1"/>
      <c r="C6" s="70"/>
      <c r="D6" s="71"/>
      <c r="E6" s="72"/>
      <c r="F6" s="70"/>
      <c r="G6" s="72"/>
      <c r="H6" s="70"/>
      <c r="I6" s="72"/>
      <c r="J6" s="29"/>
      <c r="K6" s="30" t="s">
        <v>27</v>
      </c>
      <c r="L6" s="73"/>
      <c r="M6" s="72"/>
      <c r="N6" s="5" t="s">
        <v>28</v>
      </c>
      <c r="O6" s="14" t="s">
        <v>29</v>
      </c>
    </row>
    <row r="7" spans="1:15">
      <c r="A7" s="4"/>
      <c r="B7" s="5"/>
      <c r="C7" s="70"/>
      <c r="D7" s="71"/>
      <c r="E7" s="72"/>
      <c r="F7" s="70"/>
      <c r="G7" s="72"/>
      <c r="H7" s="70"/>
      <c r="I7" s="72"/>
      <c r="J7" s="29"/>
      <c r="K7" s="3" t="s">
        <v>30</v>
      </c>
      <c r="L7" s="74"/>
      <c r="M7" s="75"/>
      <c r="N7" s="8" t="s">
        <v>31</v>
      </c>
      <c r="O7" s="4">
        <v>4.3999999999999997E-2</v>
      </c>
    </row>
    <row r="8" spans="1:15">
      <c r="A8" s="4"/>
      <c r="B8" s="5"/>
      <c r="C8" s="70"/>
      <c r="D8" s="71"/>
      <c r="E8" s="72"/>
      <c r="F8" s="70"/>
      <c r="G8" s="72"/>
      <c r="H8" s="70"/>
      <c r="I8" s="72"/>
      <c r="J8" s="29"/>
      <c r="K8" s="8" t="s">
        <v>32</v>
      </c>
      <c r="L8" s="76" t="s">
        <v>95</v>
      </c>
      <c r="M8" s="77"/>
      <c r="N8" s="8" t="s">
        <v>33</v>
      </c>
      <c r="O8" s="31">
        <v>2.4E-2</v>
      </c>
    </row>
    <row r="9" spans="1:15">
      <c r="A9" s="5" t="s">
        <v>34</v>
      </c>
      <c r="B9" s="5" t="s">
        <v>35</v>
      </c>
      <c r="C9" s="78" t="s">
        <v>36</v>
      </c>
      <c r="D9" s="78"/>
      <c r="E9" s="78"/>
      <c r="F9" s="70" t="s">
        <v>37</v>
      </c>
      <c r="G9" s="72"/>
      <c r="H9" s="79" t="s">
        <v>38</v>
      </c>
      <c r="I9" s="80"/>
      <c r="J9" s="32"/>
      <c r="K9" s="7" t="s">
        <v>39</v>
      </c>
      <c r="L9" s="70"/>
      <c r="M9" s="72"/>
      <c r="N9" s="8" t="s">
        <v>40</v>
      </c>
      <c r="O9" s="31"/>
    </row>
    <row r="10" spans="1:15">
      <c r="A10" s="2"/>
      <c r="B10" s="2"/>
      <c r="C10" s="2"/>
      <c r="D10" s="2"/>
      <c r="E10" s="2"/>
      <c r="F10" s="6"/>
      <c r="G10" s="6"/>
      <c r="H10" s="6"/>
      <c r="I10" s="2"/>
      <c r="J10" s="33"/>
      <c r="K10" s="2"/>
      <c r="L10" s="2"/>
      <c r="M10" s="2"/>
      <c r="N10" s="2"/>
      <c r="O10" s="34"/>
    </row>
    <row r="11" spans="1:15">
      <c r="A11" s="82" t="s">
        <v>34</v>
      </c>
      <c r="B11" s="83" t="s">
        <v>41</v>
      </c>
      <c r="C11" s="84" t="s">
        <v>42</v>
      </c>
      <c r="D11" s="84" t="s">
        <v>34</v>
      </c>
      <c r="E11" s="74" t="s">
        <v>43</v>
      </c>
      <c r="F11" s="71"/>
      <c r="G11" s="71"/>
      <c r="H11" s="71"/>
      <c r="I11" s="72"/>
      <c r="J11" s="84" t="s">
        <v>34</v>
      </c>
      <c r="K11" s="74" t="s">
        <v>44</v>
      </c>
      <c r="L11" s="71"/>
      <c r="M11" s="71"/>
      <c r="N11" s="71"/>
      <c r="O11" s="72"/>
    </row>
    <row r="12" spans="1:15">
      <c r="A12" s="78"/>
      <c r="B12" s="80"/>
      <c r="C12" s="80"/>
      <c r="D12" s="80"/>
      <c r="E12" s="5" t="s">
        <v>45</v>
      </c>
      <c r="F12" s="5" t="s">
        <v>46</v>
      </c>
      <c r="G12" s="5" t="s">
        <v>47</v>
      </c>
      <c r="H12" s="5" t="s">
        <v>48</v>
      </c>
      <c r="I12" s="5" t="s">
        <v>42</v>
      </c>
      <c r="J12" s="78"/>
      <c r="K12" s="8" t="s">
        <v>49</v>
      </c>
      <c r="L12" s="8" t="s">
        <v>50</v>
      </c>
      <c r="M12" s="5" t="s">
        <v>46</v>
      </c>
      <c r="N12" s="5" t="s">
        <v>51</v>
      </c>
      <c r="O12" s="5" t="s">
        <v>42</v>
      </c>
    </row>
    <row r="13" spans="1:15" ht="28.8">
      <c r="A13" s="5">
        <v>1</v>
      </c>
      <c r="B13" s="8" t="s">
        <v>52</v>
      </c>
      <c r="C13" s="9">
        <f>H13*G13-(G13-O8)*1.4</f>
        <v>0.34600000000000003</v>
      </c>
      <c r="D13" s="5">
        <v>1</v>
      </c>
      <c r="E13" s="10" t="s">
        <v>99</v>
      </c>
      <c r="F13" s="11" t="s">
        <v>53</v>
      </c>
      <c r="G13" s="4">
        <f>O7</f>
        <v>4.3999999999999997E-2</v>
      </c>
      <c r="H13" s="12">
        <v>8.5</v>
      </c>
      <c r="I13" s="12">
        <f>H13*G13</f>
        <v>0.374</v>
      </c>
      <c r="J13" s="5">
        <v>1</v>
      </c>
      <c r="K13" s="8" t="s">
        <v>54</v>
      </c>
      <c r="L13" s="35"/>
      <c r="M13" s="8"/>
      <c r="N13" s="5"/>
      <c r="O13" s="35"/>
    </row>
    <row r="14" spans="1:15">
      <c r="A14" s="5">
        <v>2</v>
      </c>
      <c r="B14" s="5" t="s">
        <v>55</v>
      </c>
      <c r="C14" s="9">
        <f>I23</f>
        <v>0.35</v>
      </c>
      <c r="D14" s="5">
        <v>2</v>
      </c>
      <c r="E14" s="4"/>
      <c r="F14" s="4"/>
      <c r="G14" s="4"/>
      <c r="H14" s="12"/>
      <c r="I14" s="12"/>
      <c r="J14" s="5">
        <v>2</v>
      </c>
      <c r="K14" s="8" t="s">
        <v>56</v>
      </c>
      <c r="L14" s="35"/>
      <c r="M14" s="5"/>
      <c r="N14" s="5"/>
      <c r="O14" s="35"/>
    </row>
    <row r="15" spans="1:15">
      <c r="A15" s="5">
        <v>3</v>
      </c>
      <c r="B15" s="5" t="s">
        <v>57</v>
      </c>
      <c r="C15" s="9"/>
      <c r="D15" s="5">
        <v>3</v>
      </c>
      <c r="E15" s="4"/>
      <c r="F15" s="4"/>
      <c r="G15" s="4"/>
      <c r="H15" s="13"/>
      <c r="I15" s="13"/>
      <c r="J15" s="5">
        <v>3</v>
      </c>
      <c r="K15" s="5" t="s">
        <v>58</v>
      </c>
      <c r="L15" s="35"/>
      <c r="M15" s="5"/>
      <c r="N15" s="5"/>
      <c r="O15" s="35"/>
    </row>
    <row r="16" spans="1:15">
      <c r="A16" s="5">
        <v>4</v>
      </c>
      <c r="B16" s="8" t="s">
        <v>59</v>
      </c>
      <c r="C16" s="9"/>
      <c r="D16" s="5">
        <v>4</v>
      </c>
      <c r="E16" s="4"/>
      <c r="F16" s="4"/>
      <c r="G16" s="4"/>
      <c r="H16" s="13"/>
      <c r="I16" s="13"/>
      <c r="J16" s="5">
        <v>4</v>
      </c>
      <c r="K16" s="5" t="s">
        <v>60</v>
      </c>
      <c r="L16" s="35"/>
      <c r="M16" s="5"/>
      <c r="N16" s="5"/>
      <c r="O16" s="35"/>
    </row>
    <row r="17" spans="1:15">
      <c r="A17" s="5">
        <v>5</v>
      </c>
      <c r="B17" s="5" t="s">
        <v>61</v>
      </c>
      <c r="C17" s="9">
        <f>I27+I28</f>
        <v>0.4</v>
      </c>
      <c r="D17" s="5">
        <v>5</v>
      </c>
      <c r="E17" s="4"/>
      <c r="F17" s="4"/>
      <c r="G17" s="4"/>
      <c r="H17" s="13"/>
      <c r="I17" s="13"/>
      <c r="J17" s="5">
        <v>5</v>
      </c>
      <c r="K17" s="8" t="s">
        <v>62</v>
      </c>
      <c r="L17" s="35"/>
      <c r="M17" s="5"/>
      <c r="N17" s="5"/>
      <c r="O17" s="35"/>
    </row>
    <row r="18" spans="1:15">
      <c r="A18" s="5">
        <v>6</v>
      </c>
      <c r="B18" s="5" t="s">
        <v>63</v>
      </c>
      <c r="C18" s="9"/>
      <c r="D18" s="4"/>
      <c r="E18" s="70" t="s">
        <v>64</v>
      </c>
      <c r="F18" s="71"/>
      <c r="G18" s="71"/>
      <c r="H18" s="71"/>
      <c r="I18" s="72"/>
      <c r="J18" s="5">
        <v>6</v>
      </c>
      <c r="K18" s="5"/>
      <c r="L18" s="13"/>
      <c r="M18" s="4"/>
      <c r="N18" s="4"/>
      <c r="O18" s="13"/>
    </row>
    <row r="19" spans="1:15">
      <c r="A19" s="5">
        <v>7</v>
      </c>
      <c r="B19" s="5"/>
      <c r="C19" s="13"/>
      <c r="D19" s="4"/>
      <c r="E19" s="5" t="s">
        <v>45</v>
      </c>
      <c r="F19" s="5" t="s">
        <v>46</v>
      </c>
      <c r="G19" s="5" t="s">
        <v>47</v>
      </c>
      <c r="H19" s="5" t="s">
        <v>48</v>
      </c>
      <c r="I19" s="5" t="s">
        <v>42</v>
      </c>
      <c r="J19" s="5">
        <v>7</v>
      </c>
      <c r="K19" s="5"/>
      <c r="L19" s="13"/>
      <c r="M19" s="4"/>
      <c r="N19" s="4"/>
      <c r="O19" s="13"/>
    </row>
    <row r="20" spans="1:15">
      <c r="A20" s="5">
        <v>8</v>
      </c>
      <c r="B20" s="8" t="s">
        <v>65</v>
      </c>
      <c r="C20" s="9">
        <f>SUM(C13:C18)</f>
        <v>1.0960000000000001</v>
      </c>
      <c r="D20" s="5">
        <v>1</v>
      </c>
      <c r="E20" s="14" t="s">
        <v>69</v>
      </c>
      <c r="F20" s="14" t="s">
        <v>67</v>
      </c>
      <c r="G20" s="4">
        <v>1</v>
      </c>
      <c r="H20" s="13">
        <v>0.25</v>
      </c>
      <c r="I20" s="12">
        <f>H20*G20</f>
        <v>0.25</v>
      </c>
      <c r="J20" s="5">
        <v>8</v>
      </c>
      <c r="K20" s="5"/>
      <c r="L20" s="13"/>
      <c r="M20" s="4"/>
      <c r="N20" s="4"/>
      <c r="O20" s="13"/>
    </row>
    <row r="21" spans="1:15">
      <c r="A21" s="5">
        <v>9</v>
      </c>
      <c r="B21" s="5" t="s">
        <v>68</v>
      </c>
      <c r="C21" s="13">
        <v>0.11</v>
      </c>
      <c r="D21" s="5">
        <v>2</v>
      </c>
      <c r="E21" s="14" t="s">
        <v>96</v>
      </c>
      <c r="F21" s="4" t="s">
        <v>67</v>
      </c>
      <c r="G21" s="4">
        <v>1</v>
      </c>
      <c r="H21" s="13">
        <v>0.1</v>
      </c>
      <c r="I21" s="12">
        <f>H21*G21</f>
        <v>0.1</v>
      </c>
      <c r="J21" s="5">
        <v>9</v>
      </c>
      <c r="K21" s="5"/>
      <c r="L21" s="13"/>
      <c r="M21" s="4"/>
      <c r="N21" s="4"/>
      <c r="O21" s="13"/>
    </row>
    <row r="22" spans="1:15">
      <c r="A22" s="5">
        <v>10</v>
      </c>
      <c r="B22" s="5" t="s">
        <v>70</v>
      </c>
      <c r="C22" s="13">
        <v>0.16</v>
      </c>
      <c r="D22" s="5">
        <v>3</v>
      </c>
      <c r="E22" s="4"/>
      <c r="F22" s="4"/>
      <c r="G22" s="4"/>
      <c r="H22" s="13"/>
      <c r="I22" s="13"/>
      <c r="J22" s="5">
        <v>10</v>
      </c>
      <c r="K22" s="5"/>
      <c r="L22" s="13"/>
      <c r="M22" s="4"/>
      <c r="N22" s="4"/>
      <c r="O22" s="13"/>
    </row>
    <row r="23" spans="1:15">
      <c r="A23" s="5">
        <v>11</v>
      </c>
      <c r="B23" s="8" t="s">
        <v>71</v>
      </c>
      <c r="C23" s="13">
        <v>0.03</v>
      </c>
      <c r="D23" s="4"/>
      <c r="E23" s="8" t="s">
        <v>72</v>
      </c>
      <c r="F23" s="4"/>
      <c r="G23" s="4"/>
      <c r="H23" s="13"/>
      <c r="I23" s="9">
        <f>I20+I21+I22</f>
        <v>0.35</v>
      </c>
      <c r="J23" s="4"/>
      <c r="K23" s="5" t="s">
        <v>73</v>
      </c>
      <c r="L23" s="13"/>
      <c r="M23" s="4"/>
      <c r="N23" s="4"/>
      <c r="O23" s="9">
        <f>O13</f>
        <v>0</v>
      </c>
    </row>
    <row r="24" spans="1:15">
      <c r="A24" s="5">
        <v>12</v>
      </c>
      <c r="B24" s="7" t="s">
        <v>74</v>
      </c>
      <c r="C24" s="13">
        <f>(C13+I23)*0.05</f>
        <v>3.4799999999999998E-2</v>
      </c>
      <c r="D24" s="82" t="s">
        <v>34</v>
      </c>
      <c r="E24" s="81" t="s">
        <v>75</v>
      </c>
      <c r="F24" s="79"/>
      <c r="G24" s="79"/>
      <c r="H24" s="79"/>
      <c r="I24" s="80"/>
      <c r="J24" s="82" t="s">
        <v>34</v>
      </c>
      <c r="K24" s="74" t="s">
        <v>76</v>
      </c>
      <c r="L24" s="71"/>
      <c r="M24" s="71"/>
      <c r="N24" s="71"/>
      <c r="O24" s="72"/>
    </row>
    <row r="25" spans="1:15">
      <c r="A25" s="5">
        <v>13</v>
      </c>
      <c r="B25" s="15"/>
      <c r="C25" s="16"/>
      <c r="D25" s="85"/>
      <c r="E25" s="89" t="s">
        <v>77</v>
      </c>
      <c r="F25" s="17" t="s">
        <v>78</v>
      </c>
      <c r="G25" s="82" t="s">
        <v>79</v>
      </c>
      <c r="H25" s="82" t="s">
        <v>80</v>
      </c>
      <c r="I25" s="82" t="s">
        <v>42</v>
      </c>
      <c r="J25" s="85"/>
      <c r="K25" s="89" t="s">
        <v>81</v>
      </c>
      <c r="L25" s="82" t="s">
        <v>48</v>
      </c>
      <c r="M25" s="82" t="s">
        <v>82</v>
      </c>
      <c r="N25" s="82" t="s">
        <v>42</v>
      </c>
      <c r="O25" s="82" t="s">
        <v>9</v>
      </c>
    </row>
    <row r="26" spans="1:15">
      <c r="A26" s="5">
        <v>14</v>
      </c>
      <c r="B26" s="15"/>
      <c r="C26" s="16"/>
      <c r="D26" s="78"/>
      <c r="E26" s="78"/>
      <c r="F26" s="18" t="s">
        <v>83</v>
      </c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5">
        <v>15</v>
      </c>
      <c r="B27" s="8" t="s">
        <v>84</v>
      </c>
      <c r="C27" s="9">
        <f>SUM(C20:C26)</f>
        <v>1.4308000000000001</v>
      </c>
      <c r="D27" s="5">
        <v>1</v>
      </c>
      <c r="E27" s="19" t="s">
        <v>85</v>
      </c>
      <c r="F27" s="4">
        <v>30</v>
      </c>
      <c r="G27" s="4"/>
      <c r="H27" s="4"/>
      <c r="I27" s="9">
        <v>0.4</v>
      </c>
      <c r="J27" s="5">
        <v>1</v>
      </c>
      <c r="K27" s="8" t="s">
        <v>7</v>
      </c>
      <c r="L27" s="36">
        <v>160000</v>
      </c>
      <c r="M27" s="4"/>
      <c r="N27" s="13"/>
      <c r="O27" s="4"/>
    </row>
    <row r="28" spans="1:15" ht="13.5" customHeight="1">
      <c r="A28" s="5">
        <v>16</v>
      </c>
      <c r="B28" s="8" t="s">
        <v>86</v>
      </c>
      <c r="C28" s="13">
        <f>C20*0.13</f>
        <v>0.14248000000000002</v>
      </c>
      <c r="D28" s="86" t="s">
        <v>87</v>
      </c>
      <c r="E28" s="20"/>
      <c r="F28" s="4"/>
      <c r="G28" s="4"/>
      <c r="H28" s="4"/>
      <c r="I28" s="13"/>
      <c r="J28" s="5">
        <v>2</v>
      </c>
      <c r="K28" s="8" t="s">
        <v>8</v>
      </c>
      <c r="L28" s="36">
        <v>8000</v>
      </c>
      <c r="M28" s="4"/>
      <c r="N28" s="13"/>
      <c r="O28" s="4"/>
    </row>
    <row r="29" spans="1:15">
      <c r="A29" s="5">
        <v>17</v>
      </c>
      <c r="B29" s="8" t="s">
        <v>89</v>
      </c>
      <c r="C29" s="9">
        <f>C28+C27</f>
        <v>1.57328</v>
      </c>
      <c r="D29" s="87"/>
      <c r="E29" s="21"/>
      <c r="F29" s="4"/>
      <c r="G29" s="4"/>
      <c r="H29" s="4"/>
      <c r="I29" s="13"/>
      <c r="J29" s="5">
        <v>3</v>
      </c>
      <c r="K29" s="8"/>
      <c r="L29" s="13"/>
      <c r="M29" s="4"/>
      <c r="N29" s="13"/>
      <c r="O29" s="4"/>
    </row>
    <row r="30" spans="1:15">
      <c r="A30" s="5">
        <v>18</v>
      </c>
      <c r="B30" s="8" t="s">
        <v>90</v>
      </c>
      <c r="C30" s="13">
        <f>C29*0.13</f>
        <v>0.2045264</v>
      </c>
      <c r="D30" s="87"/>
      <c r="E30" s="5"/>
      <c r="F30" s="4"/>
      <c r="G30" s="4"/>
      <c r="H30" s="4"/>
      <c r="I30" s="13"/>
      <c r="J30" s="5">
        <v>4</v>
      </c>
      <c r="K30" s="8"/>
      <c r="L30" s="13"/>
      <c r="M30" s="4"/>
      <c r="N30" s="13"/>
      <c r="O30" s="4"/>
    </row>
    <row r="31" spans="1:15">
      <c r="A31" s="5">
        <v>19</v>
      </c>
      <c r="B31" s="5" t="s">
        <v>40</v>
      </c>
      <c r="C31" s="9">
        <f>C30+C29</f>
        <v>1.7778064</v>
      </c>
      <c r="D31" s="88"/>
      <c r="E31" s="5"/>
      <c r="F31" s="4"/>
      <c r="G31" s="4"/>
      <c r="H31" s="4"/>
      <c r="I31" s="13"/>
      <c r="J31" s="4"/>
      <c r="K31" s="5"/>
      <c r="L31" s="13"/>
      <c r="M31" s="4"/>
      <c r="N31" s="13"/>
      <c r="O31" s="4"/>
    </row>
    <row r="32" spans="1:15">
      <c r="A32" s="22"/>
      <c r="B32" s="15"/>
      <c r="C32" s="13"/>
      <c r="D32" s="5">
        <v>2</v>
      </c>
      <c r="E32" s="5" t="s">
        <v>61</v>
      </c>
      <c r="F32" s="4"/>
      <c r="G32" s="4"/>
      <c r="H32" s="4"/>
      <c r="I32" s="13"/>
      <c r="J32" s="4"/>
      <c r="K32" s="5"/>
      <c r="L32" s="13"/>
      <c r="M32" s="4"/>
      <c r="N32" s="13"/>
      <c r="O32" s="4"/>
    </row>
    <row r="33" spans="1:15">
      <c r="A33" s="22"/>
      <c r="B33" s="15"/>
      <c r="C33" s="13"/>
      <c r="D33" s="5">
        <v>3</v>
      </c>
      <c r="E33" s="4"/>
      <c r="F33" s="4"/>
      <c r="G33" s="4"/>
      <c r="H33" s="4"/>
      <c r="I33" s="13"/>
      <c r="J33" s="4"/>
      <c r="K33" s="5"/>
      <c r="L33" s="13"/>
      <c r="M33" s="4"/>
      <c r="N33" s="13"/>
      <c r="O33" s="4"/>
    </row>
    <row r="34" spans="1:15">
      <c r="A34" s="22"/>
      <c r="B34" s="15"/>
      <c r="C34" s="13"/>
      <c r="D34" s="5"/>
      <c r="E34" s="4"/>
      <c r="F34" s="4"/>
      <c r="G34" s="4"/>
      <c r="H34" s="4"/>
      <c r="I34" s="13"/>
      <c r="J34" s="4"/>
      <c r="K34" s="5"/>
      <c r="L34" s="13"/>
      <c r="M34" s="4"/>
      <c r="N34" s="13"/>
      <c r="O34" s="4"/>
    </row>
    <row r="35" spans="1:15">
      <c r="A35" s="4"/>
      <c r="B35" s="5"/>
      <c r="C35" s="4"/>
      <c r="D35" s="4"/>
      <c r="E35" s="8" t="s">
        <v>72</v>
      </c>
      <c r="F35" s="4"/>
      <c r="G35" s="4"/>
      <c r="H35" s="4"/>
      <c r="I35" s="9">
        <f>I28+I29+I30+I31+I32</f>
        <v>0</v>
      </c>
      <c r="J35" s="4"/>
      <c r="K35" s="8" t="s">
        <v>72</v>
      </c>
      <c r="L35" s="13"/>
      <c r="M35" s="4"/>
      <c r="N35" s="9">
        <f>N27+N28+N29</f>
        <v>0</v>
      </c>
      <c r="O35" s="4"/>
    </row>
    <row r="36" spans="1:15">
      <c r="A36" s="23" t="s">
        <v>91</v>
      </c>
      <c r="B36" s="24"/>
      <c r="C36" s="23">
        <f>4.29*0.93</f>
        <v>3.9897</v>
      </c>
      <c r="D36" s="23"/>
      <c r="E36" s="25"/>
      <c r="F36" s="23"/>
      <c r="G36" s="23"/>
      <c r="H36" s="23"/>
      <c r="I36" s="37"/>
      <c r="J36" s="23"/>
      <c r="K36" s="38"/>
      <c r="L36" s="39"/>
      <c r="M36" s="40"/>
      <c r="N36" s="41"/>
      <c r="O36" s="40"/>
    </row>
    <row r="37" spans="1:15">
      <c r="A37" s="23" t="s">
        <v>92</v>
      </c>
      <c r="B37" s="24"/>
      <c r="C37" s="23"/>
      <c r="D37" s="23"/>
      <c r="E37" s="23"/>
      <c r="F37" s="23"/>
      <c r="G37" s="23"/>
      <c r="H37" s="23"/>
      <c r="I37" s="23"/>
      <c r="J37" s="23"/>
      <c r="K37" s="42"/>
      <c r="L37" s="40"/>
      <c r="M37" s="40"/>
      <c r="N37" s="40"/>
      <c r="O37" s="40"/>
    </row>
    <row r="38" spans="1:15">
      <c r="A38" s="26" t="s">
        <v>93</v>
      </c>
      <c r="B38" s="24"/>
      <c r="C38" s="23"/>
      <c r="D38" s="23"/>
      <c r="E38" s="23"/>
      <c r="F38" s="23"/>
      <c r="G38" s="23"/>
      <c r="H38" s="27"/>
      <c r="I38" s="23"/>
      <c r="J38" s="23"/>
      <c r="K38" s="42"/>
      <c r="L38" s="40"/>
      <c r="M38" s="40"/>
      <c r="N38" s="40"/>
      <c r="O38" s="40"/>
    </row>
    <row r="39" spans="1:15">
      <c r="A39" s="26" t="s">
        <v>94</v>
      </c>
      <c r="B39" s="24"/>
      <c r="C39" s="23"/>
      <c r="D39" s="23"/>
      <c r="E39" s="23"/>
      <c r="F39" s="23"/>
      <c r="G39" s="23"/>
      <c r="H39" s="23"/>
      <c r="I39" s="23"/>
      <c r="J39" s="23"/>
      <c r="K39" s="42"/>
      <c r="L39" s="40"/>
      <c r="M39" s="40"/>
      <c r="N39" s="40"/>
      <c r="O39" s="40"/>
    </row>
  </sheetData>
  <mergeCells count="45">
    <mergeCell ref="D28:D31"/>
    <mergeCell ref="E25:E26"/>
    <mergeCell ref="G25:G26"/>
    <mergeCell ref="H25:H26"/>
    <mergeCell ref="I25:I26"/>
    <mergeCell ref="A11:A12"/>
    <mergeCell ref="B11:B12"/>
    <mergeCell ref="C11:C12"/>
    <mergeCell ref="D11:D12"/>
    <mergeCell ref="D24:D26"/>
    <mergeCell ref="E11:I11"/>
    <mergeCell ref="K11:O11"/>
    <mergeCell ref="E18:I18"/>
    <mergeCell ref="E24:I24"/>
    <mergeCell ref="K24:O24"/>
    <mergeCell ref="J11:J12"/>
    <mergeCell ref="J24:J26"/>
    <mergeCell ref="K25:K26"/>
    <mergeCell ref="L25:L26"/>
    <mergeCell ref="M25:M26"/>
    <mergeCell ref="N25:N26"/>
    <mergeCell ref="O25:O26"/>
    <mergeCell ref="C8:E8"/>
    <mergeCell ref="F8:G8"/>
    <mergeCell ref="H8:I8"/>
    <mergeCell ref="L8:M8"/>
    <mergeCell ref="C9:E9"/>
    <mergeCell ref="F9:G9"/>
    <mergeCell ref="H9:I9"/>
    <mergeCell ref="L9:M9"/>
    <mergeCell ref="C6:E6"/>
    <mergeCell ref="F6:G6"/>
    <mergeCell ref="H6:I6"/>
    <mergeCell ref="L6:M6"/>
    <mergeCell ref="C7:E7"/>
    <mergeCell ref="F7:G7"/>
    <mergeCell ref="H7:I7"/>
    <mergeCell ref="L7:M7"/>
    <mergeCell ref="A1:O1"/>
    <mergeCell ref="I2:O2"/>
    <mergeCell ref="J3:O3"/>
    <mergeCell ref="J4:O4"/>
    <mergeCell ref="J5:K5"/>
    <mergeCell ref="M5:O5"/>
    <mergeCell ref="A2:H5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1</vt:lpstr>
      <vt:lpstr>2</vt:lpstr>
    </vt:vector>
  </TitlesOfParts>
  <Company>ylmfeng.com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吴英格</cp:lastModifiedBy>
  <cp:lastPrinted>2021-01-20T03:44:00Z</cp:lastPrinted>
  <dcterms:created xsi:type="dcterms:W3CDTF">2020-04-03T05:31:00Z</dcterms:created>
  <dcterms:modified xsi:type="dcterms:W3CDTF">2022-05-06T09:07:04Z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2C0ECC0B7E0B4823A0033B3FD407F427</vt:lpwstr>
  </property>
</Properties>
</file>