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资料\河北光华荣昌采购工作\设变履行\H4-3.0设变(涉及H6)-2021.11.2\精冲件\"/>
    </mc:Choice>
  </mc:AlternateContent>
  <xr:revisionPtr revIDLastSave="0" documentId="13_ncr:1_{88739874-B09A-4196-9CD1-1408BE1DF04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模具费" sheetId="1" r:id="rId1"/>
    <sheet name="产品报价" sheetId="4" r:id="rId2"/>
    <sheet name="产品报价 (2)" sheetId="5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" i="4" l="1"/>
  <c r="H6" i="4"/>
  <c r="L6" i="4"/>
  <c r="I6" i="4"/>
  <c r="K5" i="4"/>
  <c r="K4" i="4"/>
  <c r="H5" i="4"/>
  <c r="H4" i="4"/>
  <c r="D21" i="1"/>
  <c r="G21" i="1"/>
  <c r="G9" i="1"/>
  <c r="D9" i="1"/>
  <c r="F20" i="1"/>
  <c r="F8" i="1"/>
  <c r="F6" i="4" l="1"/>
  <c r="K6" i="5" l="1"/>
  <c r="G6" i="5"/>
  <c r="N5" i="5"/>
  <c r="U4" i="5"/>
  <c r="U6" i="5" s="1"/>
  <c r="N4" i="5"/>
  <c r="G6" i="4"/>
  <c r="I20" i="1"/>
  <c r="H20" i="1"/>
  <c r="L5" i="5" l="1"/>
  <c r="M5" i="5" s="1"/>
  <c r="N6" i="5"/>
  <c r="O5" i="5"/>
  <c r="P5" i="5" s="1"/>
  <c r="J6" i="4"/>
  <c r="I8" i="1"/>
  <c r="L4" i="4" l="1"/>
  <c r="O4" i="5"/>
  <c r="P4" i="5" s="1"/>
  <c r="H4" i="5"/>
  <c r="I4" i="5" s="1"/>
  <c r="F24" i="1"/>
  <c r="L4" i="5"/>
  <c r="M4" i="5" s="1"/>
  <c r="I24" i="1"/>
  <c r="L5" i="4"/>
  <c r="I5" i="4"/>
  <c r="E20" i="1"/>
  <c r="H8" i="1"/>
  <c r="E8" i="1"/>
  <c r="I4" i="4" l="1"/>
</calcChain>
</file>

<file path=xl/sharedStrings.xml><?xml version="1.0" encoding="utf-8"?>
<sst xmlns="http://schemas.openxmlformats.org/spreadsheetml/2006/main" count="101" uniqueCount="56">
  <si>
    <t>图号</t>
  </si>
  <si>
    <t>零件名称</t>
  </si>
  <si>
    <t>零件模具图片名称</t>
  </si>
  <si>
    <t>工序</t>
  </si>
  <si>
    <t>数量</t>
  </si>
  <si>
    <t>合计</t>
  </si>
  <si>
    <t>每件模摊费（分摊10万件/种）</t>
  </si>
  <si>
    <t>材质</t>
  </si>
  <si>
    <t>产品核算价（不含模摊）</t>
  </si>
  <si>
    <t>单件报价</t>
  </si>
  <si>
    <t>模摊费</t>
  </si>
  <si>
    <t>含模摊价</t>
  </si>
  <si>
    <t>SHT0014466</t>
    <phoneticPr fontId="6" type="noConversion"/>
  </si>
  <si>
    <t>副司机底支架焊接总成</t>
    <phoneticPr fontId="6" type="noConversion"/>
  </si>
  <si>
    <t>模夹检具付款方式</t>
    <phoneticPr fontId="6" type="noConversion"/>
  </si>
  <si>
    <t>河北利达</t>
    <phoneticPr fontId="6" type="noConversion"/>
  </si>
  <si>
    <t>文安恒德</t>
    <phoneticPr fontId="6" type="noConversion"/>
  </si>
  <si>
    <t>黄骅长生</t>
    <phoneticPr fontId="6" type="noConversion"/>
  </si>
  <si>
    <t>每件模摊费（分摊10万件/种）</t>
    <phoneticPr fontId="6" type="noConversion"/>
  </si>
  <si>
    <t>ASSY</t>
    <phoneticPr fontId="6" type="noConversion"/>
  </si>
  <si>
    <t>特殊说明</t>
    <phoneticPr fontId="6" type="noConversion"/>
  </si>
  <si>
    <t>利达的价格是送至黄骅价格，表示暂不往长春送货</t>
    <phoneticPr fontId="6" type="noConversion"/>
  </si>
  <si>
    <t>未提报</t>
    <phoneticPr fontId="6" type="noConversion"/>
  </si>
  <si>
    <t>op10下料</t>
  </si>
  <si>
    <t>模具费，元
(不含税）</t>
    <phoneticPr fontId="6" type="noConversion"/>
  </si>
  <si>
    <t>op20冲孔</t>
  </si>
  <si>
    <t>模夹检具开发周期</t>
    <phoneticPr fontId="6" type="noConversion"/>
  </si>
  <si>
    <t>司机底支架焊接总成</t>
    <phoneticPr fontId="6" type="noConversion"/>
  </si>
  <si>
    <t>J6L钣金件-产品价格汇总（未税）</t>
    <phoneticPr fontId="6" type="noConversion"/>
  </si>
  <si>
    <t>未税目标价-不含模摊</t>
    <phoneticPr fontId="6" type="noConversion"/>
  </si>
  <si>
    <t>毛重</t>
    <phoneticPr fontId="6" type="noConversion"/>
  </si>
  <si>
    <t>目标价</t>
    <phoneticPr fontId="6" type="noConversion"/>
  </si>
  <si>
    <t>未税单价
（包工包料,不含模摊）</t>
    <phoneticPr fontId="6" type="noConversion"/>
  </si>
  <si>
    <t>净重</t>
    <phoneticPr fontId="6" type="noConversion"/>
  </si>
  <si>
    <t>公司未税目标价（不含模摊）</t>
    <phoneticPr fontId="6" type="noConversion"/>
  </si>
  <si>
    <t>H6精冲件-产品价格汇总（未税）</t>
    <phoneticPr fontId="6" type="noConversion"/>
  </si>
  <si>
    <t>H6精冲件-模具费汇总</t>
    <phoneticPr fontId="6" type="noConversion"/>
  </si>
  <si>
    <t>无锡全盛</t>
    <phoneticPr fontId="6" type="noConversion"/>
  </si>
  <si>
    <t>SHT0010128</t>
    <phoneticPr fontId="6" type="noConversion"/>
  </si>
  <si>
    <t>仰角锁止齿板</t>
    <phoneticPr fontId="6" type="noConversion"/>
  </si>
  <si>
    <t>模具</t>
    <phoneticPr fontId="6" type="noConversion"/>
  </si>
  <si>
    <t>SHT0013705</t>
    <phoneticPr fontId="6" type="noConversion"/>
  </si>
  <si>
    <t>仰角凸轮钣金</t>
    <phoneticPr fontId="6" type="noConversion"/>
  </si>
  <si>
    <t>签订合约后支付50%模具费，剩余50%按照3年10万台分摊</t>
    <phoneticPr fontId="6" type="noConversion"/>
  </si>
  <si>
    <t>检具</t>
    <phoneticPr fontId="6" type="noConversion"/>
  </si>
  <si>
    <t>op20精修1</t>
  </si>
  <si>
    <t>op30精修2</t>
  </si>
  <si>
    <t>op40打磨</t>
  </si>
  <si>
    <t>op30精修1</t>
  </si>
  <si>
    <t>op40精修2</t>
  </si>
  <si>
    <t>op50打磨</t>
  </si>
  <si>
    <t>30CrMo T6.0</t>
    <phoneticPr fontId="6" type="noConversion"/>
  </si>
  <si>
    <t>SPFH590 T4.0</t>
    <phoneticPr fontId="6" type="noConversion"/>
  </si>
  <si>
    <t>收到预付款3个月</t>
  </si>
  <si>
    <t>收到预付款3个月</t>
    <phoneticPr fontId="6" type="noConversion"/>
  </si>
  <si>
    <t>收到预付款1个月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</si>
</sst>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￥&quot;#,##0.00_);[Red]\(&quot;￥&quot;#,##0.00\)"/>
    <numFmt numFmtId="177" formatCode="0.00_ "/>
    <numFmt numFmtId="178" formatCode="0_);[Red]\(0\)"/>
    <numFmt numFmtId="179" formatCode="&quot;¥&quot;#,##0.00_);[Red]\(&quot;¥&quot;#,##0.00\)"/>
    <numFmt numFmtId="180" formatCode="0.0000"/>
    <numFmt numFmtId="181" formatCode="0.000"/>
    <numFmt numFmtId="182" formatCode="0.0000_);[Red]\(0.0000\)"/>
    <numFmt numFmtId="183" formatCode="&quot;¥&quot;#,##0.0000_);[Red]\(&quot;¥&quot;#,##0.0000\)"/>
    <numFmt numFmtId="184" formatCode="0.00_);[Red]\(0.00\)"/>
  </numFmts>
  <fonts count="11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indexed="8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80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4" fillId="0" borderId="1" xfId="0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9" fontId="4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5" fillId="0" borderId="7" xfId="0" applyNumberFormat="1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182" fontId="5" fillId="0" borderId="7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83" fontId="4" fillId="0" borderId="1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180" fontId="4" fillId="3" borderId="1" xfId="0" applyNumberFormat="1" applyFont="1" applyFill="1" applyBorder="1" applyAlignment="1">
      <alignment horizontal="center" vertical="center"/>
    </xf>
    <xf numFmtId="182" fontId="0" fillId="0" borderId="0" xfId="0" applyNumberFormat="1">
      <alignment vertical="center"/>
    </xf>
    <xf numFmtId="184" fontId="5" fillId="0" borderId="7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2" borderId="3" xfId="0" applyNumberFormat="1" applyFont="1" applyFill="1" applyBorder="1" applyAlignment="1">
      <alignment horizontal="center" vertical="center" wrapText="1"/>
    </xf>
    <xf numFmtId="178" fontId="4" fillId="2" borderId="4" xfId="0" applyNumberFormat="1" applyFont="1" applyFill="1" applyBorder="1" applyAlignment="1">
      <alignment horizontal="center" vertical="center" wrapText="1"/>
    </xf>
    <xf numFmtId="178" fontId="4" fillId="2" borderId="8" xfId="0" applyNumberFormat="1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8" fontId="4" fillId="2" borderId="3" xfId="0" applyNumberFormat="1" applyFont="1" applyFill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 vertical="center"/>
    </xf>
    <xf numFmtId="178" fontId="4" fillId="2" borderId="8" xfId="0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</cellXfs>
  <cellStyles count="2">
    <cellStyle name="常规" xfId="0" builtinId="0"/>
    <cellStyle name="样式 1 2" xfId="1" xr:uid="{B24371B6-2335-4152-8631-5989497435E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3</xdr:row>
      <xdr:rowOff>350520</xdr:rowOff>
    </xdr:from>
    <xdr:to>
      <xdr:col>2</xdr:col>
      <xdr:colOff>681901</xdr:colOff>
      <xdr:row>6</xdr:row>
      <xdr:rowOff>38100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2493E062-825F-4A10-83F2-A8FA81F5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752600" y="1143000"/>
          <a:ext cx="605701" cy="762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45720</xdr:colOff>
      <xdr:row>14</xdr:row>
      <xdr:rowOff>83820</xdr:rowOff>
    </xdr:from>
    <xdr:to>
      <xdr:col>2</xdr:col>
      <xdr:colOff>699345</xdr:colOff>
      <xdr:row>17</xdr:row>
      <xdr:rowOff>27728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CFF72FEA-EB80-4CD6-81BE-068A542FF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722120" y="3878580"/>
          <a:ext cx="653625" cy="4925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135466</xdr:colOff>
      <xdr:row>3</xdr:row>
      <xdr:rowOff>118533</xdr:rowOff>
    </xdr:from>
    <xdr:to>
      <xdr:col>2</xdr:col>
      <xdr:colOff>741167</xdr:colOff>
      <xdr:row>3</xdr:row>
      <xdr:rowOff>702935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FDC7C10E-C2FD-4150-819A-90AC05DE5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142066" y="1066800"/>
          <a:ext cx="605701" cy="5844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118534</xdr:colOff>
      <xdr:row>4</xdr:row>
      <xdr:rowOff>193251</xdr:rowOff>
    </xdr:from>
    <xdr:to>
      <xdr:col>2</xdr:col>
      <xdr:colOff>772159</xdr:colOff>
      <xdr:row>4</xdr:row>
      <xdr:rowOff>685799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6D21B8A0-36F6-4F06-A64C-63E7E2F8B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2125134" y="1928918"/>
          <a:ext cx="653625" cy="4925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143934</xdr:colOff>
      <xdr:row>3</xdr:row>
      <xdr:rowOff>84668</xdr:rowOff>
    </xdr:from>
    <xdr:to>
      <xdr:col>2</xdr:col>
      <xdr:colOff>649684</xdr:colOff>
      <xdr:row>3</xdr:row>
      <xdr:rowOff>728136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2F92DD2-1AB6-47BE-8F9B-E8FC10BC4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1842915" y="1090787"/>
          <a:ext cx="643468" cy="50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135467</xdr:colOff>
      <xdr:row>4</xdr:row>
      <xdr:rowOff>100884</xdr:rowOff>
    </xdr:from>
    <xdr:to>
      <xdr:col>2</xdr:col>
      <xdr:colOff>600287</xdr:colOff>
      <xdr:row>4</xdr:row>
      <xdr:rowOff>716279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2E7E171-5212-46E7-A020-7144F219B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3307" y="1823004"/>
          <a:ext cx="464820" cy="615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237066</xdr:colOff>
      <xdr:row>4</xdr:row>
      <xdr:rowOff>16978</xdr:rowOff>
    </xdr:from>
    <xdr:to>
      <xdr:col>25</xdr:col>
      <xdr:colOff>190219</xdr:colOff>
      <xdr:row>4</xdr:row>
      <xdr:rowOff>747837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3632DC5D-B2B6-4EA3-9E14-1F4916F22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19866" y="1739098"/>
          <a:ext cx="2422033" cy="730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7"/>
  <sheetViews>
    <sheetView tabSelected="1" zoomScaleNormal="100" workbookViewId="0">
      <selection activeCell="D23" sqref="D23:F23"/>
    </sheetView>
  </sheetViews>
  <sheetFormatPr defaultColWidth="9" defaultRowHeight="14.4" x14ac:dyDescent="0.25"/>
  <cols>
    <col min="1" max="1" width="11.109375" style="1" customWidth="1"/>
    <col min="2" max="2" width="13.33203125" style="1" customWidth="1"/>
    <col min="3" max="3" width="11.109375" style="2" customWidth="1"/>
    <col min="4" max="4" width="11.6640625" style="3" customWidth="1"/>
    <col min="5" max="5" width="6.21875" style="3" customWidth="1"/>
    <col min="6" max="6" width="12.33203125" style="4" customWidth="1"/>
    <col min="7" max="7" width="11.77734375" customWidth="1"/>
    <col min="8" max="8" width="5.21875" customWidth="1"/>
    <col min="9" max="9" width="16.33203125" customWidth="1"/>
    <col min="11" max="11" width="14.21875" customWidth="1"/>
  </cols>
  <sheetData>
    <row r="1" spans="1:9" ht="20.399999999999999" x14ac:dyDescent="0.25">
      <c r="A1" s="64" t="s">
        <v>36</v>
      </c>
      <c r="B1" s="64"/>
      <c r="C1" s="64"/>
      <c r="D1" s="64"/>
      <c r="E1" s="64"/>
      <c r="F1" s="64"/>
      <c r="G1" s="64"/>
      <c r="H1" s="64"/>
      <c r="I1" s="19"/>
    </row>
    <row r="2" spans="1:9" x14ac:dyDescent="0.25">
      <c r="A2" s="65" t="s">
        <v>0</v>
      </c>
      <c r="B2" s="65" t="s">
        <v>1</v>
      </c>
      <c r="C2" s="66" t="s">
        <v>2</v>
      </c>
      <c r="D2" s="58" t="s">
        <v>16</v>
      </c>
      <c r="E2" s="59"/>
      <c r="F2" s="60"/>
      <c r="G2" s="58" t="s">
        <v>37</v>
      </c>
      <c r="H2" s="59"/>
      <c r="I2" s="60"/>
    </row>
    <row r="3" spans="1:9" ht="27.75" customHeight="1" x14ac:dyDescent="0.25">
      <c r="A3" s="65"/>
      <c r="B3" s="65"/>
      <c r="C3" s="66"/>
      <c r="D3" s="20" t="s">
        <v>3</v>
      </c>
      <c r="E3" s="5" t="s">
        <v>4</v>
      </c>
      <c r="F3" s="6" t="s">
        <v>24</v>
      </c>
      <c r="G3" s="5" t="s">
        <v>3</v>
      </c>
      <c r="H3" s="5" t="s">
        <v>4</v>
      </c>
      <c r="I3" s="6" t="s">
        <v>24</v>
      </c>
    </row>
    <row r="4" spans="1:9" ht="28.2" customHeight="1" x14ac:dyDescent="0.25">
      <c r="A4" s="69" t="s">
        <v>38</v>
      </c>
      <c r="B4" s="55" t="s">
        <v>39</v>
      </c>
      <c r="C4" s="68"/>
      <c r="D4" s="26" t="s">
        <v>23</v>
      </c>
      <c r="E4" s="26">
        <v>1</v>
      </c>
      <c r="F4" s="27">
        <v>4500</v>
      </c>
      <c r="G4" s="26" t="s">
        <v>40</v>
      </c>
      <c r="H4" s="26">
        <v>1</v>
      </c>
      <c r="I4" s="27">
        <v>180000</v>
      </c>
    </row>
    <row r="5" spans="1:9" ht="28.2" customHeight="1" x14ac:dyDescent="0.25">
      <c r="A5" s="69"/>
      <c r="B5" s="67"/>
      <c r="C5" s="68"/>
      <c r="D5" s="26" t="s">
        <v>45</v>
      </c>
      <c r="E5" s="26">
        <v>1</v>
      </c>
      <c r="F5" s="27">
        <v>6800</v>
      </c>
      <c r="G5" s="26" t="s">
        <v>44</v>
      </c>
      <c r="H5" s="26">
        <v>1</v>
      </c>
      <c r="I5" s="28">
        <v>8000</v>
      </c>
    </row>
    <row r="6" spans="1:9" ht="28.2" customHeight="1" x14ac:dyDescent="0.25">
      <c r="A6" s="69"/>
      <c r="B6" s="67"/>
      <c r="C6" s="68"/>
      <c r="D6" s="26" t="s">
        <v>46</v>
      </c>
      <c r="E6" s="26">
        <v>1</v>
      </c>
      <c r="F6" s="27">
        <v>6800</v>
      </c>
      <c r="G6" s="26"/>
      <c r="H6" s="26"/>
      <c r="I6" s="28"/>
    </row>
    <row r="7" spans="1:9" ht="28.2" customHeight="1" x14ac:dyDescent="0.25">
      <c r="A7" s="69"/>
      <c r="B7" s="67"/>
      <c r="C7" s="68"/>
      <c r="D7" s="26" t="s">
        <v>47</v>
      </c>
      <c r="E7" s="26">
        <v>0</v>
      </c>
      <c r="F7" s="27">
        <v>0</v>
      </c>
      <c r="G7" s="26"/>
      <c r="H7" s="26"/>
      <c r="I7" s="28"/>
    </row>
    <row r="8" spans="1:9" ht="23.25" customHeight="1" x14ac:dyDescent="0.25">
      <c r="A8" s="70"/>
      <c r="B8" s="57"/>
      <c r="C8" s="68"/>
      <c r="D8" s="46" t="s">
        <v>5</v>
      </c>
      <c r="E8" s="26">
        <f>SUM(E4:E7)</f>
        <v>3</v>
      </c>
      <c r="F8" s="47">
        <f>SUM(F4:F7)</f>
        <v>18100</v>
      </c>
      <c r="G8" s="26" t="s">
        <v>5</v>
      </c>
      <c r="H8" s="26">
        <f>SUM(H4:H7)</f>
        <v>2</v>
      </c>
      <c r="I8" s="47">
        <f>SUM(I4:I7)</f>
        <v>188000</v>
      </c>
    </row>
    <row r="9" spans="1:9" s="15" customFormat="1" ht="23.25" customHeight="1" x14ac:dyDescent="0.25">
      <c r="A9" s="54" t="s">
        <v>18</v>
      </c>
      <c r="B9" s="54"/>
      <c r="C9" s="54"/>
      <c r="D9" s="51">
        <f>F8/2/100000</f>
        <v>9.0499999999999997E-2</v>
      </c>
      <c r="E9" s="52"/>
      <c r="F9" s="53"/>
      <c r="G9" s="51">
        <f>I8/2/100000</f>
        <v>0.94</v>
      </c>
      <c r="H9" s="52"/>
      <c r="I9" s="53"/>
    </row>
    <row r="10" spans="1:9" s="15" customFormat="1" ht="32.4" customHeight="1" x14ac:dyDescent="0.25">
      <c r="A10" s="61" t="s">
        <v>14</v>
      </c>
      <c r="B10" s="62"/>
      <c r="C10" s="63"/>
      <c r="D10" s="48" t="s">
        <v>43</v>
      </c>
      <c r="E10" s="49"/>
      <c r="F10" s="50"/>
      <c r="G10" s="48" t="s">
        <v>43</v>
      </c>
      <c r="H10" s="49"/>
      <c r="I10" s="50"/>
    </row>
    <row r="11" spans="1:9" s="15" customFormat="1" ht="32.4" customHeight="1" x14ac:dyDescent="0.25">
      <c r="A11" s="61" t="s">
        <v>26</v>
      </c>
      <c r="B11" s="62"/>
      <c r="C11" s="63"/>
      <c r="D11" s="48" t="s">
        <v>55</v>
      </c>
      <c r="E11" s="49"/>
      <c r="F11" s="50"/>
      <c r="G11" s="48" t="s">
        <v>54</v>
      </c>
      <c r="H11" s="49"/>
      <c r="I11" s="50"/>
    </row>
    <row r="12" spans="1:9" x14ac:dyDescent="0.25">
      <c r="A12" s="69" t="s">
        <v>41</v>
      </c>
      <c r="B12" s="55" t="s">
        <v>42</v>
      </c>
      <c r="C12" s="68"/>
      <c r="D12" s="7" t="s">
        <v>23</v>
      </c>
      <c r="E12" s="7">
        <v>1</v>
      </c>
      <c r="F12" s="23">
        <v>5500</v>
      </c>
      <c r="G12" s="26" t="s">
        <v>40</v>
      </c>
      <c r="H12" s="26">
        <v>1</v>
      </c>
      <c r="I12" s="27">
        <v>160000</v>
      </c>
    </row>
    <row r="13" spans="1:9" x14ac:dyDescent="0.25">
      <c r="A13" s="70"/>
      <c r="B13" s="56"/>
      <c r="C13" s="68"/>
      <c r="D13" s="7" t="s">
        <v>25</v>
      </c>
      <c r="E13" s="7">
        <v>1</v>
      </c>
      <c r="F13" s="23">
        <v>6500</v>
      </c>
      <c r="G13" s="26" t="s">
        <v>44</v>
      </c>
      <c r="H13" s="26">
        <v>1</v>
      </c>
      <c r="I13" s="28">
        <v>8000</v>
      </c>
    </row>
    <row r="14" spans="1:9" x14ac:dyDescent="0.25">
      <c r="A14" s="70"/>
      <c r="B14" s="56"/>
      <c r="C14" s="68"/>
      <c r="D14" s="7" t="s">
        <v>48</v>
      </c>
      <c r="E14" s="7">
        <v>1</v>
      </c>
      <c r="F14" s="23">
        <v>7200</v>
      </c>
      <c r="G14" s="25"/>
      <c r="H14" s="24"/>
      <c r="I14" s="12"/>
    </row>
    <row r="15" spans="1:9" x14ac:dyDescent="0.25">
      <c r="A15" s="70"/>
      <c r="B15" s="56"/>
      <c r="C15" s="68"/>
      <c r="D15" s="7" t="s">
        <v>49</v>
      </c>
      <c r="E15" s="7">
        <v>1</v>
      </c>
      <c r="F15" s="23">
        <v>7200</v>
      </c>
      <c r="G15" s="25"/>
      <c r="H15" s="24"/>
      <c r="I15" s="12"/>
    </row>
    <row r="16" spans="1:9" x14ac:dyDescent="0.25">
      <c r="A16" s="70"/>
      <c r="B16" s="56"/>
      <c r="C16" s="68"/>
      <c r="D16" s="7" t="s">
        <v>50</v>
      </c>
      <c r="E16" s="7">
        <v>0</v>
      </c>
      <c r="F16" s="23">
        <v>0</v>
      </c>
      <c r="G16" s="25"/>
      <c r="H16" s="24"/>
      <c r="I16" s="12"/>
    </row>
    <row r="17" spans="1:9" x14ac:dyDescent="0.25">
      <c r="A17" s="70"/>
      <c r="B17" s="56"/>
      <c r="C17" s="68"/>
      <c r="D17" s="7"/>
      <c r="E17" s="7"/>
      <c r="F17" s="23"/>
      <c r="G17" s="16"/>
      <c r="H17" s="7"/>
      <c r="I17" s="12"/>
    </row>
    <row r="18" spans="1:9" x14ac:dyDescent="0.25">
      <c r="A18" s="70"/>
      <c r="B18" s="56"/>
      <c r="C18" s="68"/>
      <c r="D18" s="7"/>
      <c r="E18" s="7"/>
      <c r="F18" s="23"/>
      <c r="G18" s="16"/>
      <c r="H18" s="7"/>
      <c r="I18" s="12"/>
    </row>
    <row r="19" spans="1:9" x14ac:dyDescent="0.25">
      <c r="A19" s="70"/>
      <c r="B19" s="56"/>
      <c r="C19" s="68"/>
      <c r="D19" s="7"/>
      <c r="E19" s="7"/>
      <c r="F19" s="23"/>
      <c r="G19" s="16"/>
      <c r="H19" s="7"/>
      <c r="I19" s="12"/>
    </row>
    <row r="20" spans="1:9" ht="21" customHeight="1" x14ac:dyDescent="0.25">
      <c r="A20" s="70"/>
      <c r="B20" s="57"/>
      <c r="C20" s="68"/>
      <c r="D20" s="17" t="s">
        <v>5</v>
      </c>
      <c r="E20" s="17">
        <f>SUM(E12:E19)</f>
        <v>4</v>
      </c>
      <c r="F20" s="18">
        <f>SUM(F12:F19)</f>
        <v>26400</v>
      </c>
      <c r="G20" s="17" t="s">
        <v>5</v>
      </c>
      <c r="H20" s="17">
        <f>SUM(H12:H19)</f>
        <v>2</v>
      </c>
      <c r="I20" s="18">
        <f>SUM(I12:I19)</f>
        <v>168000</v>
      </c>
    </row>
    <row r="21" spans="1:9" s="15" customFormat="1" ht="23.25" customHeight="1" x14ac:dyDescent="0.25">
      <c r="A21" s="54" t="s">
        <v>6</v>
      </c>
      <c r="B21" s="54"/>
      <c r="C21" s="54"/>
      <c r="D21" s="51">
        <f>F20/2/100000</f>
        <v>0.13200000000000001</v>
      </c>
      <c r="E21" s="52"/>
      <c r="F21" s="53"/>
      <c r="G21" s="51">
        <f>I20/2/100000</f>
        <v>0.84</v>
      </c>
      <c r="H21" s="52"/>
      <c r="I21" s="53"/>
    </row>
    <row r="22" spans="1:9" s="15" customFormat="1" ht="32.4" customHeight="1" x14ac:dyDescent="0.25">
      <c r="A22" s="61" t="s">
        <v>14</v>
      </c>
      <c r="B22" s="62"/>
      <c r="C22" s="63"/>
      <c r="D22" s="48" t="s">
        <v>43</v>
      </c>
      <c r="E22" s="49"/>
      <c r="F22" s="50"/>
      <c r="G22" s="48" t="s">
        <v>43</v>
      </c>
      <c r="H22" s="49"/>
      <c r="I22" s="50"/>
    </row>
    <row r="23" spans="1:9" s="15" customFormat="1" ht="32.4" customHeight="1" x14ac:dyDescent="0.25">
      <c r="A23" s="61" t="s">
        <v>26</v>
      </c>
      <c r="B23" s="62"/>
      <c r="C23" s="63"/>
      <c r="D23" s="48" t="s">
        <v>55</v>
      </c>
      <c r="E23" s="49"/>
      <c r="F23" s="50"/>
      <c r="G23" s="51" t="s">
        <v>53</v>
      </c>
      <c r="H23" s="52"/>
      <c r="I23" s="53"/>
    </row>
    <row r="24" spans="1:9" x14ac:dyDescent="0.25">
      <c r="A24"/>
      <c r="B24"/>
      <c r="C24"/>
      <c r="E24"/>
      <c r="F24" s="13">
        <f>F8+F20</f>
        <v>44500</v>
      </c>
      <c r="I24" s="14">
        <f>I8+I20</f>
        <v>356000</v>
      </c>
    </row>
    <row r="25" spans="1:9" x14ac:dyDescent="0.25">
      <c r="A25"/>
      <c r="B25"/>
      <c r="C25"/>
      <c r="E25"/>
      <c r="F25" s="13"/>
      <c r="I25" s="14"/>
    </row>
    <row r="26" spans="1:9" x14ac:dyDescent="0.25">
      <c r="A26"/>
      <c r="B26"/>
      <c r="C26"/>
      <c r="E26"/>
      <c r="F26"/>
      <c r="I26" s="14"/>
    </row>
    <row r="27" spans="1:9" x14ac:dyDescent="0.25">
      <c r="A27"/>
      <c r="B27"/>
      <c r="C27"/>
      <c r="E27"/>
      <c r="F27"/>
    </row>
    <row r="28" spans="1:9" x14ac:dyDescent="0.25">
      <c r="A28"/>
      <c r="B28"/>
      <c r="C28"/>
      <c r="E28"/>
      <c r="F28"/>
    </row>
    <row r="29" spans="1:9" ht="13.5" customHeight="1" x14ac:dyDescent="0.25">
      <c r="A29"/>
      <c r="B29"/>
      <c r="C29"/>
      <c r="E29"/>
      <c r="F29"/>
    </row>
    <row r="30" spans="1:9" ht="13.5" customHeight="1" x14ac:dyDescent="0.25">
      <c r="A30"/>
      <c r="B30"/>
      <c r="C30"/>
      <c r="E30"/>
      <c r="F30"/>
    </row>
    <row r="31" spans="1:9" x14ac:dyDescent="0.25">
      <c r="A31"/>
      <c r="B31"/>
      <c r="C31"/>
      <c r="E31"/>
      <c r="F31"/>
    </row>
    <row r="32" spans="1:9" ht="13.5" customHeight="1" x14ac:dyDescent="0.25">
      <c r="A32"/>
      <c r="B32"/>
      <c r="C32"/>
      <c r="E32"/>
      <c r="F32"/>
    </row>
    <row r="33" spans="4:4" customFormat="1" x14ac:dyDescent="0.25">
      <c r="D33" s="3"/>
    </row>
    <row r="34" spans="4:4" customFormat="1" x14ac:dyDescent="0.25">
      <c r="D34" s="3"/>
    </row>
    <row r="35" spans="4:4" customFormat="1" x14ac:dyDescent="0.25">
      <c r="D35" s="3"/>
    </row>
    <row r="36" spans="4:4" customFormat="1" x14ac:dyDescent="0.25">
      <c r="D36" s="3"/>
    </row>
    <row r="37" spans="4:4" customFormat="1" x14ac:dyDescent="0.25">
      <c r="D37" s="3"/>
    </row>
    <row r="38" spans="4:4" customFormat="1" x14ac:dyDescent="0.25">
      <c r="D38" s="3"/>
    </row>
    <row r="39" spans="4:4" customFormat="1" ht="13.5" customHeight="1" x14ac:dyDescent="0.25">
      <c r="D39" s="3"/>
    </row>
    <row r="40" spans="4:4" customFormat="1" x14ac:dyDescent="0.25">
      <c r="D40" s="3"/>
    </row>
    <row r="41" spans="4:4" customFormat="1" x14ac:dyDescent="0.25">
      <c r="D41" s="3"/>
    </row>
    <row r="42" spans="4:4" customFormat="1" x14ac:dyDescent="0.25">
      <c r="D42" s="3"/>
    </row>
    <row r="43" spans="4:4" customFormat="1" x14ac:dyDescent="0.25">
      <c r="D43" s="3"/>
    </row>
    <row r="44" spans="4:4" customFormat="1" x14ac:dyDescent="0.25">
      <c r="D44" s="3"/>
    </row>
    <row r="45" spans="4:4" customFormat="1" x14ac:dyDescent="0.25">
      <c r="D45" s="3"/>
    </row>
    <row r="46" spans="4:4" customFormat="1" x14ac:dyDescent="0.25">
      <c r="D46" s="3"/>
    </row>
    <row r="47" spans="4:4" customFormat="1" x14ac:dyDescent="0.25">
      <c r="D47" s="3"/>
    </row>
    <row r="48" spans="4:4" customFormat="1" x14ac:dyDescent="0.25">
      <c r="D48" s="3"/>
    </row>
    <row r="49" spans="4:4" customFormat="1" x14ac:dyDescent="0.25">
      <c r="D49" s="3"/>
    </row>
    <row r="50" spans="4:4" customFormat="1" x14ac:dyDescent="0.25">
      <c r="D50" s="3"/>
    </row>
    <row r="51" spans="4:4" customFormat="1" x14ac:dyDescent="0.25">
      <c r="D51" s="3"/>
    </row>
    <row r="52" spans="4:4" customFormat="1" x14ac:dyDescent="0.25">
      <c r="D52" s="3"/>
    </row>
    <row r="53" spans="4:4" customFormat="1" x14ac:dyDescent="0.25">
      <c r="D53" s="3"/>
    </row>
    <row r="54" spans="4:4" customFormat="1" x14ac:dyDescent="0.25">
      <c r="D54" s="3"/>
    </row>
    <row r="55" spans="4:4" customFormat="1" x14ac:dyDescent="0.25">
      <c r="D55" s="3"/>
    </row>
    <row r="56" spans="4:4" customFormat="1" x14ac:dyDescent="0.25">
      <c r="D56" s="3"/>
    </row>
    <row r="57" spans="4:4" customFormat="1" x14ac:dyDescent="0.25">
      <c r="D57" s="3"/>
    </row>
    <row r="58" spans="4:4" customFormat="1" x14ac:dyDescent="0.25">
      <c r="D58" s="3"/>
    </row>
    <row r="59" spans="4:4" customFormat="1" x14ac:dyDescent="0.25">
      <c r="D59" s="3"/>
    </row>
    <row r="60" spans="4:4" customFormat="1" x14ac:dyDescent="0.25">
      <c r="D60" s="3"/>
    </row>
    <row r="61" spans="4:4" customFormat="1" x14ac:dyDescent="0.25">
      <c r="D61" s="3"/>
    </row>
    <row r="62" spans="4:4" customFormat="1" x14ac:dyDescent="0.25">
      <c r="D62" s="3"/>
    </row>
    <row r="63" spans="4:4" customFormat="1" x14ac:dyDescent="0.25">
      <c r="D63" s="3"/>
    </row>
    <row r="64" spans="4:4" customFormat="1" x14ac:dyDescent="0.25">
      <c r="D64" s="3"/>
    </row>
    <row r="65" spans="4:4" customFormat="1" x14ac:dyDescent="0.25">
      <c r="D65" s="3"/>
    </row>
    <row r="66" spans="4:4" customFormat="1" x14ac:dyDescent="0.25">
      <c r="D66" s="3"/>
    </row>
    <row r="67" spans="4:4" customFormat="1" x14ac:dyDescent="0.25">
      <c r="D67" s="3"/>
    </row>
    <row r="68" spans="4:4" customFormat="1" x14ac:dyDescent="0.25">
      <c r="D68" s="3"/>
    </row>
    <row r="69" spans="4:4" customFormat="1" x14ac:dyDescent="0.25">
      <c r="D69" s="3"/>
    </row>
    <row r="70" spans="4:4" customFormat="1" x14ac:dyDescent="0.25">
      <c r="D70" s="3"/>
    </row>
    <row r="71" spans="4:4" customFormat="1" x14ac:dyDescent="0.25">
      <c r="D71" s="3"/>
    </row>
    <row r="72" spans="4:4" customFormat="1" x14ac:dyDescent="0.25">
      <c r="D72" s="3"/>
    </row>
    <row r="73" spans="4:4" customFormat="1" x14ac:dyDescent="0.25">
      <c r="D73" s="3"/>
    </row>
    <row r="74" spans="4:4" customFormat="1" x14ac:dyDescent="0.25">
      <c r="D74" s="3"/>
    </row>
    <row r="75" spans="4:4" customFormat="1" x14ac:dyDescent="0.25">
      <c r="D75" s="3"/>
    </row>
    <row r="76" spans="4:4" customFormat="1" x14ac:dyDescent="0.25">
      <c r="D76" s="3"/>
    </row>
    <row r="77" spans="4:4" customFormat="1" x14ac:dyDescent="0.25">
      <c r="D77" s="3"/>
    </row>
    <row r="78" spans="4:4" customFormat="1" x14ac:dyDescent="0.25">
      <c r="D78" s="3"/>
    </row>
    <row r="79" spans="4:4" customFormat="1" x14ac:dyDescent="0.25">
      <c r="D79" s="3"/>
    </row>
    <row r="80" spans="4:4" customFormat="1" x14ac:dyDescent="0.25">
      <c r="D80" s="3"/>
    </row>
    <row r="81" spans="4:4" customFormat="1" x14ac:dyDescent="0.25">
      <c r="D81" s="3"/>
    </row>
    <row r="82" spans="4:4" customFormat="1" x14ac:dyDescent="0.25">
      <c r="D82" s="3"/>
    </row>
    <row r="83" spans="4:4" customFormat="1" x14ac:dyDescent="0.25">
      <c r="D83" s="3"/>
    </row>
    <row r="84" spans="4:4" customFormat="1" x14ac:dyDescent="0.25">
      <c r="D84" s="3"/>
    </row>
    <row r="85" spans="4:4" customFormat="1" x14ac:dyDescent="0.25">
      <c r="D85" s="3"/>
    </row>
    <row r="86" spans="4:4" customFormat="1" x14ac:dyDescent="0.25">
      <c r="D86" s="3"/>
    </row>
    <row r="87" spans="4:4" customFormat="1" x14ac:dyDescent="0.25">
      <c r="D87" s="3"/>
    </row>
    <row r="88" spans="4:4" customFormat="1" x14ac:dyDescent="0.25">
      <c r="D88" s="3"/>
    </row>
    <row r="89" spans="4:4" customFormat="1" x14ac:dyDescent="0.25">
      <c r="D89" s="3"/>
    </row>
    <row r="90" spans="4:4" customFormat="1" x14ac:dyDescent="0.25">
      <c r="D90" s="3"/>
    </row>
    <row r="91" spans="4:4" customFormat="1" x14ac:dyDescent="0.25">
      <c r="D91" s="3"/>
    </row>
    <row r="92" spans="4:4" customFormat="1" x14ac:dyDescent="0.25">
      <c r="D92" s="3"/>
    </row>
    <row r="93" spans="4:4" customFormat="1" x14ac:dyDescent="0.25">
      <c r="D93" s="3"/>
    </row>
    <row r="94" spans="4:4" customFormat="1" x14ac:dyDescent="0.25">
      <c r="D94" s="3"/>
    </row>
    <row r="95" spans="4:4" customFormat="1" x14ac:dyDescent="0.25">
      <c r="D95" s="3"/>
    </row>
    <row r="96" spans="4:4" customFormat="1" x14ac:dyDescent="0.25">
      <c r="D96" s="3"/>
    </row>
    <row r="97" spans="4:4" customFormat="1" x14ac:dyDescent="0.25">
      <c r="D97" s="3"/>
    </row>
    <row r="98" spans="4:4" customFormat="1" x14ac:dyDescent="0.25">
      <c r="D98" s="3"/>
    </row>
    <row r="99" spans="4:4" customFormat="1" x14ac:dyDescent="0.25">
      <c r="D99" s="3"/>
    </row>
    <row r="100" spans="4:4" customFormat="1" x14ac:dyDescent="0.25">
      <c r="D100" s="3"/>
    </row>
    <row r="101" spans="4:4" customFormat="1" x14ac:dyDescent="0.25">
      <c r="D101" s="3"/>
    </row>
    <row r="102" spans="4:4" customFormat="1" x14ac:dyDescent="0.25">
      <c r="D102" s="3"/>
    </row>
    <row r="103" spans="4:4" customFormat="1" x14ac:dyDescent="0.25">
      <c r="D103" s="3"/>
    </row>
    <row r="104" spans="4:4" customFormat="1" x14ac:dyDescent="0.25">
      <c r="D104" s="3"/>
    </row>
    <row r="105" spans="4:4" customFormat="1" x14ac:dyDescent="0.25">
      <c r="D105" s="3"/>
    </row>
    <row r="106" spans="4:4" customFormat="1" x14ac:dyDescent="0.25">
      <c r="D106" s="3"/>
    </row>
    <row r="107" spans="4:4" customFormat="1" x14ac:dyDescent="0.25">
      <c r="D107" s="3"/>
    </row>
  </sheetData>
  <mergeCells count="30">
    <mergeCell ref="A23:C23"/>
    <mergeCell ref="A22:C22"/>
    <mergeCell ref="D23:F23"/>
    <mergeCell ref="G23:I23"/>
    <mergeCell ref="A12:A20"/>
    <mergeCell ref="C12:C20"/>
    <mergeCell ref="D22:F22"/>
    <mergeCell ref="G22:I22"/>
    <mergeCell ref="A1:H1"/>
    <mergeCell ref="A2:A3"/>
    <mergeCell ref="C2:C3"/>
    <mergeCell ref="B2:B3"/>
    <mergeCell ref="B4:B8"/>
    <mergeCell ref="C4:C8"/>
    <mergeCell ref="A4:A8"/>
    <mergeCell ref="G2:I2"/>
    <mergeCell ref="D2:F2"/>
    <mergeCell ref="A10:C10"/>
    <mergeCell ref="A11:C11"/>
    <mergeCell ref="D9:F9"/>
    <mergeCell ref="D10:F10"/>
    <mergeCell ref="D11:F11"/>
    <mergeCell ref="G11:I11"/>
    <mergeCell ref="G10:I10"/>
    <mergeCell ref="G9:I9"/>
    <mergeCell ref="A21:C21"/>
    <mergeCell ref="B12:B20"/>
    <mergeCell ref="G21:I21"/>
    <mergeCell ref="D21:F21"/>
    <mergeCell ref="A9:C9"/>
  </mergeCells>
  <phoneticPr fontId="6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87" orientation="landscape" horizontalDpi="2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9"/>
  <sheetViews>
    <sheetView zoomScale="90" zoomScaleNormal="90" workbookViewId="0">
      <selection activeCell="G4" sqref="G4:G5"/>
    </sheetView>
  </sheetViews>
  <sheetFormatPr defaultColWidth="9" defaultRowHeight="14.4" x14ac:dyDescent="0.25"/>
  <cols>
    <col min="1" max="1" width="16" style="1" customWidth="1"/>
    <col min="2" max="2" width="13.21875" style="1" customWidth="1"/>
    <col min="3" max="3" width="12.109375" style="2" customWidth="1"/>
    <col min="4" max="4" width="3.6640625" style="3" customWidth="1"/>
    <col min="5" max="5" width="7" style="3" customWidth="1"/>
    <col min="6" max="6" width="9.44140625" style="3" customWidth="1"/>
    <col min="7" max="7" width="9.21875" customWidth="1"/>
    <col min="8" max="8" width="8.109375" customWidth="1"/>
    <col min="9" max="9" width="9.21875" customWidth="1"/>
    <col min="10" max="10" width="11.6640625" customWidth="1"/>
    <col min="11" max="11" width="7.44140625" customWidth="1"/>
    <col min="12" max="12" width="9.88671875" customWidth="1"/>
    <col min="14" max="14" width="10.5546875" bestFit="1" customWidth="1"/>
  </cols>
  <sheetData>
    <row r="1" spans="1:14" ht="20.399999999999999" x14ac:dyDescent="0.25">
      <c r="A1" s="64" t="s">
        <v>35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4" x14ac:dyDescent="0.25">
      <c r="A2" s="65" t="s">
        <v>0</v>
      </c>
      <c r="B2" s="65" t="s">
        <v>1</v>
      </c>
      <c r="C2" s="66" t="s">
        <v>2</v>
      </c>
      <c r="D2" s="72" t="s">
        <v>4</v>
      </c>
      <c r="E2" s="74" t="s">
        <v>7</v>
      </c>
      <c r="F2" s="76" t="s">
        <v>34</v>
      </c>
      <c r="G2" s="58" t="s">
        <v>16</v>
      </c>
      <c r="H2" s="59"/>
      <c r="I2" s="60"/>
      <c r="J2" s="71" t="s">
        <v>37</v>
      </c>
      <c r="K2" s="71"/>
      <c r="L2" s="71"/>
    </row>
    <row r="3" spans="1:14" ht="39" customHeight="1" x14ac:dyDescent="0.25">
      <c r="A3" s="65"/>
      <c r="B3" s="65"/>
      <c r="C3" s="66"/>
      <c r="D3" s="73"/>
      <c r="E3" s="75"/>
      <c r="F3" s="77"/>
      <c r="G3" s="6" t="s">
        <v>9</v>
      </c>
      <c r="H3" s="6" t="s">
        <v>10</v>
      </c>
      <c r="I3" s="6" t="s">
        <v>11</v>
      </c>
      <c r="J3" s="6" t="s">
        <v>9</v>
      </c>
      <c r="K3" s="6" t="s">
        <v>10</v>
      </c>
      <c r="L3" s="6" t="s">
        <v>11</v>
      </c>
    </row>
    <row r="4" spans="1:14" ht="62.25" customHeight="1" x14ac:dyDescent="0.25">
      <c r="A4" s="45" t="s">
        <v>38</v>
      </c>
      <c r="B4" s="45" t="s">
        <v>39</v>
      </c>
      <c r="C4" s="22"/>
      <c r="D4" s="7">
        <v>1</v>
      </c>
      <c r="E4" s="8" t="s">
        <v>51</v>
      </c>
      <c r="F4" s="9"/>
      <c r="G4" s="7">
        <v>3.58</v>
      </c>
      <c r="H4" s="12">
        <f>模具费!D9</f>
        <v>9.0499999999999997E-2</v>
      </c>
      <c r="I4" s="11">
        <f>G4+H4</f>
        <v>3.6705000000000001</v>
      </c>
      <c r="J4" s="42">
        <v>3.4039420000000007</v>
      </c>
      <c r="K4" s="38">
        <f>模具费!G9</f>
        <v>0.94</v>
      </c>
      <c r="L4" s="39">
        <f t="shared" ref="L4:L5" si="0">J4+K4</f>
        <v>4.3439420000000002</v>
      </c>
    </row>
    <row r="5" spans="1:14" ht="62.25" customHeight="1" x14ac:dyDescent="0.25">
      <c r="A5" s="45" t="s">
        <v>41</v>
      </c>
      <c r="B5" s="45" t="s">
        <v>42</v>
      </c>
      <c r="C5" s="22"/>
      <c r="D5" s="7">
        <v>1</v>
      </c>
      <c r="E5" s="21" t="s">
        <v>52</v>
      </c>
      <c r="F5" s="9"/>
      <c r="G5" s="7">
        <v>2.2999999999999998</v>
      </c>
      <c r="H5" s="12">
        <f>模具费!D21</f>
        <v>0.13200000000000001</v>
      </c>
      <c r="I5" s="11">
        <f t="shared" ref="I5" si="1">G5+H5</f>
        <v>2.4319999999999999</v>
      </c>
      <c r="J5" s="42">
        <v>1.5732800000000002</v>
      </c>
      <c r="K5" s="38">
        <f>模具费!G21</f>
        <v>0.84</v>
      </c>
      <c r="L5" s="39">
        <f t="shared" si="0"/>
        <v>2.4132800000000003</v>
      </c>
    </row>
    <row r="6" spans="1:14" ht="17.25" customHeight="1" x14ac:dyDescent="0.25">
      <c r="A6" s="31"/>
      <c r="B6" s="31"/>
      <c r="C6" s="31"/>
      <c r="D6" s="31"/>
      <c r="E6" s="31"/>
      <c r="F6" s="44">
        <f t="shared" ref="F6:L6" si="2">SUM(F4:F5)</f>
        <v>0</v>
      </c>
      <c r="G6" s="44">
        <f t="shared" si="2"/>
        <v>5.88</v>
      </c>
      <c r="H6" s="44">
        <f t="shared" si="2"/>
        <v>0.2225</v>
      </c>
      <c r="I6" s="44">
        <f t="shared" si="2"/>
        <v>6.1025</v>
      </c>
      <c r="J6" s="44">
        <f t="shared" si="2"/>
        <v>4.9772220000000011</v>
      </c>
      <c r="K6" s="44">
        <f t="shared" si="2"/>
        <v>1.7799999999999998</v>
      </c>
      <c r="L6" s="44">
        <f t="shared" si="2"/>
        <v>6.7572220000000005</v>
      </c>
      <c r="N6" s="43"/>
    </row>
    <row r="7" spans="1:14" x14ac:dyDescent="0.25">
      <c r="A7"/>
      <c r="B7"/>
      <c r="C7"/>
      <c r="D7"/>
      <c r="E7"/>
      <c r="F7"/>
      <c r="G7" s="13"/>
      <c r="I7" s="14"/>
      <c r="L7" s="14"/>
    </row>
    <row r="8" spans="1:14" x14ac:dyDescent="0.25">
      <c r="A8"/>
      <c r="B8"/>
      <c r="C8"/>
      <c r="D8"/>
      <c r="E8"/>
      <c r="F8"/>
      <c r="I8" s="14"/>
    </row>
    <row r="9" spans="1:14" x14ac:dyDescent="0.25">
      <c r="A9"/>
      <c r="B9"/>
      <c r="C9"/>
      <c r="D9"/>
      <c r="E9"/>
      <c r="F9"/>
    </row>
    <row r="10" spans="1:14" x14ac:dyDescent="0.25">
      <c r="A10"/>
      <c r="B10"/>
      <c r="C10"/>
      <c r="D10"/>
      <c r="E10"/>
      <c r="F10"/>
    </row>
    <row r="11" spans="1:14" ht="13.5" customHeight="1" x14ac:dyDescent="0.25">
      <c r="A11"/>
      <c r="B11"/>
      <c r="C11"/>
      <c r="D11"/>
      <c r="E11"/>
      <c r="F11"/>
    </row>
    <row r="12" spans="1:14" ht="13.5" customHeight="1" x14ac:dyDescent="0.25">
      <c r="A12"/>
      <c r="B12"/>
      <c r="C12"/>
      <c r="D12"/>
      <c r="E12"/>
      <c r="F12"/>
    </row>
    <row r="13" spans="1:14" x14ac:dyDescent="0.25">
      <c r="A13"/>
      <c r="B13"/>
      <c r="C13"/>
      <c r="D13"/>
      <c r="E13"/>
      <c r="F13"/>
    </row>
    <row r="14" spans="1:14" ht="13.5" customHeight="1" x14ac:dyDescent="0.25">
      <c r="A14"/>
      <c r="B14"/>
      <c r="C14"/>
      <c r="D14"/>
      <c r="E14"/>
      <c r="F14"/>
    </row>
    <row r="15" spans="1:14" x14ac:dyDescent="0.25">
      <c r="A15"/>
      <c r="B15"/>
      <c r="C15"/>
      <c r="D15"/>
      <c r="E15"/>
      <c r="F15"/>
    </row>
    <row r="16" spans="1:14" x14ac:dyDescent="0.25">
      <c r="A16"/>
      <c r="B16"/>
      <c r="C16"/>
      <c r="D16"/>
      <c r="E16"/>
      <c r="F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ht="13.5" customHeigh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</sheetData>
  <mergeCells count="9">
    <mergeCell ref="A1:L1"/>
    <mergeCell ref="G2:I2"/>
    <mergeCell ref="J2:L2"/>
    <mergeCell ref="A2:A3"/>
    <mergeCell ref="B2:B3"/>
    <mergeCell ref="C2:C3"/>
    <mergeCell ref="D2:D3"/>
    <mergeCell ref="E2:E3"/>
    <mergeCell ref="F2:F3"/>
  </mergeCells>
  <phoneticPr fontId="6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99" orientation="landscape" horizontalDpi="2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6C7A2-991A-4B31-836B-0A7456D57156}">
  <dimension ref="A1:U89"/>
  <sheetViews>
    <sheetView topLeftCell="C1" zoomScale="90" zoomScaleNormal="90" workbookViewId="0">
      <selection activeCell="N17" sqref="N17"/>
    </sheetView>
  </sheetViews>
  <sheetFormatPr defaultColWidth="9" defaultRowHeight="14.4" x14ac:dyDescent="0.25"/>
  <cols>
    <col min="1" max="1" width="11.109375" style="1" customWidth="1"/>
    <col min="2" max="2" width="14.6640625" style="1" customWidth="1"/>
    <col min="3" max="3" width="12.109375" style="2" customWidth="1"/>
    <col min="4" max="4" width="3.6640625" style="3" customWidth="1"/>
    <col min="5" max="5" width="11.88671875" style="3" customWidth="1"/>
    <col min="6" max="6" width="9.77734375" style="3" customWidth="1"/>
    <col min="7" max="7" width="11.21875" style="4" customWidth="1"/>
    <col min="8" max="8" width="7.6640625" style="4" customWidth="1"/>
    <col min="9" max="9" width="9.21875" style="4" customWidth="1"/>
    <col min="10" max="10" width="12.44140625" style="4" customWidth="1"/>
    <col min="11" max="11" width="9.21875" customWidth="1"/>
    <col min="12" max="12" width="8.109375" customWidth="1"/>
    <col min="13" max="13" width="9.21875" customWidth="1"/>
    <col min="14" max="14" width="11.6640625" customWidth="1"/>
    <col min="15" max="15" width="7.44140625" customWidth="1"/>
    <col min="16" max="16" width="9.88671875" customWidth="1"/>
    <col min="18" max="19" width="10.6640625" customWidth="1"/>
    <col min="20" max="20" width="12.44140625" customWidth="1"/>
    <col min="21" max="21" width="13.44140625" customWidth="1"/>
  </cols>
  <sheetData>
    <row r="1" spans="1:21" ht="20.399999999999999" x14ac:dyDescent="0.25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21" x14ac:dyDescent="0.25">
      <c r="A2" s="65" t="s">
        <v>0</v>
      </c>
      <c r="B2" s="65" t="s">
        <v>1</v>
      </c>
      <c r="C2" s="66" t="s">
        <v>2</v>
      </c>
      <c r="D2" s="72" t="s">
        <v>4</v>
      </c>
      <c r="E2" s="74" t="s">
        <v>7</v>
      </c>
      <c r="F2" s="76" t="s">
        <v>8</v>
      </c>
      <c r="G2" s="58" t="s">
        <v>15</v>
      </c>
      <c r="H2" s="59"/>
      <c r="I2" s="59"/>
      <c r="J2" s="60"/>
      <c r="K2" s="58" t="s">
        <v>16</v>
      </c>
      <c r="L2" s="59"/>
      <c r="M2" s="60"/>
      <c r="N2" s="71" t="s">
        <v>17</v>
      </c>
      <c r="O2" s="71"/>
      <c r="P2" s="71"/>
      <c r="R2" s="40" t="s">
        <v>31</v>
      </c>
      <c r="S2" s="40"/>
      <c r="T2" s="41"/>
      <c r="U2" s="41"/>
    </row>
    <row r="3" spans="1:21" ht="39" customHeight="1" x14ac:dyDescent="0.25">
      <c r="A3" s="65"/>
      <c r="B3" s="65"/>
      <c r="C3" s="66"/>
      <c r="D3" s="73"/>
      <c r="E3" s="75"/>
      <c r="F3" s="77"/>
      <c r="G3" s="6" t="s">
        <v>9</v>
      </c>
      <c r="H3" s="6" t="s">
        <v>10</v>
      </c>
      <c r="I3" s="6" t="s">
        <v>11</v>
      </c>
      <c r="J3" s="6" t="s">
        <v>20</v>
      </c>
      <c r="K3" s="6" t="s">
        <v>9</v>
      </c>
      <c r="L3" s="6" t="s">
        <v>10</v>
      </c>
      <c r="M3" s="6" t="s">
        <v>11</v>
      </c>
      <c r="N3" s="6" t="s">
        <v>9</v>
      </c>
      <c r="O3" s="6" t="s">
        <v>10</v>
      </c>
      <c r="P3" s="6" t="s">
        <v>11</v>
      </c>
      <c r="R3" s="32" t="s">
        <v>30</v>
      </c>
      <c r="S3" s="32" t="s">
        <v>33</v>
      </c>
      <c r="T3" s="32" t="s">
        <v>32</v>
      </c>
      <c r="U3" s="32" t="s">
        <v>29</v>
      </c>
    </row>
    <row r="4" spans="1:21" ht="62.25" customHeight="1" x14ac:dyDescent="0.25">
      <c r="A4" s="29" t="s">
        <v>12</v>
      </c>
      <c r="B4" s="29" t="s">
        <v>13</v>
      </c>
      <c r="C4" s="22"/>
      <c r="D4" s="7">
        <v>1</v>
      </c>
      <c r="E4" s="30" t="s">
        <v>19</v>
      </c>
      <c r="F4" s="9"/>
      <c r="G4" s="10">
        <v>148.81</v>
      </c>
      <c r="H4" s="11">
        <f>模具费!D9</f>
        <v>9.0499999999999997E-2</v>
      </c>
      <c r="I4" s="11">
        <f t="shared" ref="I4" si="0">G4+H4</f>
        <v>148.90049999999999</v>
      </c>
      <c r="J4" s="78" t="s">
        <v>21</v>
      </c>
      <c r="K4" s="7">
        <v>131.80000000000001</v>
      </c>
      <c r="L4" s="12">
        <f>模具费!G9</f>
        <v>0.94</v>
      </c>
      <c r="M4" s="11">
        <f>K4+L4</f>
        <v>132.74</v>
      </c>
      <c r="N4" s="37">
        <f>(104.2-0.25)/1.13</f>
        <v>91.991150442477888</v>
      </c>
      <c r="O4" s="38" t="e">
        <f>模具费!#REF!</f>
        <v>#REF!</v>
      </c>
      <c r="P4" s="39" t="e">
        <f t="shared" ref="P4:P5" si="1">N4+O4</f>
        <v>#REF!</v>
      </c>
      <c r="R4" s="34">
        <v>7.316144529999999</v>
      </c>
      <c r="S4" s="34">
        <v>5.5978000000000003</v>
      </c>
      <c r="T4" s="33">
        <v>12</v>
      </c>
      <c r="U4" s="34">
        <f>S4*T4</f>
        <v>67.173600000000008</v>
      </c>
    </row>
    <row r="5" spans="1:21" ht="62.25" customHeight="1" x14ac:dyDescent="0.25">
      <c r="A5" s="29" t="s">
        <v>12</v>
      </c>
      <c r="B5" s="29" t="s">
        <v>27</v>
      </c>
      <c r="C5" s="22"/>
      <c r="D5" s="7">
        <v>1</v>
      </c>
      <c r="E5" s="30" t="s">
        <v>19</v>
      </c>
      <c r="F5" s="9"/>
      <c r="G5" s="10" t="s">
        <v>22</v>
      </c>
      <c r="H5" s="11"/>
      <c r="I5" s="11"/>
      <c r="J5" s="79"/>
      <c r="K5" s="7">
        <v>82.58</v>
      </c>
      <c r="L5" s="12">
        <f>模具费!G21</f>
        <v>0.84</v>
      </c>
      <c r="M5" s="11">
        <f t="shared" ref="M5" si="2">K5+L5</f>
        <v>83.42</v>
      </c>
      <c r="N5" s="37">
        <f>50.81/1.13</f>
        <v>44.964601769911511</v>
      </c>
      <c r="O5" s="38" t="e">
        <f>模具费!#REF!</f>
        <v>#REF!</v>
      </c>
      <c r="P5" s="39" t="e">
        <f t="shared" si="1"/>
        <v>#REF!</v>
      </c>
      <c r="R5" s="34">
        <v>3.9755251199999999</v>
      </c>
      <c r="S5" s="34">
        <v>2.1800000000000002</v>
      </c>
      <c r="T5" s="33">
        <v>12</v>
      </c>
      <c r="U5" s="34">
        <v>28.53</v>
      </c>
    </row>
    <row r="6" spans="1:21" ht="17.25" customHeight="1" x14ac:dyDescent="0.25">
      <c r="A6" s="31"/>
      <c r="B6" s="31"/>
      <c r="C6" s="31"/>
      <c r="D6" s="31"/>
      <c r="E6" s="31"/>
      <c r="F6" s="31"/>
      <c r="G6" s="36">
        <f>SUM(G4:G5)</f>
        <v>148.81</v>
      </c>
      <c r="H6" s="31"/>
      <c r="I6" s="31"/>
      <c r="J6" s="31"/>
      <c r="K6" s="36">
        <f>SUM(K4:K5)</f>
        <v>214.38</v>
      </c>
      <c r="L6" s="31"/>
      <c r="M6" s="31"/>
      <c r="N6" s="36">
        <f>SUM(N4:N5)</f>
        <v>136.9557522123894</v>
      </c>
      <c r="O6" s="31"/>
      <c r="P6" s="31"/>
      <c r="U6" s="35">
        <f>SUM(U4:U5)</f>
        <v>95.703600000000009</v>
      </c>
    </row>
    <row r="7" spans="1:21" x14ac:dyDescent="0.25">
      <c r="A7"/>
      <c r="B7"/>
      <c r="C7"/>
      <c r="D7"/>
      <c r="E7"/>
      <c r="F7"/>
      <c r="G7"/>
      <c r="H7"/>
      <c r="I7"/>
      <c r="J7"/>
      <c r="K7" s="13"/>
      <c r="M7" s="14"/>
      <c r="P7" s="14"/>
    </row>
    <row r="8" spans="1:21" x14ac:dyDescent="0.25">
      <c r="A8"/>
      <c r="B8"/>
      <c r="C8"/>
      <c r="D8"/>
      <c r="E8"/>
      <c r="F8"/>
      <c r="G8"/>
      <c r="H8"/>
      <c r="I8"/>
      <c r="J8"/>
      <c r="M8" s="14"/>
    </row>
    <row r="9" spans="1:21" x14ac:dyDescent="0.25">
      <c r="A9"/>
      <c r="B9"/>
      <c r="C9"/>
      <c r="D9"/>
      <c r="E9"/>
      <c r="F9"/>
      <c r="G9"/>
      <c r="H9"/>
      <c r="I9"/>
      <c r="J9"/>
    </row>
    <row r="10" spans="1:21" x14ac:dyDescent="0.25">
      <c r="A10"/>
      <c r="B10"/>
      <c r="C10"/>
      <c r="D10"/>
      <c r="E10"/>
      <c r="F10"/>
      <c r="G10"/>
      <c r="H10"/>
      <c r="I10"/>
      <c r="J10"/>
    </row>
    <row r="11" spans="1:21" ht="13.5" customHeight="1" x14ac:dyDescent="0.25">
      <c r="A11"/>
      <c r="B11"/>
      <c r="C11"/>
      <c r="D11"/>
      <c r="E11"/>
      <c r="F11"/>
      <c r="G11"/>
      <c r="H11"/>
      <c r="I11"/>
      <c r="J11"/>
    </row>
    <row r="12" spans="1:21" ht="13.5" customHeight="1" x14ac:dyDescent="0.25">
      <c r="A12"/>
      <c r="B12"/>
      <c r="C12"/>
      <c r="D12"/>
      <c r="E12"/>
      <c r="F12"/>
      <c r="G12"/>
      <c r="H12"/>
      <c r="I12"/>
      <c r="J12"/>
    </row>
    <row r="13" spans="1:21" x14ac:dyDescent="0.25">
      <c r="A13"/>
      <c r="B13"/>
      <c r="C13"/>
      <c r="D13"/>
      <c r="E13"/>
      <c r="F13"/>
      <c r="G13"/>
      <c r="H13"/>
      <c r="I13"/>
      <c r="J13"/>
    </row>
    <row r="14" spans="1:21" ht="13.5" customHeight="1" x14ac:dyDescent="0.25">
      <c r="A14"/>
      <c r="B14"/>
      <c r="C14"/>
      <c r="D14"/>
      <c r="E14"/>
      <c r="F14"/>
      <c r="G14"/>
      <c r="H14"/>
      <c r="I14"/>
      <c r="J14"/>
    </row>
    <row r="15" spans="1:21" x14ac:dyDescent="0.25">
      <c r="A15"/>
      <c r="B15"/>
      <c r="C15"/>
      <c r="D15"/>
      <c r="E15"/>
      <c r="F15"/>
      <c r="G15"/>
      <c r="H15"/>
      <c r="I15"/>
      <c r="J15"/>
    </row>
    <row r="16" spans="1:21" x14ac:dyDescent="0.25">
      <c r="A16"/>
      <c r="B16"/>
      <c r="C16"/>
      <c r="D16"/>
      <c r="E16"/>
      <c r="F16"/>
      <c r="G16"/>
      <c r="H16"/>
      <c r="I16"/>
      <c r="J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ht="13.5" customHeigh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</sheetData>
  <mergeCells count="11">
    <mergeCell ref="J4:J5"/>
    <mergeCell ref="A1:P1"/>
    <mergeCell ref="A2:A3"/>
    <mergeCell ref="B2:B3"/>
    <mergeCell ref="C2:C3"/>
    <mergeCell ref="D2:D3"/>
    <mergeCell ref="E2:E3"/>
    <mergeCell ref="F2:F3"/>
    <mergeCell ref="G2:J2"/>
    <mergeCell ref="K2:M2"/>
    <mergeCell ref="N2:P2"/>
  </mergeCells>
  <phoneticPr fontId="6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99" orientation="landscape" horizontalDpi="2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模具费</vt:lpstr>
      <vt:lpstr>产品报价</vt:lpstr>
      <vt:lpstr>产品报价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dcterms:created xsi:type="dcterms:W3CDTF">2006-09-13T11:21:00Z</dcterms:created>
  <dcterms:modified xsi:type="dcterms:W3CDTF">2022-05-06T09:52:43Z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