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00" tabRatio="859" firstSheet="1" activeTab="1"/>
  </bookViews>
  <sheets>
    <sheet name="报价表" sheetId="1" state="hidden" r:id="rId1"/>
    <sheet name="Sheet1" sheetId="24" r:id="rId2"/>
    <sheet name="靠背 " sheetId="22" state="hidden" r:id="rId3"/>
  </sheets>
  <definedNames>
    <definedName name="_xlnm._FilterDatabase" localSheetId="2" hidden="1">'靠背 '!$F$2:$T$393</definedName>
    <definedName name="_xlnm.Print_Titles" localSheetId="2">'靠背 '!$1:$3</definedName>
  </definedNames>
  <calcPr calcId="144525"/>
</workbook>
</file>

<file path=xl/comments1.xml><?xml version="1.0" encoding="utf-8"?>
<comments xmlns="http://schemas.openxmlformats.org/spreadsheetml/2006/main">
  <authors>
    <author>作者</author>
  </authors>
  <commentList>
    <comment ref="AN2" authorId="0">
      <text>
        <r>
          <rPr>
            <b/>
            <sz val="9"/>
            <rFont val="宋体"/>
            <charset val="134"/>
          </rPr>
          <t>所有项目均不含税，此价格为到厂价格。</t>
        </r>
      </text>
    </comment>
    <comment ref="R4" authorId="0">
      <text>
        <r>
          <rPr>
            <b/>
            <sz val="12"/>
            <rFont val="宋体"/>
            <charset val="134"/>
          </rPr>
          <t>已减费料费</t>
        </r>
      </text>
    </comment>
    <comment ref="R11" authorId="0">
      <text>
        <r>
          <rPr>
            <b/>
            <sz val="12"/>
            <rFont val="宋体"/>
            <charset val="134"/>
          </rPr>
          <t>已减费料费</t>
        </r>
      </text>
    </comment>
  </commentList>
</comments>
</file>

<file path=xl/comments2.xml><?xml version="1.0" encoding="utf-8"?>
<comments xmlns="http://schemas.openxmlformats.org/spreadsheetml/2006/main">
  <authors>
    <author>作者</author>
  </authors>
  <commentList>
    <comment ref="AN2" authorId="0">
      <text>
        <r>
          <rPr>
            <b/>
            <sz val="9"/>
            <rFont val="宋体"/>
            <charset val="134"/>
          </rPr>
          <t>所有项目均不含税，此价格为到厂价格。</t>
        </r>
      </text>
    </comment>
    <comment ref="R4" authorId="0">
      <text>
        <r>
          <rPr>
            <b/>
            <sz val="12"/>
            <rFont val="宋体"/>
            <charset val="134"/>
          </rPr>
          <t>已减费料费</t>
        </r>
      </text>
    </comment>
    <comment ref="R11" authorId="0">
      <text>
        <r>
          <rPr>
            <b/>
            <sz val="12"/>
            <rFont val="宋体"/>
            <charset val="134"/>
          </rPr>
          <t>已减费料费</t>
        </r>
      </text>
    </comment>
    <comment ref="R18" authorId="0">
      <text>
        <r>
          <rPr>
            <b/>
            <sz val="12"/>
            <rFont val="宋体"/>
            <charset val="134"/>
          </rPr>
          <t>已减费料费</t>
        </r>
      </text>
    </comment>
    <comment ref="R25" authorId="0">
      <text>
        <r>
          <rPr>
            <b/>
            <sz val="12"/>
            <rFont val="宋体"/>
            <charset val="134"/>
          </rPr>
          <t>已减费料费</t>
        </r>
      </text>
    </comment>
    <comment ref="R32" authorId="0">
      <text>
        <r>
          <rPr>
            <b/>
            <sz val="12"/>
            <rFont val="宋体"/>
            <charset val="134"/>
          </rPr>
          <t>已减费料费</t>
        </r>
      </text>
    </comment>
    <comment ref="R39" authorId="0">
      <text>
        <r>
          <rPr>
            <b/>
            <sz val="12"/>
            <rFont val="宋体"/>
            <charset val="134"/>
          </rPr>
          <t>已减费料费</t>
        </r>
      </text>
    </comment>
    <comment ref="R46" authorId="0">
      <text>
        <r>
          <rPr>
            <b/>
            <sz val="12"/>
            <rFont val="宋体"/>
            <charset val="134"/>
          </rPr>
          <t>已减费料费</t>
        </r>
      </text>
    </comment>
    <comment ref="R57" authorId="0">
      <text>
        <r>
          <rPr>
            <b/>
            <sz val="12"/>
            <rFont val="宋体"/>
            <charset val="134"/>
          </rPr>
          <t>已减费料费</t>
        </r>
      </text>
    </comment>
    <comment ref="R71" authorId="0">
      <text>
        <r>
          <rPr>
            <b/>
            <sz val="12"/>
            <rFont val="宋体"/>
            <charset val="134"/>
          </rPr>
          <t>已减费料费</t>
        </r>
      </text>
    </comment>
    <comment ref="R78" authorId="0">
      <text>
        <r>
          <rPr>
            <b/>
            <sz val="12"/>
            <rFont val="宋体"/>
            <charset val="134"/>
          </rPr>
          <t>已减费料费</t>
        </r>
      </text>
    </comment>
    <comment ref="R92" authorId="0">
      <text>
        <r>
          <rPr>
            <b/>
            <sz val="12"/>
            <rFont val="宋体"/>
            <charset val="134"/>
          </rPr>
          <t>已减费料费</t>
        </r>
      </text>
    </comment>
    <comment ref="R106" authorId="0">
      <text>
        <r>
          <rPr>
            <b/>
            <sz val="12"/>
            <rFont val="宋体"/>
            <charset val="134"/>
          </rPr>
          <t>已减费料费</t>
        </r>
      </text>
    </comment>
    <comment ref="R113" authorId="0">
      <text>
        <r>
          <rPr>
            <b/>
            <sz val="12"/>
            <rFont val="宋体"/>
            <charset val="134"/>
          </rPr>
          <t>已减费料费</t>
        </r>
      </text>
    </comment>
    <comment ref="R120" authorId="0">
      <text>
        <r>
          <rPr>
            <b/>
            <sz val="12"/>
            <rFont val="宋体"/>
            <charset val="134"/>
          </rPr>
          <t>已减费料费</t>
        </r>
      </text>
    </comment>
    <comment ref="R127" authorId="0">
      <text>
        <r>
          <rPr>
            <b/>
            <sz val="12"/>
            <rFont val="宋体"/>
            <charset val="134"/>
          </rPr>
          <t>已减费料费</t>
        </r>
      </text>
    </comment>
    <comment ref="R141" authorId="0">
      <text>
        <r>
          <rPr>
            <b/>
            <sz val="12"/>
            <rFont val="宋体"/>
            <charset val="134"/>
          </rPr>
          <t>已减费料费</t>
        </r>
      </text>
    </comment>
    <comment ref="R148" authorId="0">
      <text>
        <r>
          <rPr>
            <b/>
            <sz val="12"/>
            <rFont val="宋体"/>
            <charset val="134"/>
          </rPr>
          <t>已减费料费</t>
        </r>
      </text>
    </comment>
    <comment ref="R162" authorId="0">
      <text>
        <r>
          <rPr>
            <b/>
            <sz val="12"/>
            <rFont val="宋体"/>
            <charset val="134"/>
          </rPr>
          <t>已减费料费</t>
        </r>
      </text>
    </comment>
    <comment ref="R169" authorId="0">
      <text>
        <r>
          <rPr>
            <b/>
            <sz val="12"/>
            <rFont val="宋体"/>
            <charset val="134"/>
          </rPr>
          <t>已减费料费</t>
        </r>
      </text>
    </comment>
    <comment ref="R176" authorId="0">
      <text>
        <r>
          <rPr>
            <b/>
            <sz val="12"/>
            <rFont val="宋体"/>
            <charset val="134"/>
          </rPr>
          <t>已减费料费</t>
        </r>
      </text>
    </comment>
    <comment ref="R183" authorId="0">
      <text>
        <r>
          <rPr>
            <b/>
            <sz val="12"/>
            <rFont val="宋体"/>
            <charset val="134"/>
          </rPr>
          <t>已减费料费</t>
        </r>
      </text>
    </comment>
    <comment ref="R204" authorId="0">
      <text>
        <r>
          <rPr>
            <b/>
            <sz val="12"/>
            <rFont val="宋体"/>
            <charset val="134"/>
          </rPr>
          <t>已减费料费</t>
        </r>
      </text>
    </comment>
    <comment ref="R212" authorId="0">
      <text>
        <r>
          <rPr>
            <b/>
            <sz val="12"/>
            <rFont val="宋体"/>
            <charset val="134"/>
          </rPr>
          <t>已减费料费</t>
        </r>
      </text>
    </comment>
    <comment ref="R226" authorId="0">
      <text>
        <r>
          <rPr>
            <b/>
            <sz val="12"/>
            <rFont val="宋体"/>
            <charset val="134"/>
          </rPr>
          <t>已减费料费</t>
        </r>
      </text>
    </comment>
    <comment ref="R233" authorId="0">
      <text>
        <r>
          <rPr>
            <b/>
            <sz val="12"/>
            <rFont val="宋体"/>
            <charset val="134"/>
          </rPr>
          <t>已减费料费</t>
        </r>
      </text>
    </comment>
    <comment ref="R247" authorId="0">
      <text>
        <r>
          <rPr>
            <b/>
            <sz val="12"/>
            <rFont val="宋体"/>
            <charset val="134"/>
          </rPr>
          <t>已减费料费</t>
        </r>
      </text>
    </comment>
    <comment ref="R268" authorId="0">
      <text>
        <r>
          <rPr>
            <b/>
            <sz val="12"/>
            <rFont val="宋体"/>
            <charset val="134"/>
          </rPr>
          <t>已减费料费</t>
        </r>
      </text>
    </comment>
    <comment ref="R275" authorId="0">
      <text>
        <r>
          <rPr>
            <b/>
            <sz val="12"/>
            <rFont val="宋体"/>
            <charset val="134"/>
          </rPr>
          <t>已减费料费</t>
        </r>
      </text>
    </comment>
    <comment ref="R282" authorId="0">
      <text>
        <r>
          <rPr>
            <b/>
            <sz val="12"/>
            <rFont val="宋体"/>
            <charset val="134"/>
          </rPr>
          <t>已减费料费</t>
        </r>
      </text>
    </comment>
    <comment ref="R289" authorId="0">
      <text>
        <r>
          <rPr>
            <b/>
            <sz val="12"/>
            <rFont val="宋体"/>
            <charset val="134"/>
          </rPr>
          <t>已减费料费</t>
        </r>
      </text>
    </comment>
    <comment ref="R303" authorId="0">
      <text>
        <r>
          <rPr>
            <b/>
            <sz val="12"/>
            <rFont val="宋体"/>
            <charset val="134"/>
          </rPr>
          <t>已减费料费</t>
        </r>
      </text>
    </comment>
    <comment ref="R310" authorId="0">
      <text>
        <r>
          <rPr>
            <b/>
            <sz val="12"/>
            <rFont val="宋体"/>
            <charset val="134"/>
          </rPr>
          <t>已减费料费</t>
        </r>
      </text>
    </comment>
    <comment ref="R317" authorId="0">
      <text>
        <r>
          <rPr>
            <b/>
            <sz val="12"/>
            <rFont val="宋体"/>
            <charset val="134"/>
          </rPr>
          <t>已减费料费</t>
        </r>
      </text>
    </comment>
    <comment ref="R324" authorId="0">
      <text>
        <r>
          <rPr>
            <b/>
            <sz val="12"/>
            <rFont val="宋体"/>
            <charset val="134"/>
          </rPr>
          <t>已减费料费</t>
        </r>
      </text>
    </comment>
    <comment ref="R331" authorId="0">
      <text>
        <r>
          <rPr>
            <b/>
            <sz val="12"/>
            <rFont val="宋体"/>
            <charset val="134"/>
          </rPr>
          <t>已减费料费</t>
        </r>
      </text>
    </comment>
    <comment ref="R338" authorId="0">
      <text>
        <r>
          <rPr>
            <b/>
            <sz val="12"/>
            <rFont val="宋体"/>
            <charset val="134"/>
          </rPr>
          <t>已减费料费</t>
        </r>
      </text>
    </comment>
    <comment ref="R347" authorId="0">
      <text>
        <r>
          <rPr>
            <b/>
            <sz val="12"/>
            <rFont val="宋体"/>
            <charset val="134"/>
          </rPr>
          <t>已减费料费</t>
        </r>
      </text>
    </comment>
    <comment ref="R363" authorId="0">
      <text>
        <r>
          <rPr>
            <b/>
            <sz val="12"/>
            <rFont val="宋体"/>
            <charset val="134"/>
          </rPr>
          <t>已减费料费</t>
        </r>
      </text>
    </comment>
    <comment ref="R377" authorId="0">
      <text>
        <r>
          <rPr>
            <b/>
            <sz val="12"/>
            <rFont val="宋体"/>
            <charset val="134"/>
          </rPr>
          <t>已减费料费</t>
        </r>
      </text>
    </comment>
    <comment ref="R385" authorId="0">
      <text>
        <r>
          <rPr>
            <b/>
            <sz val="12"/>
            <rFont val="宋体"/>
            <charset val="134"/>
          </rPr>
          <t>已减费料费</t>
        </r>
      </text>
    </comment>
  </commentList>
</comments>
</file>

<file path=xl/sharedStrings.xml><?xml version="1.0" encoding="utf-8"?>
<sst xmlns="http://schemas.openxmlformats.org/spreadsheetml/2006/main" count="863" uniqueCount="350">
  <si>
    <r>
      <rPr>
        <sz val="10"/>
        <rFont val="宋体"/>
        <charset val="134"/>
      </rPr>
      <t xml:space="preserve">编号：GW/Qe-SMM-02-01                                           </t>
    </r>
    <r>
      <rPr>
        <b/>
        <sz val="16"/>
        <rFont val="宋体"/>
        <charset val="134"/>
      </rPr>
      <t>配套产品报价表</t>
    </r>
  </si>
  <si>
    <r>
      <rPr>
        <sz val="10.5"/>
        <rFont val="仿宋_GB2312"/>
        <charset val="134"/>
      </rPr>
      <t>承</t>
    </r>
    <r>
      <rPr>
        <sz val="10.5"/>
        <rFont val="Times New Roman"/>
        <charset val="134"/>
      </rPr>
      <t xml:space="preserve">  </t>
    </r>
    <r>
      <rPr>
        <sz val="10.5"/>
        <rFont val="仿宋_GB2312"/>
        <charset val="134"/>
      </rPr>
      <t>办</t>
    </r>
  </si>
  <si>
    <t>供货厂商:</t>
  </si>
  <si>
    <t>零件号:</t>
  </si>
  <si>
    <t>审核</t>
  </si>
  <si>
    <t>校对</t>
  </si>
  <si>
    <t>承办</t>
  </si>
  <si>
    <t>零件名:</t>
  </si>
  <si>
    <t>车型：</t>
  </si>
  <si>
    <r>
      <rPr>
        <sz val="10.5"/>
        <rFont val="Times New Roman"/>
        <charset val="134"/>
      </rPr>
      <t xml:space="preserve">   </t>
    </r>
    <r>
      <rPr>
        <sz val="10.5"/>
        <rFont val="仿宋_GB2312"/>
        <charset val="134"/>
      </rPr>
      <t>□安全件</t>
    </r>
    <r>
      <rPr>
        <sz val="10.5"/>
        <rFont val="Times New Roman"/>
        <charset val="134"/>
      </rPr>
      <t xml:space="preserve">     </t>
    </r>
    <r>
      <rPr>
        <sz val="10.5"/>
        <rFont val="仿宋_GB2312"/>
        <charset val="134"/>
      </rPr>
      <t>□重要功能件   □一般功能件   □密封件</t>
    </r>
  </si>
  <si>
    <t>定额/产量:</t>
  </si>
  <si>
    <t xml:space="preserve"> □装饰件   □重要外观件   □一般外观件   □一般件</t>
  </si>
  <si>
    <t>产品成本</t>
  </si>
  <si>
    <t>材料费用明细（必须项）</t>
  </si>
  <si>
    <t>加工费用明细</t>
  </si>
  <si>
    <t>No</t>
  </si>
  <si>
    <t>项目</t>
  </si>
  <si>
    <t>金额</t>
  </si>
  <si>
    <t>名称</t>
  </si>
  <si>
    <t>规格</t>
  </si>
  <si>
    <t>单位</t>
  </si>
  <si>
    <t>件耗用量</t>
  </si>
  <si>
    <r>
      <rPr>
        <sz val="9"/>
        <rFont val="楷体_GB2312"/>
        <charset val="134"/>
      </rPr>
      <t>单价</t>
    </r>
    <r>
      <rPr>
        <sz val="9"/>
        <rFont val="Times New Roman"/>
        <charset val="134"/>
      </rPr>
      <t>(</t>
    </r>
    <r>
      <rPr>
        <sz val="9"/>
        <rFont val="楷体_GB2312"/>
        <charset val="134"/>
      </rPr>
      <t>元</t>
    </r>
    <r>
      <rPr>
        <sz val="9"/>
        <rFont val="Times New Roman"/>
        <charset val="134"/>
      </rPr>
      <t>)</t>
    </r>
  </si>
  <si>
    <r>
      <rPr>
        <sz val="9"/>
        <rFont val="楷体_GB2312"/>
        <charset val="134"/>
      </rPr>
      <t>金额</t>
    </r>
    <r>
      <rPr>
        <sz val="9"/>
        <rFont val="Times New Roman"/>
        <charset val="134"/>
      </rPr>
      <t>(</t>
    </r>
    <r>
      <rPr>
        <sz val="9"/>
        <rFont val="楷体_GB2312"/>
        <charset val="134"/>
      </rPr>
      <t>元</t>
    </r>
    <r>
      <rPr>
        <sz val="9"/>
        <rFont val="Times New Roman"/>
        <charset val="134"/>
      </rPr>
      <t>)</t>
    </r>
  </si>
  <si>
    <t>加工工序</t>
  </si>
  <si>
    <t>所需设备</t>
  </si>
  <si>
    <t>功率</t>
  </si>
  <si>
    <t>人员</t>
  </si>
  <si>
    <t>产能</t>
  </si>
  <si>
    <t>燃动费</t>
  </si>
  <si>
    <t>人工费</t>
  </si>
  <si>
    <t>折旧费</t>
  </si>
  <si>
    <t>机物料</t>
  </si>
  <si>
    <t>材料费</t>
  </si>
  <si>
    <t>机物料费</t>
  </si>
  <si>
    <t>设备折旧</t>
  </si>
  <si>
    <t>外协外购</t>
  </si>
  <si>
    <t>废品率</t>
  </si>
  <si>
    <t>废品损失</t>
  </si>
  <si>
    <t>合计</t>
  </si>
  <si>
    <t>管理费</t>
  </si>
  <si>
    <t>外协外购费用明细（必填项）</t>
  </si>
  <si>
    <t>管理费用明细</t>
  </si>
  <si>
    <t>模具费用明细（必须项）</t>
  </si>
  <si>
    <t>包装费</t>
  </si>
  <si>
    <t>外协内容</t>
  </si>
  <si>
    <t>厂家名称</t>
  </si>
  <si>
    <t>数量</t>
  </si>
  <si>
    <t>单价</t>
  </si>
  <si>
    <t>费率</t>
  </si>
  <si>
    <t>模具名称</t>
  </si>
  <si>
    <t>件/模</t>
  </si>
  <si>
    <t>寿命</t>
  </si>
  <si>
    <t>价格</t>
  </si>
  <si>
    <t>分摊</t>
  </si>
  <si>
    <t>运输费</t>
  </si>
  <si>
    <t>经营费用</t>
  </si>
  <si>
    <t>利润率</t>
  </si>
  <si>
    <t>业务费用</t>
  </si>
  <si>
    <t>利润</t>
  </si>
  <si>
    <t>财务费用</t>
  </si>
  <si>
    <t>税金</t>
  </si>
  <si>
    <t>生产管理</t>
  </si>
  <si>
    <t>税金明细</t>
  </si>
  <si>
    <t>总成本</t>
  </si>
  <si>
    <t>税率</t>
  </si>
  <si>
    <t>分摊台份</t>
  </si>
  <si>
    <t>增值税</t>
  </si>
  <si>
    <t>开发进度</t>
  </si>
  <si>
    <t>产品单价</t>
  </si>
  <si>
    <t>包装费用明细</t>
  </si>
  <si>
    <t>地税</t>
  </si>
  <si>
    <t>周期</t>
  </si>
  <si>
    <t>备注</t>
  </si>
  <si>
    <t>模具费</t>
  </si>
  <si>
    <t>定额</t>
  </si>
  <si>
    <t>抵扣</t>
  </si>
  <si>
    <t>模具开发</t>
  </si>
  <si>
    <t>模具分摊</t>
  </si>
  <si>
    <t>内包装</t>
  </si>
  <si>
    <t>10台份试样</t>
  </si>
  <si>
    <t>外包装</t>
  </si>
  <si>
    <t>500台份试样</t>
  </si>
  <si>
    <t>备注: 1．报价时请按表详细填写，并在左上角加盖财务专用章，否则视为无效。该询价函的结果将是贵司成为长城汽车公司潜在合格供方的重要依据。</t>
  </si>
  <si>
    <t xml:space="preserve">      2．单位：货币：人民币元  质量：克(g)  长度：毫米(mm)  功率：KW  产能：件／小时（Pcs／h）</t>
  </si>
  <si>
    <t>联系人</t>
  </si>
  <si>
    <t>联系电话</t>
  </si>
  <si>
    <t>传真</t>
  </si>
  <si>
    <t>手机</t>
  </si>
  <si>
    <t>填表日期</t>
  </si>
  <si>
    <t>每 天 进 步 一 点 点</t>
  </si>
  <si>
    <t>汽车冲压件报价单</t>
  </si>
  <si>
    <t>序号</t>
  </si>
  <si>
    <t>零部件编号</t>
  </si>
  <si>
    <t>零件名称</t>
  </si>
  <si>
    <t>制件简图</t>
  </si>
  <si>
    <t>单车
用量</t>
  </si>
  <si>
    <t>材质</t>
  </si>
  <si>
    <t>厚度(mm)</t>
  </si>
  <si>
    <t>板料尺寸</t>
  </si>
  <si>
    <t>板料重量</t>
  </si>
  <si>
    <t>出件数量</t>
  </si>
  <si>
    <t>定额重量</t>
  </si>
  <si>
    <t>产品净重（Kg）</t>
  </si>
  <si>
    <t>利用率</t>
  </si>
  <si>
    <t>材料单价(元/Kg)</t>
  </si>
  <si>
    <t>废料单价</t>
  </si>
  <si>
    <t>废料费</t>
  </si>
  <si>
    <t xml:space="preserve">材料费（元）  </t>
  </si>
  <si>
    <t>工序名称</t>
  </si>
  <si>
    <t>设备吨位</t>
  </si>
  <si>
    <t>加工费</t>
  </si>
  <si>
    <t>表处理费用</t>
  </si>
  <si>
    <t>标准件</t>
  </si>
  <si>
    <t>焊接</t>
  </si>
  <si>
    <r>
      <rPr>
        <sz val="11"/>
        <rFont val="楷体_GB2312"/>
        <charset val="134"/>
      </rPr>
      <t>管理</t>
    </r>
    <r>
      <rPr>
        <sz val="10"/>
        <rFont val="楷体_GB2312"/>
        <charset val="134"/>
      </rPr>
      <t>(元)</t>
    </r>
  </si>
  <si>
    <r>
      <rPr>
        <sz val="11"/>
        <rFont val="楷体_GB2312"/>
        <charset val="134"/>
      </rPr>
      <t>利润</t>
    </r>
    <r>
      <rPr>
        <sz val="10"/>
        <rFont val="楷体_GB2312"/>
        <charset val="134"/>
      </rPr>
      <t>(元)</t>
    </r>
  </si>
  <si>
    <t>物流(元)</t>
  </si>
  <si>
    <t>包装(元)</t>
  </si>
  <si>
    <t>模具/检具尺寸</t>
  </si>
  <si>
    <t>模具价格（万元）</t>
  </si>
  <si>
    <t>制品单价(元)</t>
  </si>
  <si>
    <t>宽</t>
  </si>
  <si>
    <t>长</t>
  </si>
  <si>
    <t>单次冲次费用</t>
  </si>
  <si>
    <t>总计</t>
  </si>
  <si>
    <t>打砂</t>
  </si>
  <si>
    <t>喷涂</t>
  </si>
  <si>
    <t>型号</t>
  </si>
  <si>
    <t>个数</t>
  </si>
  <si>
    <t>标准件个数/焊点个数/二保焊长度（cm）</t>
  </si>
  <si>
    <t>长(A)</t>
  </si>
  <si>
    <t>宽  (B)</t>
  </si>
  <si>
    <t>高(H)</t>
  </si>
  <si>
    <t>1</t>
  </si>
  <si>
    <t>SBS0010105</t>
  </si>
  <si>
    <t>副驾驶U型支腿</t>
  </si>
  <si>
    <t>Q235</t>
  </si>
  <si>
    <t>截管</t>
  </si>
  <si>
    <t>截管机</t>
  </si>
  <si>
    <t>检具一套</t>
  </si>
  <si>
    <t>弯管</t>
  </si>
  <si>
    <t>弯管机</t>
  </si>
  <si>
    <t>弯管模具一套</t>
  </si>
  <si>
    <t>钻孔</t>
  </si>
  <si>
    <t>钻床</t>
  </si>
  <si>
    <t>钻孔工装1</t>
  </si>
  <si>
    <t>钻孔工装2</t>
  </si>
  <si>
    <t>钻孔工装3</t>
  </si>
  <si>
    <t>切管</t>
  </si>
  <si>
    <t>切管工装1</t>
  </si>
  <si>
    <t>1-1</t>
  </si>
  <si>
    <t>SBS0010103</t>
  </si>
  <si>
    <t>主驾驶U型支腿</t>
  </si>
  <si>
    <t>电泳</t>
  </si>
  <si>
    <t>6801106XVG10A</t>
  </si>
  <si>
    <t>前排靠背上横梁总成</t>
  </si>
  <si>
    <t>焊接夹具一套</t>
  </si>
  <si>
    <t>6801107XVG10A</t>
  </si>
  <si>
    <t>前排靠背骨架弯管</t>
  </si>
  <si>
    <t>B410LA
t=1.5</t>
  </si>
  <si>
    <t>φ25.4</t>
  </si>
  <si>
    <t>成型</t>
  </si>
  <si>
    <t>125T冲压机</t>
  </si>
  <si>
    <t>切管机</t>
  </si>
  <si>
    <t>切管工装一套</t>
  </si>
  <si>
    <t>1-2</t>
  </si>
  <si>
    <t>6801108XVG10A/6801109XVG10A</t>
  </si>
  <si>
    <t>塑料件安装支架/塑料件安装支架</t>
  </si>
  <si>
    <t>DC01</t>
  </si>
  <si>
    <t>剪板</t>
  </si>
  <si>
    <t>剪板机</t>
  </si>
  <si>
    <t>落料</t>
  </si>
  <si>
    <t>80T冲压机</t>
  </si>
  <si>
    <t>冲孔</t>
  </si>
  <si>
    <t>1-3</t>
  </si>
  <si>
    <t>6801110XVG10A</t>
  </si>
  <si>
    <t>靠背泡沫支撑钢丝</t>
  </si>
  <si>
    <t xml:space="preserve">Q195 </t>
  </si>
  <si>
    <t>φ6.5</t>
  </si>
  <si>
    <t>弯丝</t>
  </si>
  <si>
    <t>弯丝机</t>
  </si>
  <si>
    <t>校正</t>
  </si>
  <si>
    <t>人工</t>
  </si>
  <si>
    <t>2</t>
  </si>
  <si>
    <t>6801111XVG10A</t>
  </si>
  <si>
    <t>靠背下横梁</t>
  </si>
  <si>
    <t>2-1</t>
  </si>
  <si>
    <t>6801112XVG10A</t>
  </si>
  <si>
    <t>塑料件安装支架</t>
  </si>
  <si>
    <t>2-2</t>
  </si>
  <si>
    <t>6801132XVG10A</t>
  </si>
  <si>
    <t>HC500LA</t>
  </si>
  <si>
    <t>160T冲压机</t>
  </si>
  <si>
    <t>整形</t>
  </si>
  <si>
    <t>翻边</t>
  </si>
  <si>
    <t>压边</t>
  </si>
  <si>
    <t>3</t>
  </si>
  <si>
    <t>6801114XVG10A</t>
  </si>
  <si>
    <t>靠背调节限位支架</t>
  </si>
  <si>
    <t>QStE420TM</t>
  </si>
  <si>
    <t>4</t>
  </si>
  <si>
    <t>6901103XVG10A</t>
  </si>
  <si>
    <t>座垫侧饰板前支架总成</t>
  </si>
  <si>
    <t>4-1</t>
  </si>
  <si>
    <t>6901104XVG10A</t>
  </si>
  <si>
    <t>座垫侧饰板前支架</t>
  </si>
  <si>
    <t>SAPH440</t>
  </si>
  <si>
    <t>4-2</t>
  </si>
  <si>
    <t>6901105XVG10A</t>
  </si>
  <si>
    <t>座垫侧饰板中支架</t>
  </si>
  <si>
    <t xml:space="preserve">SAPH440 </t>
  </si>
  <si>
    <t>4-3</t>
  </si>
  <si>
    <t>6901106XVG10A</t>
  </si>
  <si>
    <t>座垫侧饰板支撑钢丝</t>
  </si>
  <si>
    <t>4-4</t>
  </si>
  <si>
    <t>6801124XVG10A</t>
  </si>
  <si>
    <t>座垫侧饰板后支架</t>
  </si>
  <si>
    <t>5</t>
  </si>
  <si>
    <t>6901109XVG10A</t>
  </si>
  <si>
    <t>前联动管总成</t>
  </si>
  <si>
    <t>5-1</t>
  </si>
  <si>
    <t>6901246XPS01A</t>
  </si>
  <si>
    <t>前联动管</t>
  </si>
  <si>
    <t>Φ25.6</t>
  </si>
  <si>
    <t>去毛刺</t>
  </si>
  <si>
    <t>5-2</t>
  </si>
  <si>
    <t>6801247XPS01A</t>
  </si>
  <si>
    <t>限位钢丝</t>
  </si>
  <si>
    <t>φ4</t>
  </si>
  <si>
    <t>截料</t>
  </si>
  <si>
    <t>25T冲压机</t>
  </si>
  <si>
    <t>5-3</t>
  </si>
  <si>
    <t>6901241XPS01A</t>
  </si>
  <si>
    <t>前联动管左支架</t>
  </si>
  <si>
    <t>QStE500TM</t>
  </si>
  <si>
    <t>5-4</t>
  </si>
  <si>
    <t>6901243XPS01A</t>
  </si>
  <si>
    <t>前联动管右支架</t>
  </si>
  <si>
    <t>6</t>
  </si>
  <si>
    <t>6901110XVG10A</t>
  </si>
  <si>
    <t>后联动管总成</t>
  </si>
  <si>
    <t>6-1</t>
  </si>
  <si>
    <t>6901236XPS01A</t>
  </si>
  <si>
    <t>后联动管</t>
  </si>
  <si>
    <t>HC420LA</t>
  </si>
  <si>
    <t xml:space="preserve">
Φ28×1.8</t>
  </si>
  <si>
    <t>6-2</t>
  </si>
  <si>
    <t>6901232XPS01A/6901234XPS01A</t>
  </si>
  <si>
    <t>后联动管左支架/后联动管右支架</t>
  </si>
  <si>
    <t>7</t>
  </si>
  <si>
    <t>6801136XVG10A</t>
  </si>
  <si>
    <t>7-1</t>
  </si>
  <si>
    <t>6801226XPS01A</t>
  </si>
  <si>
    <t>Φ25×2.0t</t>
  </si>
  <si>
    <t>7-2</t>
  </si>
  <si>
    <t>7-3</t>
  </si>
  <si>
    <t>6801330XPS01A</t>
  </si>
  <si>
    <t>左前联动片总成</t>
  </si>
  <si>
    <t>200T冲压机</t>
  </si>
  <si>
    <t>铆接</t>
  </si>
  <si>
    <t>7-4</t>
  </si>
  <si>
    <t>6801333XPS01A</t>
  </si>
  <si>
    <t>右前联动片总成</t>
  </si>
  <si>
    <t>模具共用</t>
  </si>
  <si>
    <t>8</t>
  </si>
  <si>
    <t>6801137XVG10A</t>
  </si>
  <si>
    <t>8-1</t>
  </si>
  <si>
    <t>6801138XVG10A</t>
  </si>
  <si>
    <t>齿板衬套组合</t>
  </si>
  <si>
    <t>借用件</t>
  </si>
  <si>
    <t>8-2</t>
  </si>
  <si>
    <t>6801271XPS01A</t>
  </si>
  <si>
    <t>后联动片总成</t>
  </si>
  <si>
    <t>8-3</t>
  </si>
  <si>
    <t>6801236XPS01A</t>
  </si>
  <si>
    <t>9</t>
  </si>
  <si>
    <t>6801120XVG10A</t>
  </si>
  <si>
    <t>9-1</t>
  </si>
  <si>
    <t>6801121XVG10A</t>
  </si>
  <si>
    <t>9-2</t>
  </si>
  <si>
    <t>6801122XVG10A</t>
  </si>
  <si>
    <t>9-3</t>
  </si>
  <si>
    <t>6801123XVG10A</t>
  </si>
  <si>
    <t>9-4</t>
  </si>
  <si>
    <t>10</t>
  </si>
  <si>
    <t>6801158XVG10A</t>
  </si>
  <si>
    <t>扭力杆塑料定心零件组合</t>
  </si>
  <si>
    <t>借用件，不定工艺，暂时无法报价</t>
  </si>
  <si>
    <t>11</t>
  </si>
  <si>
    <t>6801139XVG10A</t>
  </si>
  <si>
    <t>座盆总成</t>
  </si>
  <si>
    <t>铆接工装1</t>
  </si>
  <si>
    <t>铆接工装2</t>
  </si>
  <si>
    <t>11-1</t>
  </si>
  <si>
    <t>6801140XVG10A</t>
  </si>
  <si>
    <t>拉延</t>
  </si>
  <si>
    <t>400T液压机</t>
  </si>
  <si>
    <t>300T冲压机</t>
  </si>
  <si>
    <t>修边</t>
  </si>
  <si>
    <t>11-2</t>
  </si>
  <si>
    <t>6801141XVG10A</t>
  </si>
  <si>
    <t>座垫左旋转支架总成</t>
  </si>
  <si>
    <t>11-3</t>
  </si>
  <si>
    <t>6801144XVG10A</t>
  </si>
  <si>
    <t>座垫右旋转支架总成</t>
  </si>
  <si>
    <t>12</t>
  </si>
  <si>
    <t>6801146XVG10A</t>
  </si>
  <si>
    <t>前抬升电机支架总成</t>
  </si>
  <si>
    <t>13</t>
  </si>
  <si>
    <t>6801125XVG10A</t>
  </si>
  <si>
    <t>传动管总成</t>
  </si>
  <si>
    <t>焊接工装1</t>
  </si>
  <si>
    <t>13-1</t>
  </si>
  <si>
    <t>6801150XVG10A</t>
  </si>
  <si>
    <t>传动管</t>
  </si>
  <si>
    <t>13-2</t>
  </si>
  <si>
    <t>6801151XVG10A</t>
  </si>
  <si>
    <t>前抬升左联动片总成</t>
  </si>
  <si>
    <t>13-3</t>
  </si>
  <si>
    <t>6801156XVG10A</t>
  </si>
  <si>
    <t>前抬升右联动片总成</t>
  </si>
  <si>
    <t>13-4</t>
  </si>
  <si>
    <t>6801127XVG10A</t>
  </si>
  <si>
    <t>线束固定支架</t>
  </si>
  <si>
    <t>DC03</t>
  </si>
  <si>
    <t>13-5</t>
  </si>
  <si>
    <t>6801237XKN04A</t>
  </si>
  <si>
    <t>限位片</t>
  </si>
  <si>
    <t>SPCC</t>
  </si>
  <si>
    <t>14</t>
  </si>
  <si>
    <t>6801130XVG10A</t>
  </si>
  <si>
    <t>座垫左边板总成</t>
  </si>
  <si>
    <t>HC550/980
DP</t>
  </si>
  <si>
    <t>15</t>
  </si>
  <si>
    <t>6801131XVG10A</t>
  </si>
  <si>
    <t>座垫右边板总成</t>
  </si>
  <si>
    <t>16</t>
  </si>
  <si>
    <t>6901235XPS01A</t>
  </si>
  <si>
    <t>16-1</t>
  </si>
  <si>
    <t>16-2</t>
  </si>
  <si>
    <t>6901265XPS01A</t>
  </si>
  <si>
    <t>40CrMo</t>
  </si>
  <si>
    <t>借用件，暂时无法报价</t>
  </si>
  <si>
    <t>16-3</t>
  </si>
  <si>
    <t>6901270XPS01A</t>
  </si>
  <si>
    <t>17</t>
  </si>
  <si>
    <t>6801116XVG10A</t>
  </si>
  <si>
    <t xml:space="preserve">律动器支架  </t>
  </si>
  <si>
    <t>备注：以上报价产品均由利达集团自制，产品报价为不含税价格，含包装运输价格。</t>
  </si>
</sst>
</file>

<file path=xl/styles.xml><?xml version="1.0" encoding="utf-8"?>
<styleSheet xmlns="http://schemas.openxmlformats.org/spreadsheetml/2006/main">
  <numFmts count="12">
    <numFmt numFmtId="44" formatCode="_ &quot;￥&quot;* #,##0.00_ ;_ &quot;￥&quot;* \-#,##0.00_ ;_ &quot;￥&quot;* &quot;-&quot;??_ ;_ @_ "/>
    <numFmt numFmtId="41" formatCode="_ * #,##0_ ;_ * \-#,##0_ ;_ * &quot;-&quot;_ ;_ @_ "/>
    <numFmt numFmtId="42" formatCode="_ &quot;￥&quot;* #,##0_ ;_ &quot;￥&quot;* \-#,##0_ ;_ &quot;￥&quot;* &quot;-&quot;_ ;_ @_ "/>
    <numFmt numFmtId="176" formatCode="0.0000_ "/>
    <numFmt numFmtId="43" formatCode="_ * #,##0.00_ ;_ * \-#,##0.00_ ;_ * &quot;-&quot;??_ ;_ @_ "/>
    <numFmt numFmtId="177" formatCode="0.0_);[Red]\(0.0\)"/>
    <numFmt numFmtId="178" formatCode="0_ "/>
    <numFmt numFmtId="179" formatCode="0.00_ "/>
    <numFmt numFmtId="180" formatCode="0.00_ ;[Red]\-0.00\ "/>
    <numFmt numFmtId="181" formatCode="0.00_);[Red]\(0.00\)"/>
    <numFmt numFmtId="182" formatCode="0_);[Red]\(0\)"/>
    <numFmt numFmtId="183" formatCode="#,##0.00_);[Red]\(#,##0.00\)"/>
  </numFmts>
  <fonts count="46">
    <font>
      <sz val="12"/>
      <name val="宋体"/>
      <charset val="134"/>
    </font>
    <font>
      <sz val="11"/>
      <name val="楷体_GB2312"/>
      <charset val="134"/>
    </font>
    <font>
      <sz val="12"/>
      <name val="楷体_GB2312"/>
      <charset val="134"/>
    </font>
    <font>
      <b/>
      <sz val="20"/>
      <name val="楷体_GB2312"/>
      <charset val="134"/>
    </font>
    <font>
      <sz val="11"/>
      <name val="宋体"/>
      <charset val="134"/>
    </font>
    <font>
      <sz val="10"/>
      <name val="宋体"/>
      <charset val="134"/>
      <scheme val="major"/>
    </font>
    <font>
      <sz val="12"/>
      <name val="宋体"/>
      <charset val="134"/>
      <scheme val="major"/>
    </font>
    <font>
      <sz val="10"/>
      <name val="宋体"/>
      <charset val="134"/>
    </font>
    <font>
      <sz val="10"/>
      <name val="楷体_GB2312"/>
      <charset val="134"/>
    </font>
    <font>
      <sz val="6"/>
      <name val="楷体_GB2312"/>
      <charset val="134"/>
    </font>
    <font>
      <sz val="10"/>
      <name val="宋体"/>
      <charset val="134"/>
      <scheme val="minor"/>
    </font>
    <font>
      <sz val="12"/>
      <name val="宋体"/>
      <charset val="134"/>
      <scheme val="minor"/>
    </font>
    <font>
      <b/>
      <sz val="16"/>
      <name val="楷体_GB2312"/>
      <charset val="134"/>
    </font>
    <font>
      <sz val="10.5"/>
      <name val="仿宋_GB2312"/>
      <charset val="134"/>
    </font>
    <font>
      <sz val="14"/>
      <name val="Times New Roman"/>
      <charset val="134"/>
    </font>
    <font>
      <sz val="10.5"/>
      <name val="宋体"/>
      <charset val="134"/>
    </font>
    <font>
      <sz val="9"/>
      <name val="楷体_GB2312"/>
      <charset val="134"/>
    </font>
    <font>
      <b/>
      <sz val="10.5"/>
      <name val="宋体"/>
      <charset val="134"/>
    </font>
    <font>
      <b/>
      <sz val="9"/>
      <name val="宋体"/>
      <charset val="134"/>
    </font>
    <font>
      <sz val="10.5"/>
      <name val="Times New Roman"/>
      <charset val="134"/>
    </font>
    <font>
      <i/>
      <sz val="12"/>
      <name val="华文行楷"/>
      <charset val="134"/>
    </font>
    <font>
      <sz val="11"/>
      <color rgb="FF3F3F76"/>
      <name val="宋体"/>
      <charset val="0"/>
      <scheme val="minor"/>
    </font>
    <font>
      <sz val="11"/>
      <color theme="1"/>
      <name val="宋体"/>
      <charset val="0"/>
      <scheme val="minor"/>
    </font>
    <font>
      <sz val="11"/>
      <color theme="1"/>
      <name val="宋体"/>
      <charset val="134"/>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2"/>
      <color indexed="8"/>
      <name val="宋体"/>
      <charset val="134"/>
    </font>
    <font>
      <b/>
      <sz val="16"/>
      <name val="宋体"/>
      <charset val="134"/>
    </font>
    <font>
      <sz val="9"/>
      <name val="Times New Roman"/>
      <charset val="134"/>
    </font>
    <font>
      <b/>
      <sz val="9"/>
      <name val="宋体"/>
      <charset val="134"/>
    </font>
    <font>
      <b/>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style="thick">
        <color auto="1"/>
      </top>
      <bottom/>
      <diagonal/>
    </border>
    <border>
      <left/>
      <right style="medium">
        <color auto="1"/>
      </right>
      <top style="thick">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ck">
        <color auto="1"/>
      </bottom>
      <diagonal/>
    </border>
    <border>
      <left/>
      <right style="medium">
        <color auto="1"/>
      </right>
      <top/>
      <bottom style="medium">
        <color auto="1"/>
      </bottom>
      <diagonal/>
    </border>
    <border>
      <left/>
      <right style="medium">
        <color auto="1"/>
      </right>
      <top/>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medium">
        <color auto="1"/>
      </left>
      <right/>
      <top style="thick">
        <color auto="1"/>
      </top>
      <bottom style="medium">
        <color auto="1"/>
      </bottom>
      <diagonal/>
    </border>
    <border>
      <left/>
      <right/>
      <top/>
      <bottom style="thin">
        <color auto="1"/>
      </bottom>
      <diagonal/>
    </border>
    <border>
      <left/>
      <right style="thick">
        <color auto="1"/>
      </right>
      <top style="thick">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23" fillId="0" borderId="0" applyFont="0" applyFill="0" applyBorder="0" applyAlignment="0" applyProtection="0">
      <alignment vertical="center"/>
    </xf>
    <xf numFmtId="0" fontId="22" fillId="5" borderId="0" applyNumberFormat="0" applyBorder="0" applyAlignment="0" applyProtection="0">
      <alignment vertical="center"/>
    </xf>
    <xf numFmtId="0" fontId="21" fillId="3" borderId="46" applyNumberFormat="0" applyAlignment="0" applyProtection="0">
      <alignment vertical="center"/>
    </xf>
    <xf numFmtId="44" fontId="0" fillId="0" borderId="0" applyFont="0" applyFill="0" applyBorder="0" applyAlignment="0" applyProtection="0">
      <alignment vertical="center"/>
    </xf>
    <xf numFmtId="41" fontId="23" fillId="0" borderId="0" applyFont="0" applyFill="0" applyBorder="0" applyAlignment="0" applyProtection="0">
      <alignment vertical="center"/>
    </xf>
    <xf numFmtId="0" fontId="0" fillId="0" borderId="0"/>
    <xf numFmtId="0" fontId="22" fillId="11" borderId="0" applyNumberFormat="0" applyBorder="0" applyAlignment="0" applyProtection="0">
      <alignment vertical="center"/>
    </xf>
    <xf numFmtId="0" fontId="27" fillId="15" borderId="0" applyNumberFormat="0" applyBorder="0" applyAlignment="0" applyProtection="0">
      <alignment vertical="center"/>
    </xf>
    <xf numFmtId="43" fontId="23" fillId="0" borderId="0" applyFont="0" applyFill="0" applyBorder="0" applyAlignment="0" applyProtection="0">
      <alignment vertical="center"/>
    </xf>
    <xf numFmtId="0" fontId="25" fillId="17" borderId="0" applyNumberFormat="0" applyBorder="0" applyAlignment="0" applyProtection="0">
      <alignment vertical="center"/>
    </xf>
    <xf numFmtId="0" fontId="28" fillId="0" borderId="0" applyNumberFormat="0" applyFill="0" applyBorder="0" applyAlignment="0" applyProtection="0">
      <alignment vertical="center"/>
    </xf>
    <xf numFmtId="0" fontId="0" fillId="0" borderId="0"/>
    <xf numFmtId="9"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23" fillId="18" borderId="48" applyNumberFormat="0" applyFont="0" applyAlignment="0" applyProtection="0">
      <alignment vertical="center"/>
    </xf>
    <xf numFmtId="0" fontId="25"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47" applyNumberFormat="0" applyFill="0" applyAlignment="0" applyProtection="0">
      <alignment vertical="center"/>
    </xf>
    <xf numFmtId="0" fontId="29" fillId="0" borderId="47" applyNumberFormat="0" applyFill="0" applyAlignment="0" applyProtection="0">
      <alignment vertical="center"/>
    </xf>
    <xf numFmtId="0" fontId="25" fillId="10" borderId="0" applyNumberFormat="0" applyBorder="0" applyAlignment="0" applyProtection="0">
      <alignment vertical="center"/>
    </xf>
    <xf numFmtId="0" fontId="31" fillId="0" borderId="49" applyNumberFormat="0" applyFill="0" applyAlignment="0" applyProtection="0">
      <alignment vertical="center"/>
    </xf>
    <xf numFmtId="0" fontId="25" fillId="20" borderId="0" applyNumberFormat="0" applyBorder="0" applyAlignment="0" applyProtection="0">
      <alignment vertical="center"/>
    </xf>
    <xf numFmtId="0" fontId="35" fillId="21" borderId="50" applyNumberFormat="0" applyAlignment="0" applyProtection="0">
      <alignment vertical="center"/>
    </xf>
    <xf numFmtId="0" fontId="36" fillId="21" borderId="46" applyNumberFormat="0" applyAlignment="0" applyProtection="0">
      <alignment vertical="center"/>
    </xf>
    <xf numFmtId="0" fontId="38" fillId="22" borderId="52" applyNumberFormat="0" applyAlignment="0" applyProtection="0">
      <alignment vertical="center"/>
    </xf>
    <xf numFmtId="0" fontId="22" fillId="9" borderId="0" applyNumberFormat="0" applyBorder="0" applyAlignment="0" applyProtection="0">
      <alignment vertical="center"/>
    </xf>
    <xf numFmtId="0" fontId="25" fillId="19" borderId="0" applyNumberFormat="0" applyBorder="0" applyAlignment="0" applyProtection="0">
      <alignment vertical="center"/>
    </xf>
    <xf numFmtId="0" fontId="37" fillId="0" borderId="51" applyNumberFormat="0" applyFill="0" applyAlignment="0" applyProtection="0">
      <alignment vertical="center"/>
    </xf>
    <xf numFmtId="0" fontId="39" fillId="0" borderId="53" applyNumberFormat="0" applyFill="0" applyAlignment="0" applyProtection="0">
      <alignment vertical="center"/>
    </xf>
    <xf numFmtId="0" fontId="40" fillId="23" borderId="0" applyNumberFormat="0" applyBorder="0" applyAlignment="0" applyProtection="0">
      <alignment vertical="center"/>
    </xf>
    <xf numFmtId="0" fontId="26" fillId="8" borderId="0" applyNumberFormat="0" applyBorder="0" applyAlignment="0" applyProtection="0">
      <alignment vertical="center"/>
    </xf>
    <xf numFmtId="0" fontId="22" fillId="27" borderId="0" applyNumberFormat="0" applyBorder="0" applyAlignment="0" applyProtection="0">
      <alignment vertical="center"/>
    </xf>
    <xf numFmtId="0" fontId="25" fillId="16" borderId="0" applyNumberFormat="0" applyBorder="0" applyAlignment="0" applyProtection="0">
      <alignment vertical="center"/>
    </xf>
    <xf numFmtId="0" fontId="22" fillId="13" borderId="0" applyNumberFormat="0" applyBorder="0" applyAlignment="0" applyProtection="0">
      <alignment vertical="center"/>
    </xf>
    <xf numFmtId="0" fontId="22" fillId="26"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5" fillId="7" borderId="0" applyNumberFormat="0" applyBorder="0" applyAlignment="0" applyProtection="0">
      <alignment vertical="center"/>
    </xf>
    <xf numFmtId="0" fontId="25" fillId="24" borderId="0" applyNumberFormat="0" applyBorder="0" applyAlignment="0" applyProtection="0">
      <alignment vertical="center"/>
    </xf>
    <xf numFmtId="0" fontId="22" fillId="4" borderId="0" applyNumberFormat="0" applyBorder="0" applyAlignment="0" applyProtection="0">
      <alignment vertical="center"/>
    </xf>
    <xf numFmtId="0" fontId="22" fillId="12" borderId="0" applyNumberFormat="0" applyBorder="0" applyAlignment="0" applyProtection="0">
      <alignment vertical="center"/>
    </xf>
    <xf numFmtId="0" fontId="25" fillId="31" borderId="0" applyNumberFormat="0" applyBorder="0" applyAlignment="0" applyProtection="0">
      <alignment vertical="center"/>
    </xf>
    <xf numFmtId="0" fontId="22" fillId="6" borderId="0" applyNumberFormat="0" applyBorder="0" applyAlignment="0" applyProtection="0">
      <alignment vertical="center"/>
    </xf>
    <xf numFmtId="0" fontId="25" fillId="28" borderId="0" applyNumberFormat="0" applyBorder="0" applyAlignment="0" applyProtection="0">
      <alignment vertical="center"/>
    </xf>
    <xf numFmtId="0" fontId="25" fillId="30"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0" fontId="25" fillId="33" borderId="0" applyNumberFormat="0" applyBorder="0" applyAlignment="0" applyProtection="0">
      <alignment vertical="center"/>
    </xf>
    <xf numFmtId="0" fontId="0" fillId="0" borderId="0">
      <alignment vertical="center"/>
    </xf>
    <xf numFmtId="0" fontId="41" fillId="0" borderId="0"/>
    <xf numFmtId="0" fontId="41" fillId="0" borderId="0"/>
    <xf numFmtId="0" fontId="0" fillId="0" borderId="0">
      <alignment vertical="center"/>
    </xf>
  </cellStyleXfs>
  <cellXfs count="145">
    <xf numFmtId="0" fontId="0" fillId="0" borderId="0" xfId="0"/>
    <xf numFmtId="0" fontId="1" fillId="0" borderId="0" xfId="15" applyFont="1" applyFill="1" applyAlignment="1">
      <alignment horizontal="center" vertical="center" wrapText="1"/>
    </xf>
    <xf numFmtId="49" fontId="2" fillId="0" borderId="0" xfId="15" applyNumberFormat="1" applyFont="1" applyFill="1" applyAlignment="1">
      <alignment horizontal="center" vertical="center" wrapText="1"/>
    </xf>
    <xf numFmtId="0" fontId="2" fillId="0" borderId="0" xfId="15" applyFont="1" applyFill="1" applyAlignment="1">
      <alignment horizontal="center" vertical="center" wrapText="1"/>
    </xf>
    <xf numFmtId="177" fontId="2" fillId="0" borderId="0" xfId="15" applyNumberFormat="1" applyFont="1" applyFill="1" applyAlignment="1">
      <alignment horizontal="center" vertical="center" wrapText="1"/>
    </xf>
    <xf numFmtId="178" fontId="2" fillId="0" borderId="0" xfId="15" applyNumberFormat="1" applyFont="1" applyFill="1" applyAlignment="1">
      <alignment horizontal="center" vertical="center" wrapText="1"/>
    </xf>
    <xf numFmtId="179" fontId="2" fillId="0" borderId="0" xfId="15" applyNumberFormat="1" applyFont="1" applyFill="1" applyAlignment="1">
      <alignment horizontal="center" vertical="center" wrapText="1"/>
    </xf>
    <xf numFmtId="179" fontId="2" fillId="0" borderId="0" xfId="15" applyNumberFormat="1" applyFont="1" applyFill="1" applyAlignment="1">
      <alignment horizontal="center" vertical="center" shrinkToFit="1"/>
    </xf>
    <xf numFmtId="9" fontId="2" fillId="0" borderId="0" xfId="15" applyNumberFormat="1" applyFont="1" applyFill="1" applyAlignment="1">
      <alignment horizontal="center" vertical="center" shrinkToFit="1"/>
    </xf>
    <xf numFmtId="181" fontId="2" fillId="0" borderId="0" xfId="15" applyNumberFormat="1" applyFont="1" applyFill="1" applyAlignment="1">
      <alignment horizontal="center" vertical="center" wrapText="1"/>
    </xf>
    <xf numFmtId="182" fontId="2" fillId="0" borderId="0" xfId="15" applyNumberFormat="1" applyFont="1" applyFill="1" applyAlignment="1">
      <alignment horizontal="center" vertical="center" wrapText="1"/>
    </xf>
    <xf numFmtId="0" fontId="2" fillId="0" borderId="0" xfId="15" applyFont="1" applyFill="1" applyBorder="1" applyAlignment="1">
      <alignment horizontal="center" vertical="center" wrapText="1"/>
    </xf>
    <xf numFmtId="179" fontId="2" fillId="0" borderId="0" xfId="15" applyNumberFormat="1" applyFont="1" applyFill="1" applyBorder="1" applyAlignment="1">
      <alignment horizontal="center" vertical="center" wrapText="1"/>
    </xf>
    <xf numFmtId="183" fontId="2" fillId="0" borderId="0" xfId="15" applyNumberFormat="1" applyFont="1" applyFill="1" applyAlignment="1">
      <alignment horizontal="center" vertical="center" wrapText="1"/>
    </xf>
    <xf numFmtId="49" fontId="3" fillId="0" borderId="1" xfId="15" applyNumberFormat="1" applyFont="1" applyFill="1" applyBorder="1" applyAlignment="1">
      <alignment horizontal="center" vertical="center" wrapText="1"/>
    </xf>
    <xf numFmtId="49" fontId="1" fillId="0" borderId="1" xfId="15" applyNumberFormat="1" applyFont="1" applyFill="1" applyBorder="1" applyAlignment="1">
      <alignment horizontal="center" vertical="center" wrapText="1"/>
    </xf>
    <xf numFmtId="0" fontId="1" fillId="0" borderId="1" xfId="15"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vertical="center" wrapText="1"/>
    </xf>
    <xf numFmtId="49" fontId="5" fillId="0" borderId="1" xfId="15" applyNumberFormat="1" applyFont="1" applyFill="1" applyBorder="1" applyAlignment="1">
      <alignment horizontal="center" vertical="center" wrapText="1"/>
    </xf>
    <xf numFmtId="0" fontId="5" fillId="0" borderId="1" xfId="15" applyFont="1" applyFill="1" applyBorder="1" applyAlignment="1">
      <alignment horizontal="center" vertical="center" wrapText="1"/>
    </xf>
    <xf numFmtId="177" fontId="5" fillId="0" borderId="1" xfId="15" applyNumberFormat="1" applyFont="1" applyFill="1" applyBorder="1" applyAlignment="1">
      <alignment horizontal="center" vertical="center" wrapText="1"/>
    </xf>
    <xf numFmtId="178" fontId="5" fillId="0" borderId="1" xfId="15" applyNumberFormat="1" applyFont="1" applyFill="1" applyBorder="1" applyAlignment="1">
      <alignment horizontal="center" vertical="center" wrapText="1"/>
    </xf>
    <xf numFmtId="0" fontId="6" fillId="0" borderId="1" xfId="15" applyFont="1" applyFill="1" applyBorder="1" applyAlignment="1">
      <alignment horizontal="center" vertical="center" wrapText="1"/>
    </xf>
    <xf numFmtId="178" fontId="3" fillId="0" borderId="1" xfId="15" applyNumberFormat="1" applyFont="1" applyFill="1" applyBorder="1" applyAlignment="1">
      <alignment horizontal="center" vertical="center" wrapText="1"/>
    </xf>
    <xf numFmtId="179" fontId="3" fillId="0" borderId="1" xfId="15" applyNumberFormat="1" applyFont="1" applyFill="1" applyBorder="1" applyAlignment="1">
      <alignment horizontal="center" vertical="center" wrapText="1"/>
    </xf>
    <xf numFmtId="9" fontId="3" fillId="0" borderId="1" xfId="15"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9" fontId="5" fillId="0" borderId="1" xfId="15" applyNumberFormat="1" applyFont="1" applyFill="1" applyBorder="1" applyAlignment="1">
      <alignment horizontal="center" vertical="center" wrapText="1"/>
    </xf>
    <xf numFmtId="179" fontId="5" fillId="0" borderId="1" xfId="15" applyNumberFormat="1" applyFont="1" applyFill="1" applyBorder="1" applyAlignment="1">
      <alignment horizontal="center" vertical="center" shrinkToFit="1"/>
    </xf>
    <xf numFmtId="9" fontId="5" fillId="0" borderId="1" xfId="15" applyNumberFormat="1" applyFont="1" applyFill="1" applyBorder="1" applyAlignment="1">
      <alignment horizontal="center" vertical="center" shrinkToFit="1"/>
    </xf>
    <xf numFmtId="176" fontId="1" fillId="0" borderId="1" xfId="15" applyNumberFormat="1" applyFont="1" applyFill="1" applyBorder="1" applyAlignment="1">
      <alignment horizontal="center" vertical="center" wrapText="1"/>
    </xf>
    <xf numFmtId="0" fontId="1" fillId="0" borderId="1" xfId="15" applyFont="1" applyFill="1" applyBorder="1" applyAlignment="1">
      <alignment vertical="center" wrapText="1"/>
    </xf>
    <xf numFmtId="181" fontId="5" fillId="0" borderId="1" xfId="1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181" fontId="7" fillId="0" borderId="1" xfId="4" applyNumberFormat="1" applyFont="1" applyFill="1" applyBorder="1" applyAlignment="1">
      <alignment horizontal="center" vertical="center" wrapText="1"/>
    </xf>
    <xf numFmtId="179" fontId="8" fillId="0" borderId="1" xfId="15"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8" fontId="1" fillId="0" borderId="1" xfId="15"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178" fontId="8" fillId="0" borderId="1" xfId="15"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shrinkToFit="1"/>
    </xf>
    <xf numFmtId="0" fontId="8" fillId="0" borderId="1" xfId="15" applyFont="1" applyFill="1" applyBorder="1" applyAlignment="1">
      <alignment horizontal="center" vertical="center" wrapText="1"/>
    </xf>
    <xf numFmtId="0" fontId="10" fillId="0" borderId="1" xfId="0" applyFont="1" applyFill="1" applyBorder="1" applyAlignment="1">
      <alignment horizontal="center" vertical="center" wrapText="1"/>
    </xf>
    <xf numFmtId="183" fontId="8" fillId="0" borderId="1" xfId="15" applyNumberFormat="1" applyFont="1" applyFill="1" applyBorder="1" applyAlignment="1">
      <alignment vertical="center" wrapText="1"/>
    </xf>
    <xf numFmtId="181" fontId="11" fillId="0" borderId="1" xfId="15" applyNumberFormat="1" applyFont="1" applyFill="1" applyBorder="1" applyAlignment="1">
      <alignment horizontal="center" vertical="center" shrinkToFit="1"/>
    </xf>
    <xf numFmtId="0" fontId="11" fillId="0" borderId="1" xfId="15"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11" fillId="0" borderId="1" xfId="15" applyNumberFormat="1" applyFont="1" applyFill="1" applyBorder="1" applyAlignment="1">
      <alignment horizontal="center" vertical="center" wrapText="1" shrinkToFit="1"/>
    </xf>
    <xf numFmtId="0" fontId="11" fillId="0" borderId="1" xfId="15" applyFont="1" applyFill="1" applyBorder="1" applyAlignment="1">
      <alignment horizontal="center" vertical="center" wrapText="1"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9" fontId="2" fillId="0" borderId="1" xfId="15" applyNumberFormat="1" applyFont="1" applyFill="1" applyBorder="1" applyAlignment="1">
      <alignment horizontal="left" vertical="center" wrapText="1"/>
    </xf>
    <xf numFmtId="179" fontId="5" fillId="2" borderId="1" xfId="15" applyNumberFormat="1" applyFont="1" applyFill="1" applyBorder="1" applyAlignment="1">
      <alignment horizontal="center" vertical="center" wrapText="1"/>
    </xf>
    <xf numFmtId="181" fontId="0" fillId="0" borderId="5" xfId="0" applyNumberFormat="1" applyFont="1" applyFill="1" applyBorder="1" applyAlignment="1">
      <alignment horizontal="center" vertical="center" shrinkToFit="1"/>
    </xf>
    <xf numFmtId="181" fontId="0" fillId="0" borderId="6" xfId="0" applyNumberFormat="1" applyFont="1" applyFill="1" applyBorder="1" applyAlignment="1">
      <alignment horizontal="center" vertical="center" shrinkToFit="1"/>
    </xf>
    <xf numFmtId="181" fontId="0" fillId="0" borderId="7" xfId="0" applyNumberFormat="1" applyFont="1" applyFill="1" applyBorder="1" applyAlignment="1">
      <alignment horizontal="center" vertical="center" shrinkToFit="1"/>
    </xf>
    <xf numFmtId="0" fontId="0" fillId="0" borderId="3" xfId="0" applyBorder="1"/>
    <xf numFmtId="0" fontId="0" fillId="0" borderId="8" xfId="0" applyBorder="1"/>
    <xf numFmtId="0" fontId="0" fillId="0" borderId="0" xfId="0" applyBorder="1"/>
    <xf numFmtId="0" fontId="7" fillId="0" borderId="8" xfId="0" applyFont="1" applyBorder="1" applyAlignment="1">
      <alignment horizontal="left" vertical="center"/>
    </xf>
    <xf numFmtId="0" fontId="12" fillId="0" borderId="8" xfId="0" applyFont="1" applyBorder="1" applyAlignment="1">
      <alignment horizontal="lef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justify" vertical="center" wrapText="1"/>
    </xf>
    <xf numFmtId="0" fontId="17" fillId="0" borderId="32" xfId="0" applyFont="1" applyBorder="1" applyAlignment="1">
      <alignment horizontal="justify" vertical="center" wrapText="1"/>
    </xf>
    <xf numFmtId="0" fontId="15" fillId="0" borderId="19" xfId="0" applyFont="1" applyBorder="1" applyAlignment="1">
      <alignment horizontal="justify" vertical="center" wrapText="1"/>
    </xf>
    <xf numFmtId="0" fontId="15" fillId="0" borderId="22" xfId="0" applyFont="1" applyBorder="1" applyAlignment="1">
      <alignment horizontal="justify"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4"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38" xfId="0" applyFont="1" applyBorder="1" applyAlignment="1">
      <alignment horizontal="justify" vertical="center" wrapText="1"/>
    </xf>
    <xf numFmtId="0" fontId="13" fillId="0" borderId="27" xfId="0" applyFont="1" applyBorder="1" applyAlignment="1">
      <alignment horizontal="justify"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5" xfId="0" applyFont="1" applyBorder="1" applyAlignment="1">
      <alignment horizontal="center" vertical="center" wrapText="1"/>
    </xf>
    <xf numFmtId="0" fontId="18" fillId="0" borderId="32" xfId="0" applyFont="1" applyBorder="1" applyAlignment="1">
      <alignment horizontal="center" vertical="center"/>
    </xf>
    <xf numFmtId="0" fontId="13" fillId="0" borderId="33"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12" xfId="0" applyFont="1" applyBorder="1" applyAlignment="1">
      <alignment horizontal="justify" vertical="center" wrapText="1"/>
    </xf>
    <xf numFmtId="0" fontId="19" fillId="0" borderId="13" xfId="0" applyFont="1" applyBorder="1" applyAlignment="1">
      <alignment horizontal="center" vertical="center" wrapText="1"/>
    </xf>
    <xf numFmtId="0" fontId="13" fillId="0" borderId="28" xfId="0" applyFont="1" applyBorder="1" applyAlignment="1">
      <alignment horizontal="justify" vertical="center" wrapText="1"/>
    </xf>
    <xf numFmtId="0" fontId="13" fillId="0" borderId="38" xfId="0" applyFont="1" applyBorder="1" applyAlignment="1">
      <alignment horizontal="center" vertical="center" wrapText="1"/>
    </xf>
    <xf numFmtId="0" fontId="13" fillId="0" borderId="27" xfId="0" applyFont="1" applyBorder="1" applyAlignment="1">
      <alignment horizontal="center" vertical="center" wrapText="1"/>
    </xf>
    <xf numFmtId="0" fontId="20" fillId="0" borderId="32" xfId="0" applyFont="1" applyBorder="1" applyAlignment="1">
      <alignment horizontal="center" vertical="center"/>
    </xf>
    <xf numFmtId="0" fontId="0" fillId="0" borderId="32" xfId="0" applyFont="1" applyBorder="1" applyAlignment="1">
      <alignment horizontal="center" vertical="center"/>
    </xf>
    <xf numFmtId="0" fontId="0" fillId="0" borderId="44" xfId="0" applyBorder="1" applyAlignment="1">
      <alignment horizontal="center" vertical="center"/>
    </xf>
    <xf numFmtId="0" fontId="13" fillId="0" borderId="23" xfId="0" applyFont="1" applyBorder="1" applyAlignment="1">
      <alignment horizontal="justify" vertical="center" wrapText="1"/>
    </xf>
    <xf numFmtId="0" fontId="13" fillId="0" borderId="41" xfId="0" applyFont="1" applyBorder="1" applyAlignment="1">
      <alignment horizontal="justify"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7" fillId="0" borderId="45"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45"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_长城 K2.S08.V08.Y08-09年5月份后价格" xfId="6"/>
    <cellStyle name="40% - 强调文字颜色 3" xfId="7" builtinId="39"/>
    <cellStyle name="差" xfId="8" builtinId="27"/>
    <cellStyle name="千位分隔" xfId="9" builtinId="3"/>
    <cellStyle name="60% - 强调文字颜色 3" xfId="10" builtinId="40"/>
    <cellStyle name="超链接" xfId="11" builtinId="8"/>
    <cellStyle name="_K苏州万隆新"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_万隆价格通知单" xfId="51"/>
    <cellStyle name="60% - 强调文字颜色 6" xfId="52" builtinId="52"/>
    <cellStyle name="常规 2" xfId="53"/>
    <cellStyle name="常规 3" xfId="54"/>
    <cellStyle name="常规 4" xfId="55"/>
    <cellStyle name="常规 5" xfId="5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customXml" Target="../customXml/item5.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7" Type="http://schemas.openxmlformats.org/officeDocument/2006/relationships/image" Target="../media/image50.png"/><Relationship Id="rId46" Type="http://schemas.openxmlformats.org/officeDocument/2006/relationships/image" Target="../media/image49.png"/><Relationship Id="rId45" Type="http://schemas.openxmlformats.org/officeDocument/2006/relationships/image" Target="../media/image48.png"/><Relationship Id="rId44" Type="http://schemas.openxmlformats.org/officeDocument/2006/relationships/image" Target="../media/image47.png"/><Relationship Id="rId43" Type="http://schemas.openxmlformats.org/officeDocument/2006/relationships/image" Target="../media/image46.png"/><Relationship Id="rId42" Type="http://schemas.openxmlformats.org/officeDocument/2006/relationships/image" Target="../media/image45.png"/><Relationship Id="rId41" Type="http://schemas.openxmlformats.org/officeDocument/2006/relationships/image" Target="../media/image44.png"/><Relationship Id="rId40" Type="http://schemas.openxmlformats.org/officeDocument/2006/relationships/image" Target="../media/image43.png"/><Relationship Id="rId4" Type="http://schemas.openxmlformats.org/officeDocument/2006/relationships/image" Target="../media/image7.png"/><Relationship Id="rId39" Type="http://schemas.openxmlformats.org/officeDocument/2006/relationships/image" Target="../media/image42.png"/><Relationship Id="rId38" Type="http://schemas.openxmlformats.org/officeDocument/2006/relationships/image" Target="../media/image41.png"/><Relationship Id="rId37" Type="http://schemas.openxmlformats.org/officeDocument/2006/relationships/image" Target="../media/image40.png"/><Relationship Id="rId36" Type="http://schemas.openxmlformats.org/officeDocument/2006/relationships/image" Target="../media/image39.png"/><Relationship Id="rId35" Type="http://schemas.openxmlformats.org/officeDocument/2006/relationships/image" Target="../media/image38.png"/><Relationship Id="rId34" Type="http://schemas.openxmlformats.org/officeDocument/2006/relationships/image" Target="../media/image37.png"/><Relationship Id="rId33" Type="http://schemas.openxmlformats.org/officeDocument/2006/relationships/image" Target="../media/image36.png"/><Relationship Id="rId32" Type="http://schemas.openxmlformats.org/officeDocument/2006/relationships/image" Target="../media/image35.png"/><Relationship Id="rId31" Type="http://schemas.openxmlformats.org/officeDocument/2006/relationships/image" Target="../media/image34.png"/><Relationship Id="rId30" Type="http://schemas.openxmlformats.org/officeDocument/2006/relationships/image" Target="../media/image33.png"/><Relationship Id="rId3" Type="http://schemas.openxmlformats.org/officeDocument/2006/relationships/image" Target="../media/image6.png"/><Relationship Id="rId29" Type="http://schemas.openxmlformats.org/officeDocument/2006/relationships/image" Target="../media/image32.png"/><Relationship Id="rId28" Type="http://schemas.openxmlformats.org/officeDocument/2006/relationships/image" Target="../media/image31.png"/><Relationship Id="rId27" Type="http://schemas.openxmlformats.org/officeDocument/2006/relationships/image" Target="../media/image30.png"/><Relationship Id="rId26" Type="http://schemas.openxmlformats.org/officeDocument/2006/relationships/image" Target="../media/image29.png"/><Relationship Id="rId25" Type="http://schemas.openxmlformats.org/officeDocument/2006/relationships/image" Target="../media/image28.png"/><Relationship Id="rId24" Type="http://schemas.openxmlformats.org/officeDocument/2006/relationships/image" Target="../media/image27.png"/><Relationship Id="rId23" Type="http://schemas.openxmlformats.org/officeDocument/2006/relationships/image" Target="../media/image26.png"/><Relationship Id="rId22" Type="http://schemas.openxmlformats.org/officeDocument/2006/relationships/image" Target="../media/image25.png"/><Relationship Id="rId21" Type="http://schemas.openxmlformats.org/officeDocument/2006/relationships/image" Target="../media/image24.png"/><Relationship Id="rId20" Type="http://schemas.openxmlformats.org/officeDocument/2006/relationships/image" Target="../media/image23.png"/><Relationship Id="rId2" Type="http://schemas.openxmlformats.org/officeDocument/2006/relationships/image" Target="../media/image5.png"/><Relationship Id="rId19" Type="http://schemas.openxmlformats.org/officeDocument/2006/relationships/image" Target="../media/image22.png"/><Relationship Id="rId18" Type="http://schemas.openxmlformats.org/officeDocument/2006/relationships/image" Target="../media/image21.png"/><Relationship Id="rId17" Type="http://schemas.openxmlformats.org/officeDocument/2006/relationships/image" Target="../media/image20.png"/><Relationship Id="rId16" Type="http://schemas.openxmlformats.org/officeDocument/2006/relationships/image" Target="../media/image19.png"/><Relationship Id="rId15" Type="http://schemas.openxmlformats.org/officeDocument/2006/relationships/image" Target="../media/image18.png"/><Relationship Id="rId14" Type="http://schemas.openxmlformats.org/officeDocument/2006/relationships/image" Target="../media/image17.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133350</xdr:colOff>
      <xdr:row>0</xdr:row>
      <xdr:rowOff>323850</xdr:rowOff>
    </xdr:to>
    <xdr:pic>
      <xdr:nvPicPr>
        <xdr:cNvPr id="1671" name="图片 3" descr="1"/>
        <xdr:cNvPicPr>
          <a:picLocks noChangeAspect="1" noChangeArrowheads="1"/>
        </xdr:cNvPicPr>
      </xdr:nvPicPr>
      <xdr:blipFill>
        <a:blip r:embed="rId1" cstate="print"/>
        <a:srcRect/>
        <a:stretch>
          <a:fillRect/>
        </a:stretch>
      </xdr:blipFill>
      <xdr:spPr>
        <a:xfrm>
          <a:off x="0" y="0"/>
          <a:ext cx="2409825" cy="323850"/>
        </a:xfrm>
        <a:prstGeom prst="rect">
          <a:avLst/>
        </a:prstGeom>
        <a:noFill/>
        <a:ln w="9525">
          <a:noFill/>
          <a:miter lim="800000"/>
          <a:headEnd/>
          <a:tailEnd/>
        </a:ln>
      </xdr:spPr>
    </xdr:pic>
    <xdr:clientData/>
  </xdr:twoCellAnchor>
  <xdr:twoCellAnchor editAs="oneCell">
    <xdr:from>
      <xdr:col>36</xdr:col>
      <xdr:colOff>28575</xdr:colOff>
      <xdr:row>1</xdr:row>
      <xdr:rowOff>19050</xdr:rowOff>
    </xdr:from>
    <xdr:to>
      <xdr:col>41</xdr:col>
      <xdr:colOff>28575</xdr:colOff>
      <xdr:row>1</xdr:row>
      <xdr:rowOff>228600</xdr:rowOff>
    </xdr:to>
    <xdr:sp>
      <xdr:nvSpPr>
        <xdr:cNvPr id="1026" name="Text Box 2"/>
        <xdr:cNvSpPr txBox="1">
          <a:spLocks noChangeArrowheads="1"/>
        </xdr:cNvSpPr>
      </xdr:nvSpPr>
      <xdr:spPr>
        <a:xfrm>
          <a:off x="8963025" y="352425"/>
          <a:ext cx="1200150" cy="209550"/>
        </a:xfrm>
        <a:prstGeom prst="rect">
          <a:avLst/>
        </a:prstGeom>
        <a:noFill/>
        <a:ln w="9525">
          <a:noFill/>
          <a:miter lim="800000"/>
        </a:ln>
      </xdr:spPr>
      <xdr:txBody>
        <a:bodyPr vertOverflow="clip" wrap="square" lIns="27432" tIns="18288" rIns="0" bIns="0" anchor="t" upright="1"/>
        <a:lstStyle/>
        <a:p>
          <a:pPr algn="l" rtl="0">
            <a:defRPr sz="1000"/>
          </a:pPr>
          <a:r>
            <a:rPr lang="zh-CN" altLang="en-US" sz="1100" b="0" i="0" strike="noStrike">
              <a:solidFill>
                <a:srgbClr val="000000"/>
              </a:solidFill>
              <a:latin typeface="黑体" panose="02010609060101010101" charset="-122"/>
              <a:ea typeface="黑体" panose="02010609060101010101" charset="-122"/>
            </a:rPr>
            <a:t>识别号：</a:t>
          </a:r>
          <a:endParaRPr lang="zh-CN" altLang="en-US" sz="11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113030</xdr:colOff>
      <xdr:row>3</xdr:row>
      <xdr:rowOff>130175</xdr:rowOff>
    </xdr:from>
    <xdr:to>
      <xdr:col>3</xdr:col>
      <xdr:colOff>857250</xdr:colOff>
      <xdr:row>8</xdr:row>
      <xdr:rowOff>146685</xdr:rowOff>
    </xdr:to>
    <xdr:pic>
      <xdr:nvPicPr>
        <xdr:cNvPr id="13" name="图片 12"/>
        <xdr:cNvPicPr>
          <a:picLocks noChangeAspect="1"/>
        </xdr:cNvPicPr>
      </xdr:nvPicPr>
      <xdr:blipFill>
        <a:blip r:embed="rId1"/>
        <a:stretch>
          <a:fillRect/>
        </a:stretch>
      </xdr:blipFill>
      <xdr:spPr>
        <a:xfrm rot="5400000">
          <a:off x="1449705" y="1478280"/>
          <a:ext cx="1007110" cy="744220"/>
        </a:xfrm>
        <a:prstGeom prst="rect">
          <a:avLst/>
        </a:prstGeom>
        <a:noFill/>
        <a:ln w="9525">
          <a:noFill/>
        </a:ln>
      </xdr:spPr>
    </xdr:pic>
    <xdr:clientData/>
  </xdr:twoCellAnchor>
  <xdr:twoCellAnchor editAs="oneCell">
    <xdr:from>
      <xdr:col>3</xdr:col>
      <xdr:colOff>38100</xdr:colOff>
      <xdr:row>10</xdr:row>
      <xdr:rowOff>53340</xdr:rowOff>
    </xdr:from>
    <xdr:to>
      <xdr:col>3</xdr:col>
      <xdr:colOff>928370</xdr:colOff>
      <xdr:row>16</xdr:row>
      <xdr:rowOff>77470</xdr:rowOff>
    </xdr:to>
    <xdr:pic>
      <xdr:nvPicPr>
        <xdr:cNvPr id="15" name="图片 14"/>
        <xdr:cNvPicPr>
          <a:picLocks noChangeAspect="1"/>
        </xdr:cNvPicPr>
      </xdr:nvPicPr>
      <xdr:blipFill>
        <a:blip r:embed="rId2"/>
        <a:stretch>
          <a:fillRect/>
        </a:stretch>
      </xdr:blipFill>
      <xdr:spPr>
        <a:xfrm rot="5400000">
          <a:off x="1344930" y="2818130"/>
          <a:ext cx="1212850" cy="89027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90805</xdr:colOff>
      <xdr:row>3</xdr:row>
      <xdr:rowOff>23495</xdr:rowOff>
    </xdr:from>
    <xdr:to>
      <xdr:col>3</xdr:col>
      <xdr:colOff>805180</xdr:colOff>
      <xdr:row>9</xdr:row>
      <xdr:rowOff>168910</xdr:rowOff>
    </xdr:to>
    <xdr:pic>
      <xdr:nvPicPr>
        <xdr:cNvPr id="2" name="图片 1"/>
        <xdr:cNvPicPr>
          <a:picLocks noChangeAspect="1"/>
        </xdr:cNvPicPr>
      </xdr:nvPicPr>
      <xdr:blipFill>
        <a:blip r:embed="rId1"/>
        <a:stretch>
          <a:fillRect/>
        </a:stretch>
      </xdr:blipFill>
      <xdr:spPr>
        <a:xfrm rot="5400000">
          <a:off x="830580" y="1615440"/>
          <a:ext cx="1288415" cy="714375"/>
        </a:xfrm>
        <a:prstGeom prst="rect">
          <a:avLst/>
        </a:prstGeom>
        <a:noFill/>
        <a:ln w="9525">
          <a:noFill/>
        </a:ln>
      </xdr:spPr>
    </xdr:pic>
    <xdr:clientData/>
  </xdr:twoCellAnchor>
  <xdr:twoCellAnchor editAs="oneCell">
    <xdr:from>
      <xdr:col>3</xdr:col>
      <xdr:colOff>69850</xdr:colOff>
      <xdr:row>10</xdr:row>
      <xdr:rowOff>69215</xdr:rowOff>
    </xdr:from>
    <xdr:to>
      <xdr:col>3</xdr:col>
      <xdr:colOff>843915</xdr:colOff>
      <xdr:row>16</xdr:row>
      <xdr:rowOff>143510</xdr:rowOff>
    </xdr:to>
    <xdr:pic>
      <xdr:nvPicPr>
        <xdr:cNvPr id="3" name="图片 2"/>
        <xdr:cNvPicPr>
          <a:picLocks noChangeAspect="1"/>
        </xdr:cNvPicPr>
      </xdr:nvPicPr>
      <xdr:blipFill>
        <a:blip r:embed="rId2"/>
        <a:stretch>
          <a:fillRect/>
        </a:stretch>
      </xdr:blipFill>
      <xdr:spPr>
        <a:xfrm rot="5400000">
          <a:off x="875030" y="2929255"/>
          <a:ext cx="1217295" cy="774065"/>
        </a:xfrm>
        <a:prstGeom prst="rect">
          <a:avLst/>
        </a:prstGeom>
        <a:noFill/>
        <a:ln w="9525">
          <a:noFill/>
        </a:ln>
      </xdr:spPr>
    </xdr:pic>
    <xdr:clientData/>
  </xdr:twoCellAnchor>
  <xdr:twoCellAnchor editAs="oneCell">
    <xdr:from>
      <xdr:col>3</xdr:col>
      <xdr:colOff>44132</xdr:colOff>
      <xdr:row>17</xdr:row>
      <xdr:rowOff>23177</xdr:rowOff>
    </xdr:from>
    <xdr:to>
      <xdr:col>3</xdr:col>
      <xdr:colOff>872172</xdr:colOff>
      <xdr:row>23</xdr:row>
      <xdr:rowOff>168592</xdr:rowOff>
    </xdr:to>
    <xdr:pic>
      <xdr:nvPicPr>
        <xdr:cNvPr id="4" name="图片 3"/>
        <xdr:cNvPicPr>
          <a:picLocks noChangeAspect="1"/>
        </xdr:cNvPicPr>
      </xdr:nvPicPr>
      <xdr:blipFill>
        <a:blip r:embed="rId3"/>
        <a:stretch>
          <a:fillRect/>
        </a:stretch>
      </xdr:blipFill>
      <xdr:spPr>
        <a:xfrm rot="5400000">
          <a:off x="840105" y="4224655"/>
          <a:ext cx="1288415" cy="828040"/>
        </a:xfrm>
        <a:prstGeom prst="rect">
          <a:avLst/>
        </a:prstGeom>
        <a:noFill/>
        <a:ln w="9525">
          <a:noFill/>
        </a:ln>
      </xdr:spPr>
    </xdr:pic>
    <xdr:clientData/>
  </xdr:twoCellAnchor>
  <xdr:twoCellAnchor editAs="oneCell">
    <xdr:from>
      <xdr:col>3</xdr:col>
      <xdr:colOff>70802</xdr:colOff>
      <xdr:row>24</xdr:row>
      <xdr:rowOff>44767</xdr:rowOff>
    </xdr:from>
    <xdr:to>
      <xdr:col>3</xdr:col>
      <xdr:colOff>876617</xdr:colOff>
      <xdr:row>30</xdr:row>
      <xdr:rowOff>134937</xdr:rowOff>
    </xdr:to>
    <xdr:pic>
      <xdr:nvPicPr>
        <xdr:cNvPr id="5" name="图片 4"/>
        <xdr:cNvPicPr>
          <a:picLocks noChangeAspect="1"/>
        </xdr:cNvPicPr>
      </xdr:nvPicPr>
      <xdr:blipFill>
        <a:blip r:embed="rId4"/>
        <a:stretch>
          <a:fillRect/>
        </a:stretch>
      </xdr:blipFill>
      <xdr:spPr>
        <a:xfrm rot="5400000">
          <a:off x="883285" y="5563235"/>
          <a:ext cx="1233170" cy="805815"/>
        </a:xfrm>
        <a:prstGeom prst="rect">
          <a:avLst/>
        </a:prstGeom>
        <a:noFill/>
        <a:ln w="9525">
          <a:noFill/>
        </a:ln>
      </xdr:spPr>
    </xdr:pic>
    <xdr:clientData/>
  </xdr:twoCellAnchor>
  <xdr:twoCellAnchor editAs="oneCell">
    <xdr:from>
      <xdr:col>3</xdr:col>
      <xdr:colOff>24447</xdr:colOff>
      <xdr:row>31</xdr:row>
      <xdr:rowOff>39052</xdr:rowOff>
    </xdr:from>
    <xdr:to>
      <xdr:col>3</xdr:col>
      <xdr:colOff>896937</xdr:colOff>
      <xdr:row>37</xdr:row>
      <xdr:rowOff>131127</xdr:rowOff>
    </xdr:to>
    <xdr:pic>
      <xdr:nvPicPr>
        <xdr:cNvPr id="6" name="图片 5"/>
        <xdr:cNvPicPr>
          <a:picLocks noChangeAspect="1"/>
        </xdr:cNvPicPr>
      </xdr:nvPicPr>
      <xdr:blipFill>
        <a:blip r:embed="rId5"/>
        <a:stretch>
          <a:fillRect/>
        </a:stretch>
      </xdr:blipFill>
      <xdr:spPr>
        <a:xfrm rot="5400000">
          <a:off x="869315" y="6858635"/>
          <a:ext cx="1235075" cy="872490"/>
        </a:xfrm>
        <a:prstGeom prst="rect">
          <a:avLst/>
        </a:prstGeom>
        <a:noFill/>
        <a:ln w="9525">
          <a:noFill/>
        </a:ln>
      </xdr:spPr>
    </xdr:pic>
    <xdr:clientData/>
  </xdr:twoCellAnchor>
  <xdr:twoCellAnchor editAs="oneCell">
    <xdr:from>
      <xdr:col>3</xdr:col>
      <xdr:colOff>101917</xdr:colOff>
      <xdr:row>38</xdr:row>
      <xdr:rowOff>39052</xdr:rowOff>
    </xdr:from>
    <xdr:to>
      <xdr:col>3</xdr:col>
      <xdr:colOff>797877</xdr:colOff>
      <xdr:row>44</xdr:row>
      <xdr:rowOff>115887</xdr:rowOff>
    </xdr:to>
    <xdr:pic>
      <xdr:nvPicPr>
        <xdr:cNvPr id="7" name="图片 6"/>
        <xdr:cNvPicPr>
          <a:picLocks noChangeAspect="1"/>
        </xdr:cNvPicPr>
      </xdr:nvPicPr>
      <xdr:blipFill>
        <a:blip r:embed="rId6"/>
        <a:stretch>
          <a:fillRect/>
        </a:stretch>
      </xdr:blipFill>
      <xdr:spPr>
        <a:xfrm rot="5400000">
          <a:off x="866140" y="8272780"/>
          <a:ext cx="1219835" cy="695960"/>
        </a:xfrm>
        <a:prstGeom prst="rect">
          <a:avLst/>
        </a:prstGeom>
        <a:noFill/>
        <a:ln w="9525">
          <a:noFill/>
        </a:ln>
      </xdr:spPr>
    </xdr:pic>
    <xdr:clientData/>
  </xdr:twoCellAnchor>
  <xdr:twoCellAnchor editAs="oneCell">
    <xdr:from>
      <xdr:col>3</xdr:col>
      <xdr:colOff>16827</xdr:colOff>
      <xdr:row>46</xdr:row>
      <xdr:rowOff>53022</xdr:rowOff>
    </xdr:from>
    <xdr:to>
      <xdr:col>3</xdr:col>
      <xdr:colOff>902017</xdr:colOff>
      <xdr:row>53</xdr:row>
      <xdr:rowOff>179387</xdr:rowOff>
    </xdr:to>
    <xdr:pic>
      <xdr:nvPicPr>
        <xdr:cNvPr id="8" name="图片 7"/>
        <xdr:cNvPicPr>
          <a:picLocks noChangeAspect="1"/>
        </xdr:cNvPicPr>
      </xdr:nvPicPr>
      <xdr:blipFill>
        <a:blip r:embed="rId7"/>
        <a:stretch>
          <a:fillRect/>
        </a:stretch>
      </xdr:blipFill>
      <xdr:spPr>
        <a:xfrm rot="5400000">
          <a:off x="755650" y="9836150"/>
          <a:ext cx="1459865" cy="885190"/>
        </a:xfrm>
        <a:prstGeom prst="rect">
          <a:avLst/>
        </a:prstGeom>
        <a:noFill/>
        <a:ln w="9525">
          <a:noFill/>
        </a:ln>
      </xdr:spPr>
    </xdr:pic>
    <xdr:clientData/>
  </xdr:twoCellAnchor>
  <xdr:twoCellAnchor editAs="oneCell">
    <xdr:from>
      <xdr:col>3</xdr:col>
      <xdr:colOff>70485</xdr:colOff>
      <xdr:row>56</xdr:row>
      <xdr:rowOff>16510</xdr:rowOff>
    </xdr:from>
    <xdr:to>
      <xdr:col>3</xdr:col>
      <xdr:colOff>900430</xdr:colOff>
      <xdr:row>62</xdr:row>
      <xdr:rowOff>177165</xdr:rowOff>
    </xdr:to>
    <xdr:pic>
      <xdr:nvPicPr>
        <xdr:cNvPr id="9" name="图片 8"/>
        <xdr:cNvPicPr>
          <a:picLocks noChangeAspect="1"/>
        </xdr:cNvPicPr>
      </xdr:nvPicPr>
      <xdr:blipFill>
        <a:blip r:embed="rId8"/>
        <a:stretch>
          <a:fillRect/>
        </a:stretch>
      </xdr:blipFill>
      <xdr:spPr>
        <a:xfrm rot="5400000">
          <a:off x="860425" y="11654790"/>
          <a:ext cx="1303655" cy="829945"/>
        </a:xfrm>
        <a:prstGeom prst="rect">
          <a:avLst/>
        </a:prstGeom>
        <a:noFill/>
        <a:ln w="9525">
          <a:noFill/>
        </a:ln>
      </xdr:spPr>
    </xdr:pic>
    <xdr:clientData/>
  </xdr:twoCellAnchor>
  <xdr:twoCellAnchor editAs="oneCell">
    <xdr:from>
      <xdr:col>3</xdr:col>
      <xdr:colOff>68580</xdr:colOff>
      <xdr:row>63</xdr:row>
      <xdr:rowOff>53975</xdr:rowOff>
    </xdr:from>
    <xdr:to>
      <xdr:col>3</xdr:col>
      <xdr:colOff>881380</xdr:colOff>
      <xdr:row>69</xdr:row>
      <xdr:rowOff>140335</xdr:rowOff>
    </xdr:to>
    <xdr:pic>
      <xdr:nvPicPr>
        <xdr:cNvPr id="10" name="图片 9"/>
        <xdr:cNvPicPr>
          <a:picLocks noChangeAspect="1"/>
        </xdr:cNvPicPr>
      </xdr:nvPicPr>
      <xdr:blipFill>
        <a:blip r:embed="rId9"/>
        <a:stretch>
          <a:fillRect/>
        </a:stretch>
      </xdr:blipFill>
      <xdr:spPr>
        <a:xfrm rot="5400000">
          <a:off x="887095" y="12997180"/>
          <a:ext cx="1229360" cy="812800"/>
        </a:xfrm>
        <a:prstGeom prst="rect">
          <a:avLst/>
        </a:prstGeom>
        <a:noFill/>
        <a:ln w="9525">
          <a:noFill/>
        </a:ln>
      </xdr:spPr>
    </xdr:pic>
    <xdr:clientData/>
  </xdr:twoCellAnchor>
  <xdr:twoCellAnchor editAs="oneCell">
    <xdr:from>
      <xdr:col>3</xdr:col>
      <xdr:colOff>34607</xdr:colOff>
      <xdr:row>70</xdr:row>
      <xdr:rowOff>18097</xdr:rowOff>
    </xdr:from>
    <xdr:to>
      <xdr:col>3</xdr:col>
      <xdr:colOff>845502</xdr:colOff>
      <xdr:row>76</xdr:row>
      <xdr:rowOff>136207</xdr:rowOff>
    </xdr:to>
    <xdr:pic>
      <xdr:nvPicPr>
        <xdr:cNvPr id="11" name="图片 10"/>
        <xdr:cNvPicPr>
          <a:picLocks noChangeAspect="1"/>
        </xdr:cNvPicPr>
      </xdr:nvPicPr>
      <xdr:blipFill>
        <a:blip r:embed="rId10"/>
        <a:stretch>
          <a:fillRect/>
        </a:stretch>
      </xdr:blipFill>
      <xdr:spPr>
        <a:xfrm rot="5400000">
          <a:off x="835660" y="14310995"/>
          <a:ext cx="1261110" cy="810895"/>
        </a:xfrm>
        <a:prstGeom prst="rect">
          <a:avLst/>
        </a:prstGeom>
        <a:noFill/>
        <a:ln w="9525">
          <a:noFill/>
        </a:ln>
      </xdr:spPr>
    </xdr:pic>
    <xdr:clientData/>
  </xdr:twoCellAnchor>
  <xdr:twoCellAnchor editAs="oneCell">
    <xdr:from>
      <xdr:col>3</xdr:col>
      <xdr:colOff>13970</xdr:colOff>
      <xdr:row>78</xdr:row>
      <xdr:rowOff>107315</xdr:rowOff>
    </xdr:from>
    <xdr:to>
      <xdr:col>3</xdr:col>
      <xdr:colOff>916305</xdr:colOff>
      <xdr:row>83</xdr:row>
      <xdr:rowOff>26035</xdr:rowOff>
    </xdr:to>
    <xdr:pic>
      <xdr:nvPicPr>
        <xdr:cNvPr id="12" name="图片 11"/>
        <xdr:cNvPicPr>
          <a:picLocks noChangeAspect="1"/>
        </xdr:cNvPicPr>
      </xdr:nvPicPr>
      <xdr:blipFill>
        <a:blip r:embed="rId11"/>
        <a:stretch>
          <a:fillRect/>
        </a:stretch>
      </xdr:blipFill>
      <xdr:spPr>
        <a:xfrm>
          <a:off x="1040765" y="15699740"/>
          <a:ext cx="902335" cy="871220"/>
        </a:xfrm>
        <a:prstGeom prst="rect">
          <a:avLst/>
        </a:prstGeom>
        <a:noFill/>
        <a:ln w="9525">
          <a:noFill/>
        </a:ln>
      </xdr:spPr>
    </xdr:pic>
    <xdr:clientData/>
  </xdr:twoCellAnchor>
  <xdr:twoCellAnchor editAs="oneCell">
    <xdr:from>
      <xdr:col>3</xdr:col>
      <xdr:colOff>82867</xdr:colOff>
      <xdr:row>84</xdr:row>
      <xdr:rowOff>100012</xdr:rowOff>
    </xdr:from>
    <xdr:to>
      <xdr:col>3</xdr:col>
      <xdr:colOff>793432</xdr:colOff>
      <xdr:row>90</xdr:row>
      <xdr:rowOff>153352</xdr:rowOff>
    </xdr:to>
    <xdr:pic>
      <xdr:nvPicPr>
        <xdr:cNvPr id="13" name="图片 12"/>
        <xdr:cNvPicPr>
          <a:picLocks noChangeAspect="1"/>
        </xdr:cNvPicPr>
      </xdr:nvPicPr>
      <xdr:blipFill>
        <a:blip r:embed="rId12"/>
        <a:stretch>
          <a:fillRect/>
        </a:stretch>
      </xdr:blipFill>
      <xdr:spPr>
        <a:xfrm rot="5400000">
          <a:off x="866140" y="17077690"/>
          <a:ext cx="1196340" cy="710565"/>
        </a:xfrm>
        <a:prstGeom prst="rect">
          <a:avLst/>
        </a:prstGeom>
        <a:noFill/>
        <a:ln w="9525">
          <a:noFill/>
        </a:ln>
      </xdr:spPr>
    </xdr:pic>
    <xdr:clientData/>
  </xdr:twoCellAnchor>
  <xdr:twoCellAnchor editAs="oneCell">
    <xdr:from>
      <xdr:col>3</xdr:col>
      <xdr:colOff>34290</xdr:colOff>
      <xdr:row>92</xdr:row>
      <xdr:rowOff>154305</xdr:rowOff>
    </xdr:from>
    <xdr:to>
      <xdr:col>3</xdr:col>
      <xdr:colOff>871855</xdr:colOff>
      <xdr:row>96</xdr:row>
      <xdr:rowOff>173355</xdr:rowOff>
    </xdr:to>
    <xdr:pic>
      <xdr:nvPicPr>
        <xdr:cNvPr id="14" name="图片 13"/>
        <xdr:cNvPicPr>
          <a:picLocks noChangeAspect="1"/>
        </xdr:cNvPicPr>
      </xdr:nvPicPr>
      <xdr:blipFill>
        <a:blip r:embed="rId13"/>
        <a:stretch>
          <a:fillRect/>
        </a:stretch>
      </xdr:blipFill>
      <xdr:spPr>
        <a:xfrm>
          <a:off x="1061085" y="18413730"/>
          <a:ext cx="837565" cy="781050"/>
        </a:xfrm>
        <a:prstGeom prst="rect">
          <a:avLst/>
        </a:prstGeom>
        <a:noFill/>
        <a:ln w="9525">
          <a:noFill/>
        </a:ln>
      </xdr:spPr>
    </xdr:pic>
    <xdr:clientData/>
  </xdr:twoCellAnchor>
  <xdr:twoCellAnchor editAs="oneCell">
    <xdr:from>
      <xdr:col>3</xdr:col>
      <xdr:colOff>85090</xdr:colOff>
      <xdr:row>98</xdr:row>
      <xdr:rowOff>73660</xdr:rowOff>
    </xdr:from>
    <xdr:to>
      <xdr:col>3</xdr:col>
      <xdr:colOff>846455</xdr:colOff>
      <xdr:row>104</xdr:row>
      <xdr:rowOff>141605</xdr:rowOff>
    </xdr:to>
    <xdr:pic>
      <xdr:nvPicPr>
        <xdr:cNvPr id="15" name="图片 14"/>
        <xdr:cNvPicPr>
          <a:picLocks noChangeAspect="1"/>
        </xdr:cNvPicPr>
      </xdr:nvPicPr>
      <xdr:blipFill>
        <a:blip r:embed="rId14"/>
        <a:stretch>
          <a:fillRect/>
        </a:stretch>
      </xdr:blipFill>
      <xdr:spPr>
        <a:xfrm rot="5400000">
          <a:off x="887095" y="19700875"/>
          <a:ext cx="1210945" cy="761365"/>
        </a:xfrm>
        <a:prstGeom prst="rect">
          <a:avLst/>
        </a:prstGeom>
        <a:noFill/>
        <a:ln w="9525">
          <a:noFill/>
        </a:ln>
      </xdr:spPr>
    </xdr:pic>
    <xdr:clientData/>
  </xdr:twoCellAnchor>
  <xdr:twoCellAnchor editAs="oneCell">
    <xdr:from>
      <xdr:col>3</xdr:col>
      <xdr:colOff>52705</xdr:colOff>
      <xdr:row>105</xdr:row>
      <xdr:rowOff>29845</xdr:rowOff>
    </xdr:from>
    <xdr:to>
      <xdr:col>3</xdr:col>
      <xdr:colOff>861060</xdr:colOff>
      <xdr:row>111</xdr:row>
      <xdr:rowOff>151130</xdr:rowOff>
    </xdr:to>
    <xdr:pic>
      <xdr:nvPicPr>
        <xdr:cNvPr id="16" name="图片 15"/>
        <xdr:cNvPicPr>
          <a:picLocks noChangeAspect="1"/>
        </xdr:cNvPicPr>
      </xdr:nvPicPr>
      <xdr:blipFill>
        <a:blip r:embed="rId15"/>
        <a:stretch>
          <a:fillRect/>
        </a:stretch>
      </xdr:blipFill>
      <xdr:spPr>
        <a:xfrm rot="5400000">
          <a:off x="851535" y="20993735"/>
          <a:ext cx="1264285" cy="808355"/>
        </a:xfrm>
        <a:prstGeom prst="rect">
          <a:avLst/>
        </a:prstGeom>
        <a:noFill/>
        <a:ln w="9525">
          <a:noFill/>
        </a:ln>
      </xdr:spPr>
    </xdr:pic>
    <xdr:clientData/>
  </xdr:twoCellAnchor>
  <xdr:twoCellAnchor editAs="oneCell">
    <xdr:from>
      <xdr:col>3</xdr:col>
      <xdr:colOff>64135</xdr:colOff>
      <xdr:row>112</xdr:row>
      <xdr:rowOff>71120</xdr:rowOff>
    </xdr:from>
    <xdr:to>
      <xdr:col>3</xdr:col>
      <xdr:colOff>848360</xdr:colOff>
      <xdr:row>118</xdr:row>
      <xdr:rowOff>170815</xdr:rowOff>
    </xdr:to>
    <xdr:pic>
      <xdr:nvPicPr>
        <xdr:cNvPr id="17" name="图片 16"/>
        <xdr:cNvPicPr>
          <a:picLocks noChangeAspect="1"/>
        </xdr:cNvPicPr>
      </xdr:nvPicPr>
      <xdr:blipFill>
        <a:blip r:embed="rId16"/>
        <a:stretch>
          <a:fillRect/>
        </a:stretch>
      </xdr:blipFill>
      <xdr:spPr>
        <a:xfrm rot="5400000">
          <a:off x="861695" y="22369780"/>
          <a:ext cx="1242695" cy="784225"/>
        </a:xfrm>
        <a:prstGeom prst="rect">
          <a:avLst/>
        </a:prstGeom>
        <a:noFill/>
        <a:ln w="9525">
          <a:noFill/>
        </a:ln>
      </xdr:spPr>
    </xdr:pic>
    <xdr:clientData/>
  </xdr:twoCellAnchor>
  <xdr:twoCellAnchor editAs="oneCell">
    <xdr:from>
      <xdr:col>3</xdr:col>
      <xdr:colOff>53022</xdr:colOff>
      <xdr:row>119</xdr:row>
      <xdr:rowOff>51752</xdr:rowOff>
    </xdr:from>
    <xdr:to>
      <xdr:col>3</xdr:col>
      <xdr:colOff>828992</xdr:colOff>
      <xdr:row>125</xdr:row>
      <xdr:rowOff>162877</xdr:rowOff>
    </xdr:to>
    <xdr:pic>
      <xdr:nvPicPr>
        <xdr:cNvPr id="18" name="图片 17"/>
        <xdr:cNvPicPr>
          <a:picLocks noChangeAspect="1"/>
        </xdr:cNvPicPr>
      </xdr:nvPicPr>
      <xdr:blipFill>
        <a:blip r:embed="rId17"/>
        <a:stretch>
          <a:fillRect/>
        </a:stretch>
      </xdr:blipFill>
      <xdr:spPr>
        <a:xfrm rot="5400000">
          <a:off x="840105" y="23693120"/>
          <a:ext cx="1254125" cy="775970"/>
        </a:xfrm>
        <a:prstGeom prst="rect">
          <a:avLst/>
        </a:prstGeom>
        <a:noFill/>
        <a:ln w="9525">
          <a:noFill/>
        </a:ln>
      </xdr:spPr>
    </xdr:pic>
    <xdr:clientData/>
  </xdr:twoCellAnchor>
  <xdr:twoCellAnchor editAs="oneCell">
    <xdr:from>
      <xdr:col>3</xdr:col>
      <xdr:colOff>54927</xdr:colOff>
      <xdr:row>126</xdr:row>
      <xdr:rowOff>66357</xdr:rowOff>
    </xdr:from>
    <xdr:to>
      <xdr:col>3</xdr:col>
      <xdr:colOff>861377</xdr:colOff>
      <xdr:row>132</xdr:row>
      <xdr:rowOff>166052</xdr:rowOff>
    </xdr:to>
    <xdr:pic>
      <xdr:nvPicPr>
        <xdr:cNvPr id="19" name="图片 18"/>
        <xdr:cNvPicPr>
          <a:picLocks noChangeAspect="1"/>
        </xdr:cNvPicPr>
      </xdr:nvPicPr>
      <xdr:blipFill>
        <a:blip r:embed="rId18"/>
        <a:stretch>
          <a:fillRect/>
        </a:stretch>
      </xdr:blipFill>
      <xdr:spPr>
        <a:xfrm rot="5400000">
          <a:off x="862965" y="25020270"/>
          <a:ext cx="1242695" cy="806450"/>
        </a:xfrm>
        <a:prstGeom prst="rect">
          <a:avLst/>
        </a:prstGeom>
        <a:noFill/>
        <a:ln w="9525">
          <a:noFill/>
        </a:ln>
      </xdr:spPr>
    </xdr:pic>
    <xdr:clientData/>
  </xdr:twoCellAnchor>
  <xdr:twoCellAnchor editAs="oneCell">
    <xdr:from>
      <xdr:col>3</xdr:col>
      <xdr:colOff>33020</xdr:colOff>
      <xdr:row>133</xdr:row>
      <xdr:rowOff>48895</xdr:rowOff>
    </xdr:from>
    <xdr:to>
      <xdr:col>3</xdr:col>
      <xdr:colOff>922655</xdr:colOff>
      <xdr:row>139</xdr:row>
      <xdr:rowOff>161290</xdr:rowOff>
    </xdr:to>
    <xdr:pic>
      <xdr:nvPicPr>
        <xdr:cNvPr id="20" name="图片 19"/>
        <xdr:cNvPicPr>
          <a:picLocks noChangeAspect="1"/>
        </xdr:cNvPicPr>
      </xdr:nvPicPr>
      <xdr:blipFill>
        <a:blip r:embed="rId19"/>
        <a:stretch>
          <a:fillRect/>
        </a:stretch>
      </xdr:blipFill>
      <xdr:spPr>
        <a:xfrm rot="5400000">
          <a:off x="876935" y="26301700"/>
          <a:ext cx="1255395" cy="889635"/>
        </a:xfrm>
        <a:prstGeom prst="rect">
          <a:avLst/>
        </a:prstGeom>
        <a:noFill/>
        <a:ln w="9525">
          <a:noFill/>
        </a:ln>
      </xdr:spPr>
    </xdr:pic>
    <xdr:clientData/>
  </xdr:twoCellAnchor>
  <xdr:twoCellAnchor editAs="oneCell">
    <xdr:from>
      <xdr:col>3</xdr:col>
      <xdr:colOff>47625</xdr:colOff>
      <xdr:row>140</xdr:row>
      <xdr:rowOff>13970</xdr:rowOff>
    </xdr:from>
    <xdr:to>
      <xdr:col>3</xdr:col>
      <xdr:colOff>855980</xdr:colOff>
      <xdr:row>146</xdr:row>
      <xdr:rowOff>135255</xdr:rowOff>
    </xdr:to>
    <xdr:pic>
      <xdr:nvPicPr>
        <xdr:cNvPr id="21" name="图片 20"/>
        <xdr:cNvPicPr>
          <a:picLocks noChangeAspect="1"/>
        </xdr:cNvPicPr>
      </xdr:nvPicPr>
      <xdr:blipFill>
        <a:blip r:embed="rId15"/>
        <a:stretch>
          <a:fillRect/>
        </a:stretch>
      </xdr:blipFill>
      <xdr:spPr>
        <a:xfrm rot="5400000">
          <a:off x="846455" y="27645360"/>
          <a:ext cx="1264285" cy="808355"/>
        </a:xfrm>
        <a:prstGeom prst="rect">
          <a:avLst/>
        </a:prstGeom>
        <a:noFill/>
        <a:ln w="9525">
          <a:noFill/>
        </a:ln>
      </xdr:spPr>
    </xdr:pic>
    <xdr:clientData/>
  </xdr:twoCellAnchor>
  <xdr:twoCellAnchor editAs="oneCell">
    <xdr:from>
      <xdr:col>3</xdr:col>
      <xdr:colOff>21590</xdr:colOff>
      <xdr:row>148</xdr:row>
      <xdr:rowOff>177800</xdr:rowOff>
    </xdr:from>
    <xdr:to>
      <xdr:col>4</xdr:col>
      <xdr:colOff>2540</xdr:colOff>
      <xdr:row>153</xdr:row>
      <xdr:rowOff>46990</xdr:rowOff>
    </xdr:to>
    <xdr:pic>
      <xdr:nvPicPr>
        <xdr:cNvPr id="22" name="图片 21"/>
        <xdr:cNvPicPr>
          <a:picLocks noChangeAspect="1"/>
        </xdr:cNvPicPr>
      </xdr:nvPicPr>
      <xdr:blipFill>
        <a:blip r:embed="rId20"/>
        <a:stretch>
          <a:fillRect/>
        </a:stretch>
      </xdr:blipFill>
      <xdr:spPr>
        <a:xfrm>
          <a:off x="1048385" y="29105225"/>
          <a:ext cx="908685" cy="821690"/>
        </a:xfrm>
        <a:prstGeom prst="rect">
          <a:avLst/>
        </a:prstGeom>
        <a:noFill/>
        <a:ln w="9525">
          <a:noFill/>
        </a:ln>
      </xdr:spPr>
    </xdr:pic>
    <xdr:clientData/>
  </xdr:twoCellAnchor>
  <xdr:twoCellAnchor editAs="oneCell">
    <xdr:from>
      <xdr:col>3</xdr:col>
      <xdr:colOff>138747</xdr:colOff>
      <xdr:row>154</xdr:row>
      <xdr:rowOff>24447</xdr:rowOff>
    </xdr:from>
    <xdr:to>
      <xdr:col>3</xdr:col>
      <xdr:colOff>833437</xdr:colOff>
      <xdr:row>161</xdr:row>
      <xdr:rowOff>3492</xdr:rowOff>
    </xdr:to>
    <xdr:pic>
      <xdr:nvPicPr>
        <xdr:cNvPr id="23" name="图片 22"/>
        <xdr:cNvPicPr>
          <a:picLocks noChangeAspect="1"/>
        </xdr:cNvPicPr>
      </xdr:nvPicPr>
      <xdr:blipFill>
        <a:blip r:embed="rId21"/>
        <a:stretch>
          <a:fillRect/>
        </a:stretch>
      </xdr:blipFill>
      <xdr:spPr>
        <a:xfrm rot="5400000">
          <a:off x="855980" y="30403165"/>
          <a:ext cx="1312545" cy="694690"/>
        </a:xfrm>
        <a:prstGeom prst="rect">
          <a:avLst/>
        </a:prstGeom>
        <a:noFill/>
        <a:ln w="9525">
          <a:noFill/>
        </a:ln>
      </xdr:spPr>
    </xdr:pic>
    <xdr:clientData/>
  </xdr:twoCellAnchor>
  <xdr:twoCellAnchor editAs="oneCell">
    <xdr:from>
      <xdr:col>3</xdr:col>
      <xdr:colOff>60325</xdr:colOff>
      <xdr:row>161</xdr:row>
      <xdr:rowOff>38100</xdr:rowOff>
    </xdr:from>
    <xdr:to>
      <xdr:col>3</xdr:col>
      <xdr:colOff>868680</xdr:colOff>
      <xdr:row>167</xdr:row>
      <xdr:rowOff>159385</xdr:rowOff>
    </xdr:to>
    <xdr:pic>
      <xdr:nvPicPr>
        <xdr:cNvPr id="24" name="图片 23"/>
        <xdr:cNvPicPr>
          <a:picLocks noChangeAspect="1"/>
        </xdr:cNvPicPr>
      </xdr:nvPicPr>
      <xdr:blipFill>
        <a:blip r:embed="rId15"/>
        <a:stretch>
          <a:fillRect/>
        </a:stretch>
      </xdr:blipFill>
      <xdr:spPr>
        <a:xfrm rot="5400000">
          <a:off x="859155" y="31669990"/>
          <a:ext cx="1264285" cy="808355"/>
        </a:xfrm>
        <a:prstGeom prst="rect">
          <a:avLst/>
        </a:prstGeom>
        <a:noFill/>
        <a:ln w="9525">
          <a:noFill/>
        </a:ln>
      </xdr:spPr>
    </xdr:pic>
    <xdr:clientData/>
  </xdr:twoCellAnchor>
  <xdr:twoCellAnchor editAs="oneCell">
    <xdr:from>
      <xdr:col>3</xdr:col>
      <xdr:colOff>64135</xdr:colOff>
      <xdr:row>168</xdr:row>
      <xdr:rowOff>71120</xdr:rowOff>
    </xdr:from>
    <xdr:to>
      <xdr:col>3</xdr:col>
      <xdr:colOff>848360</xdr:colOff>
      <xdr:row>174</xdr:row>
      <xdr:rowOff>170815</xdr:rowOff>
    </xdr:to>
    <xdr:pic>
      <xdr:nvPicPr>
        <xdr:cNvPr id="25" name="图片 24"/>
        <xdr:cNvPicPr>
          <a:picLocks noChangeAspect="1"/>
        </xdr:cNvPicPr>
      </xdr:nvPicPr>
      <xdr:blipFill>
        <a:blip r:embed="rId16"/>
        <a:stretch>
          <a:fillRect/>
        </a:stretch>
      </xdr:blipFill>
      <xdr:spPr>
        <a:xfrm rot="5400000">
          <a:off x="861695" y="33037780"/>
          <a:ext cx="1242695" cy="784225"/>
        </a:xfrm>
        <a:prstGeom prst="rect">
          <a:avLst/>
        </a:prstGeom>
        <a:noFill/>
        <a:ln w="9525">
          <a:noFill/>
        </a:ln>
      </xdr:spPr>
    </xdr:pic>
    <xdr:clientData/>
  </xdr:twoCellAnchor>
  <xdr:twoCellAnchor editAs="oneCell">
    <xdr:from>
      <xdr:col>3</xdr:col>
      <xdr:colOff>75565</xdr:colOff>
      <xdr:row>175</xdr:row>
      <xdr:rowOff>43815</xdr:rowOff>
    </xdr:from>
    <xdr:to>
      <xdr:col>3</xdr:col>
      <xdr:colOff>881380</xdr:colOff>
      <xdr:row>181</xdr:row>
      <xdr:rowOff>144780</xdr:rowOff>
    </xdr:to>
    <xdr:pic>
      <xdr:nvPicPr>
        <xdr:cNvPr id="26" name="图片 25"/>
        <xdr:cNvPicPr>
          <a:picLocks noChangeAspect="1"/>
        </xdr:cNvPicPr>
      </xdr:nvPicPr>
      <xdr:blipFill>
        <a:blip r:embed="rId22"/>
        <a:stretch>
          <a:fillRect/>
        </a:stretch>
      </xdr:blipFill>
      <xdr:spPr>
        <a:xfrm>
          <a:off x="1102360" y="34114740"/>
          <a:ext cx="805815" cy="1243965"/>
        </a:xfrm>
        <a:prstGeom prst="rect">
          <a:avLst/>
        </a:prstGeom>
        <a:noFill/>
        <a:ln w="9525">
          <a:noFill/>
        </a:ln>
      </xdr:spPr>
    </xdr:pic>
    <xdr:clientData/>
  </xdr:twoCellAnchor>
  <xdr:twoCellAnchor editAs="oneCell">
    <xdr:from>
      <xdr:col>3</xdr:col>
      <xdr:colOff>77470</xdr:colOff>
      <xdr:row>182</xdr:row>
      <xdr:rowOff>43180</xdr:rowOff>
    </xdr:from>
    <xdr:to>
      <xdr:col>3</xdr:col>
      <xdr:colOff>848360</xdr:colOff>
      <xdr:row>188</xdr:row>
      <xdr:rowOff>144145</xdr:rowOff>
    </xdr:to>
    <xdr:pic>
      <xdr:nvPicPr>
        <xdr:cNvPr id="27" name="图片 26"/>
        <xdr:cNvPicPr>
          <a:picLocks noChangeAspect="1"/>
        </xdr:cNvPicPr>
      </xdr:nvPicPr>
      <xdr:blipFill>
        <a:blip r:embed="rId22"/>
        <a:stretch>
          <a:fillRect/>
        </a:stretch>
      </xdr:blipFill>
      <xdr:spPr>
        <a:xfrm flipH="1">
          <a:off x="1104265" y="35447605"/>
          <a:ext cx="770890" cy="1243965"/>
        </a:xfrm>
        <a:prstGeom prst="rect">
          <a:avLst/>
        </a:prstGeom>
        <a:noFill/>
        <a:ln w="9525">
          <a:noFill/>
        </a:ln>
      </xdr:spPr>
    </xdr:pic>
    <xdr:clientData/>
  </xdr:twoCellAnchor>
  <xdr:twoCellAnchor editAs="oneCell">
    <xdr:from>
      <xdr:col>3</xdr:col>
      <xdr:colOff>63500</xdr:colOff>
      <xdr:row>189</xdr:row>
      <xdr:rowOff>32385</xdr:rowOff>
    </xdr:from>
    <xdr:to>
      <xdr:col>3</xdr:col>
      <xdr:colOff>883920</xdr:colOff>
      <xdr:row>195</xdr:row>
      <xdr:rowOff>173355</xdr:rowOff>
    </xdr:to>
    <xdr:pic>
      <xdr:nvPicPr>
        <xdr:cNvPr id="28" name="图片 27"/>
        <xdr:cNvPicPr>
          <a:picLocks noChangeAspect="1"/>
        </xdr:cNvPicPr>
      </xdr:nvPicPr>
      <xdr:blipFill>
        <a:blip r:embed="rId23"/>
        <a:stretch>
          <a:fillRect/>
        </a:stretch>
      </xdr:blipFill>
      <xdr:spPr>
        <a:xfrm rot="5400000">
          <a:off x="858520" y="37002085"/>
          <a:ext cx="1283970" cy="820420"/>
        </a:xfrm>
        <a:prstGeom prst="rect">
          <a:avLst/>
        </a:prstGeom>
        <a:noFill/>
        <a:ln w="9525">
          <a:noFill/>
        </a:ln>
      </xdr:spPr>
    </xdr:pic>
    <xdr:clientData/>
  </xdr:twoCellAnchor>
  <xdr:twoCellAnchor editAs="oneCell">
    <xdr:from>
      <xdr:col>3</xdr:col>
      <xdr:colOff>22225</xdr:colOff>
      <xdr:row>196</xdr:row>
      <xdr:rowOff>172720</xdr:rowOff>
    </xdr:from>
    <xdr:to>
      <xdr:col>3</xdr:col>
      <xdr:colOff>897255</xdr:colOff>
      <xdr:row>202</xdr:row>
      <xdr:rowOff>67310</xdr:rowOff>
    </xdr:to>
    <xdr:pic>
      <xdr:nvPicPr>
        <xdr:cNvPr id="29" name="图片 28"/>
        <xdr:cNvPicPr>
          <a:picLocks noChangeAspect="1"/>
        </xdr:cNvPicPr>
      </xdr:nvPicPr>
      <xdr:blipFill>
        <a:blip r:embed="rId24"/>
        <a:stretch>
          <a:fillRect/>
        </a:stretch>
      </xdr:blipFill>
      <xdr:spPr>
        <a:xfrm rot="5400000">
          <a:off x="967740" y="38325425"/>
          <a:ext cx="1037590" cy="875030"/>
        </a:xfrm>
        <a:prstGeom prst="rect">
          <a:avLst/>
        </a:prstGeom>
        <a:noFill/>
        <a:ln w="9525">
          <a:noFill/>
        </a:ln>
      </xdr:spPr>
    </xdr:pic>
    <xdr:clientData/>
  </xdr:twoCellAnchor>
  <xdr:twoCellAnchor editAs="oneCell">
    <xdr:from>
      <xdr:col>3</xdr:col>
      <xdr:colOff>19050</xdr:colOff>
      <xdr:row>203</xdr:row>
      <xdr:rowOff>16510</xdr:rowOff>
    </xdr:from>
    <xdr:to>
      <xdr:col>3</xdr:col>
      <xdr:colOff>878840</xdr:colOff>
      <xdr:row>210</xdr:row>
      <xdr:rowOff>2540</xdr:rowOff>
    </xdr:to>
    <xdr:pic>
      <xdr:nvPicPr>
        <xdr:cNvPr id="30" name="图片 29"/>
        <xdr:cNvPicPr>
          <a:picLocks noChangeAspect="1"/>
        </xdr:cNvPicPr>
      </xdr:nvPicPr>
      <xdr:blipFill>
        <a:blip r:embed="rId25"/>
        <a:stretch>
          <a:fillRect/>
        </a:stretch>
      </xdr:blipFill>
      <xdr:spPr>
        <a:xfrm rot="5400000">
          <a:off x="815975" y="39651305"/>
          <a:ext cx="1319530" cy="859790"/>
        </a:xfrm>
        <a:prstGeom prst="rect">
          <a:avLst/>
        </a:prstGeom>
        <a:noFill/>
        <a:ln w="9525">
          <a:noFill/>
        </a:ln>
      </xdr:spPr>
    </xdr:pic>
    <xdr:clientData/>
  </xdr:twoCellAnchor>
  <xdr:twoCellAnchor editAs="oneCell">
    <xdr:from>
      <xdr:col>3</xdr:col>
      <xdr:colOff>35242</xdr:colOff>
      <xdr:row>211</xdr:row>
      <xdr:rowOff>46037</xdr:rowOff>
    </xdr:from>
    <xdr:to>
      <xdr:col>3</xdr:col>
      <xdr:colOff>864552</xdr:colOff>
      <xdr:row>217</xdr:row>
      <xdr:rowOff>171132</xdr:rowOff>
    </xdr:to>
    <xdr:pic>
      <xdr:nvPicPr>
        <xdr:cNvPr id="31" name="图片 30"/>
        <xdr:cNvPicPr>
          <a:picLocks noChangeAspect="1"/>
        </xdr:cNvPicPr>
      </xdr:nvPicPr>
      <xdr:blipFill>
        <a:blip r:embed="rId26"/>
        <a:stretch>
          <a:fillRect/>
        </a:stretch>
      </xdr:blipFill>
      <xdr:spPr>
        <a:xfrm rot="5400000">
          <a:off x="842010" y="41193720"/>
          <a:ext cx="1268095" cy="829310"/>
        </a:xfrm>
        <a:prstGeom prst="rect">
          <a:avLst/>
        </a:prstGeom>
        <a:noFill/>
        <a:ln w="9525">
          <a:noFill/>
        </a:ln>
      </xdr:spPr>
    </xdr:pic>
    <xdr:clientData/>
  </xdr:twoCellAnchor>
  <xdr:twoCellAnchor editAs="oneCell">
    <xdr:from>
      <xdr:col>3</xdr:col>
      <xdr:colOff>52387</xdr:colOff>
      <xdr:row>218</xdr:row>
      <xdr:rowOff>37782</xdr:rowOff>
    </xdr:from>
    <xdr:to>
      <xdr:col>3</xdr:col>
      <xdr:colOff>895032</xdr:colOff>
      <xdr:row>224</xdr:row>
      <xdr:rowOff>135572</xdr:rowOff>
    </xdr:to>
    <xdr:pic>
      <xdr:nvPicPr>
        <xdr:cNvPr id="32" name="图片 31"/>
        <xdr:cNvPicPr>
          <a:picLocks noChangeAspect="1"/>
        </xdr:cNvPicPr>
      </xdr:nvPicPr>
      <xdr:blipFill>
        <a:blip r:embed="rId27"/>
        <a:stretch>
          <a:fillRect/>
        </a:stretch>
      </xdr:blipFill>
      <xdr:spPr>
        <a:xfrm rot="5400000">
          <a:off x="879475" y="42498645"/>
          <a:ext cx="1240790" cy="842645"/>
        </a:xfrm>
        <a:prstGeom prst="rect">
          <a:avLst/>
        </a:prstGeom>
        <a:noFill/>
        <a:ln w="9525">
          <a:noFill/>
        </a:ln>
      </xdr:spPr>
    </xdr:pic>
    <xdr:clientData/>
  </xdr:twoCellAnchor>
  <xdr:twoCellAnchor editAs="oneCell">
    <xdr:from>
      <xdr:col>3</xdr:col>
      <xdr:colOff>6985</xdr:colOff>
      <xdr:row>225</xdr:row>
      <xdr:rowOff>167640</xdr:rowOff>
    </xdr:from>
    <xdr:to>
      <xdr:col>3</xdr:col>
      <xdr:colOff>920750</xdr:colOff>
      <xdr:row>231</xdr:row>
      <xdr:rowOff>3175</xdr:rowOff>
    </xdr:to>
    <xdr:pic>
      <xdr:nvPicPr>
        <xdr:cNvPr id="33" name="图片 32"/>
        <xdr:cNvPicPr>
          <a:picLocks noChangeAspect="1"/>
        </xdr:cNvPicPr>
      </xdr:nvPicPr>
      <xdr:blipFill>
        <a:blip r:embed="rId28"/>
        <a:stretch>
          <a:fillRect/>
        </a:stretch>
      </xdr:blipFill>
      <xdr:spPr>
        <a:xfrm>
          <a:off x="1033780" y="43763565"/>
          <a:ext cx="913765" cy="978535"/>
        </a:xfrm>
        <a:prstGeom prst="rect">
          <a:avLst/>
        </a:prstGeom>
        <a:noFill/>
        <a:ln w="9525">
          <a:noFill/>
        </a:ln>
      </xdr:spPr>
    </xdr:pic>
    <xdr:clientData/>
  </xdr:twoCellAnchor>
  <xdr:twoCellAnchor editAs="oneCell">
    <xdr:from>
      <xdr:col>3</xdr:col>
      <xdr:colOff>26670</xdr:colOff>
      <xdr:row>232</xdr:row>
      <xdr:rowOff>50800</xdr:rowOff>
    </xdr:from>
    <xdr:to>
      <xdr:col>3</xdr:col>
      <xdr:colOff>903605</xdr:colOff>
      <xdr:row>238</xdr:row>
      <xdr:rowOff>120015</xdr:rowOff>
    </xdr:to>
    <xdr:pic>
      <xdr:nvPicPr>
        <xdr:cNvPr id="34" name="图片 33"/>
        <xdr:cNvPicPr>
          <a:picLocks noChangeAspect="1"/>
        </xdr:cNvPicPr>
      </xdr:nvPicPr>
      <xdr:blipFill>
        <a:blip r:embed="rId29"/>
        <a:stretch>
          <a:fillRect/>
        </a:stretch>
      </xdr:blipFill>
      <xdr:spPr>
        <a:xfrm rot="5400000">
          <a:off x="885825" y="45147865"/>
          <a:ext cx="1212215" cy="876935"/>
        </a:xfrm>
        <a:prstGeom prst="rect">
          <a:avLst/>
        </a:prstGeom>
        <a:noFill/>
        <a:ln w="9525">
          <a:noFill/>
        </a:ln>
      </xdr:spPr>
    </xdr:pic>
    <xdr:clientData/>
  </xdr:twoCellAnchor>
  <xdr:twoCellAnchor editAs="oneCell">
    <xdr:from>
      <xdr:col>3</xdr:col>
      <xdr:colOff>51435</xdr:colOff>
      <xdr:row>239</xdr:row>
      <xdr:rowOff>23495</xdr:rowOff>
    </xdr:from>
    <xdr:to>
      <xdr:col>3</xdr:col>
      <xdr:colOff>866140</xdr:colOff>
      <xdr:row>245</xdr:row>
      <xdr:rowOff>153670</xdr:rowOff>
    </xdr:to>
    <xdr:pic>
      <xdr:nvPicPr>
        <xdr:cNvPr id="35" name="图片 34"/>
        <xdr:cNvPicPr>
          <a:picLocks noChangeAspect="1"/>
        </xdr:cNvPicPr>
      </xdr:nvPicPr>
      <xdr:blipFill>
        <a:blip r:embed="rId30"/>
        <a:stretch>
          <a:fillRect/>
        </a:stretch>
      </xdr:blipFill>
      <xdr:spPr>
        <a:xfrm rot="5400000">
          <a:off x="848995" y="46515655"/>
          <a:ext cx="1273175" cy="814705"/>
        </a:xfrm>
        <a:prstGeom prst="rect">
          <a:avLst/>
        </a:prstGeom>
        <a:noFill/>
        <a:ln w="9525">
          <a:noFill/>
        </a:ln>
      </xdr:spPr>
    </xdr:pic>
    <xdr:clientData/>
  </xdr:twoCellAnchor>
  <xdr:twoCellAnchor editAs="oneCell">
    <xdr:from>
      <xdr:col>3</xdr:col>
      <xdr:colOff>6350</xdr:colOff>
      <xdr:row>247</xdr:row>
      <xdr:rowOff>72390</xdr:rowOff>
    </xdr:from>
    <xdr:to>
      <xdr:col>3</xdr:col>
      <xdr:colOff>909320</xdr:colOff>
      <xdr:row>252</xdr:row>
      <xdr:rowOff>9525</xdr:rowOff>
    </xdr:to>
    <xdr:pic>
      <xdr:nvPicPr>
        <xdr:cNvPr id="36" name="图片 35"/>
        <xdr:cNvPicPr>
          <a:picLocks noChangeAspect="1"/>
        </xdr:cNvPicPr>
      </xdr:nvPicPr>
      <xdr:blipFill>
        <a:blip r:embed="rId31"/>
        <a:stretch>
          <a:fillRect/>
        </a:stretch>
      </xdr:blipFill>
      <xdr:spPr>
        <a:xfrm>
          <a:off x="1033145" y="47859315"/>
          <a:ext cx="902970" cy="889635"/>
        </a:xfrm>
        <a:prstGeom prst="rect">
          <a:avLst/>
        </a:prstGeom>
        <a:noFill/>
        <a:ln w="9525">
          <a:noFill/>
        </a:ln>
      </xdr:spPr>
    </xdr:pic>
    <xdr:clientData/>
  </xdr:twoCellAnchor>
  <xdr:twoCellAnchor editAs="oneCell">
    <xdr:from>
      <xdr:col>3</xdr:col>
      <xdr:colOff>43497</xdr:colOff>
      <xdr:row>260</xdr:row>
      <xdr:rowOff>28257</xdr:rowOff>
    </xdr:from>
    <xdr:to>
      <xdr:col>3</xdr:col>
      <xdr:colOff>895032</xdr:colOff>
      <xdr:row>266</xdr:row>
      <xdr:rowOff>169227</xdr:rowOff>
    </xdr:to>
    <xdr:pic>
      <xdr:nvPicPr>
        <xdr:cNvPr id="37" name="图片 36"/>
        <xdr:cNvPicPr>
          <a:picLocks noChangeAspect="1"/>
        </xdr:cNvPicPr>
      </xdr:nvPicPr>
      <xdr:blipFill>
        <a:blip r:embed="rId32"/>
        <a:stretch>
          <a:fillRect/>
        </a:stretch>
      </xdr:blipFill>
      <xdr:spPr>
        <a:xfrm rot="5400000">
          <a:off x="853440" y="50507265"/>
          <a:ext cx="1283970" cy="851535"/>
        </a:xfrm>
        <a:prstGeom prst="rect">
          <a:avLst/>
        </a:prstGeom>
        <a:noFill/>
        <a:ln w="9525">
          <a:noFill/>
        </a:ln>
      </xdr:spPr>
    </xdr:pic>
    <xdr:clientData/>
  </xdr:twoCellAnchor>
  <xdr:twoCellAnchor editAs="oneCell">
    <xdr:from>
      <xdr:col>3</xdr:col>
      <xdr:colOff>52705</xdr:colOff>
      <xdr:row>267</xdr:row>
      <xdr:rowOff>36195</xdr:rowOff>
    </xdr:from>
    <xdr:to>
      <xdr:col>3</xdr:col>
      <xdr:colOff>852805</xdr:colOff>
      <xdr:row>273</xdr:row>
      <xdr:rowOff>150495</xdr:rowOff>
    </xdr:to>
    <xdr:pic>
      <xdr:nvPicPr>
        <xdr:cNvPr id="38" name="图片 37"/>
        <xdr:cNvPicPr>
          <a:picLocks noChangeAspect="1"/>
        </xdr:cNvPicPr>
      </xdr:nvPicPr>
      <xdr:blipFill>
        <a:blip r:embed="rId33"/>
        <a:stretch>
          <a:fillRect/>
        </a:stretch>
      </xdr:blipFill>
      <xdr:spPr>
        <a:xfrm rot="5400000">
          <a:off x="850900" y="51861720"/>
          <a:ext cx="1257300" cy="800100"/>
        </a:xfrm>
        <a:prstGeom prst="rect">
          <a:avLst/>
        </a:prstGeom>
        <a:noFill/>
        <a:ln w="9525">
          <a:noFill/>
        </a:ln>
      </xdr:spPr>
    </xdr:pic>
    <xdr:clientData/>
  </xdr:twoCellAnchor>
  <xdr:twoCellAnchor editAs="oneCell">
    <xdr:from>
      <xdr:col>3</xdr:col>
      <xdr:colOff>27940</xdr:colOff>
      <xdr:row>275</xdr:row>
      <xdr:rowOff>102870</xdr:rowOff>
    </xdr:from>
    <xdr:to>
      <xdr:col>3</xdr:col>
      <xdr:colOff>898525</xdr:colOff>
      <xdr:row>279</xdr:row>
      <xdr:rowOff>142875</xdr:rowOff>
    </xdr:to>
    <xdr:pic>
      <xdr:nvPicPr>
        <xdr:cNvPr id="39" name="图片 38"/>
        <xdr:cNvPicPr>
          <a:picLocks noChangeAspect="1"/>
        </xdr:cNvPicPr>
      </xdr:nvPicPr>
      <xdr:blipFill>
        <a:blip r:embed="rId34"/>
        <a:stretch>
          <a:fillRect/>
        </a:stretch>
      </xdr:blipFill>
      <xdr:spPr>
        <a:xfrm>
          <a:off x="1054735" y="53223795"/>
          <a:ext cx="870585" cy="802005"/>
        </a:xfrm>
        <a:prstGeom prst="rect">
          <a:avLst/>
        </a:prstGeom>
        <a:noFill/>
        <a:ln w="9525">
          <a:noFill/>
        </a:ln>
      </xdr:spPr>
    </xdr:pic>
    <xdr:clientData/>
  </xdr:twoCellAnchor>
  <xdr:twoCellAnchor editAs="oneCell">
    <xdr:from>
      <xdr:col>3</xdr:col>
      <xdr:colOff>14922</xdr:colOff>
      <xdr:row>281</xdr:row>
      <xdr:rowOff>44767</xdr:rowOff>
    </xdr:from>
    <xdr:to>
      <xdr:col>3</xdr:col>
      <xdr:colOff>815657</xdr:colOff>
      <xdr:row>287</xdr:row>
      <xdr:rowOff>146367</xdr:rowOff>
    </xdr:to>
    <xdr:pic>
      <xdr:nvPicPr>
        <xdr:cNvPr id="40" name="图片 39"/>
        <xdr:cNvPicPr>
          <a:picLocks noChangeAspect="1"/>
        </xdr:cNvPicPr>
      </xdr:nvPicPr>
      <xdr:blipFill>
        <a:blip r:embed="rId35"/>
        <a:stretch>
          <a:fillRect/>
        </a:stretch>
      </xdr:blipFill>
      <xdr:spPr>
        <a:xfrm rot="5400000">
          <a:off x="819150" y="54529990"/>
          <a:ext cx="1244600" cy="800735"/>
        </a:xfrm>
        <a:prstGeom prst="rect">
          <a:avLst/>
        </a:prstGeom>
        <a:noFill/>
        <a:ln w="9525">
          <a:noFill/>
        </a:ln>
      </xdr:spPr>
    </xdr:pic>
    <xdr:clientData/>
  </xdr:twoCellAnchor>
  <xdr:twoCellAnchor editAs="oneCell">
    <xdr:from>
      <xdr:col>3</xdr:col>
      <xdr:colOff>57150</xdr:colOff>
      <xdr:row>288</xdr:row>
      <xdr:rowOff>36195</xdr:rowOff>
    </xdr:from>
    <xdr:to>
      <xdr:col>3</xdr:col>
      <xdr:colOff>885825</xdr:colOff>
      <xdr:row>294</xdr:row>
      <xdr:rowOff>160020</xdr:rowOff>
    </xdr:to>
    <xdr:pic>
      <xdr:nvPicPr>
        <xdr:cNvPr id="41" name="图片 40"/>
        <xdr:cNvPicPr>
          <a:picLocks noChangeAspect="1"/>
        </xdr:cNvPicPr>
      </xdr:nvPicPr>
      <xdr:blipFill>
        <a:blip r:embed="rId36"/>
        <a:stretch>
          <a:fillRect/>
        </a:stretch>
      </xdr:blipFill>
      <xdr:spPr>
        <a:xfrm rot="5400000">
          <a:off x="864870" y="55852695"/>
          <a:ext cx="1266825" cy="828675"/>
        </a:xfrm>
        <a:prstGeom prst="rect">
          <a:avLst/>
        </a:prstGeom>
        <a:noFill/>
        <a:ln w="9525">
          <a:noFill/>
        </a:ln>
      </xdr:spPr>
    </xdr:pic>
    <xdr:clientData/>
  </xdr:twoCellAnchor>
  <xdr:twoCellAnchor editAs="oneCell">
    <xdr:from>
      <xdr:col>3</xdr:col>
      <xdr:colOff>44767</xdr:colOff>
      <xdr:row>295</xdr:row>
      <xdr:rowOff>89852</xdr:rowOff>
    </xdr:from>
    <xdr:to>
      <xdr:col>3</xdr:col>
      <xdr:colOff>886142</xdr:colOff>
      <xdr:row>301</xdr:row>
      <xdr:rowOff>119062</xdr:rowOff>
    </xdr:to>
    <xdr:pic>
      <xdr:nvPicPr>
        <xdr:cNvPr id="42" name="图片 41"/>
        <xdr:cNvPicPr>
          <a:picLocks noChangeAspect="1"/>
        </xdr:cNvPicPr>
      </xdr:nvPicPr>
      <xdr:blipFill>
        <a:blip r:embed="rId37"/>
        <a:stretch>
          <a:fillRect/>
        </a:stretch>
      </xdr:blipFill>
      <xdr:spPr>
        <a:xfrm rot="5400000">
          <a:off x="905510" y="57185560"/>
          <a:ext cx="1172210" cy="841375"/>
        </a:xfrm>
        <a:prstGeom prst="rect">
          <a:avLst/>
        </a:prstGeom>
        <a:noFill/>
        <a:ln w="9525">
          <a:noFill/>
        </a:ln>
      </xdr:spPr>
    </xdr:pic>
    <xdr:clientData/>
  </xdr:twoCellAnchor>
  <xdr:twoCellAnchor editAs="oneCell">
    <xdr:from>
      <xdr:col>3</xdr:col>
      <xdr:colOff>34925</xdr:colOff>
      <xdr:row>302</xdr:row>
      <xdr:rowOff>49530</xdr:rowOff>
    </xdr:from>
    <xdr:to>
      <xdr:col>3</xdr:col>
      <xdr:colOff>903605</xdr:colOff>
      <xdr:row>308</xdr:row>
      <xdr:rowOff>158750</xdr:rowOff>
    </xdr:to>
    <xdr:pic>
      <xdr:nvPicPr>
        <xdr:cNvPr id="43" name="图片 42"/>
        <xdr:cNvPicPr>
          <a:picLocks noChangeAspect="1"/>
        </xdr:cNvPicPr>
      </xdr:nvPicPr>
      <xdr:blipFill>
        <a:blip r:embed="rId38"/>
        <a:stretch>
          <a:fillRect/>
        </a:stretch>
      </xdr:blipFill>
      <xdr:spPr>
        <a:xfrm rot="5400000">
          <a:off x="869950" y="58505725"/>
          <a:ext cx="1252220" cy="868680"/>
        </a:xfrm>
        <a:prstGeom prst="rect">
          <a:avLst/>
        </a:prstGeom>
        <a:noFill/>
        <a:ln w="9525">
          <a:noFill/>
        </a:ln>
      </xdr:spPr>
    </xdr:pic>
    <xdr:clientData/>
  </xdr:twoCellAnchor>
  <xdr:twoCellAnchor editAs="oneCell">
    <xdr:from>
      <xdr:col>3</xdr:col>
      <xdr:colOff>57785</xdr:colOff>
      <xdr:row>309</xdr:row>
      <xdr:rowOff>183515</xdr:rowOff>
    </xdr:from>
    <xdr:to>
      <xdr:col>3</xdr:col>
      <xdr:colOff>892810</xdr:colOff>
      <xdr:row>314</xdr:row>
      <xdr:rowOff>184150</xdr:rowOff>
    </xdr:to>
    <xdr:pic>
      <xdr:nvPicPr>
        <xdr:cNvPr id="44" name="图片 43"/>
        <xdr:cNvPicPr>
          <a:picLocks noChangeAspect="1"/>
        </xdr:cNvPicPr>
      </xdr:nvPicPr>
      <xdr:blipFill>
        <a:blip r:embed="rId39"/>
        <a:stretch>
          <a:fillRect/>
        </a:stretch>
      </xdr:blipFill>
      <xdr:spPr>
        <a:xfrm rot="5400000">
          <a:off x="1025525" y="59840495"/>
          <a:ext cx="953135" cy="835025"/>
        </a:xfrm>
        <a:prstGeom prst="rect">
          <a:avLst/>
        </a:prstGeom>
        <a:noFill/>
        <a:ln w="9525">
          <a:noFill/>
        </a:ln>
      </xdr:spPr>
    </xdr:pic>
    <xdr:clientData/>
  </xdr:twoCellAnchor>
  <xdr:twoCellAnchor editAs="oneCell">
    <xdr:from>
      <xdr:col>3</xdr:col>
      <xdr:colOff>81280</xdr:colOff>
      <xdr:row>316</xdr:row>
      <xdr:rowOff>38100</xdr:rowOff>
    </xdr:from>
    <xdr:to>
      <xdr:col>3</xdr:col>
      <xdr:colOff>887095</xdr:colOff>
      <xdr:row>322</xdr:row>
      <xdr:rowOff>177165</xdr:rowOff>
    </xdr:to>
    <xdr:pic>
      <xdr:nvPicPr>
        <xdr:cNvPr id="45" name="图片 44"/>
        <xdr:cNvPicPr>
          <a:picLocks noChangeAspect="1"/>
        </xdr:cNvPicPr>
      </xdr:nvPicPr>
      <xdr:blipFill>
        <a:blip r:embed="rId40"/>
        <a:stretch>
          <a:fillRect/>
        </a:stretch>
      </xdr:blipFill>
      <xdr:spPr>
        <a:xfrm rot="5400000">
          <a:off x="869950" y="61207650"/>
          <a:ext cx="1282065" cy="805815"/>
        </a:xfrm>
        <a:prstGeom prst="rect">
          <a:avLst/>
        </a:prstGeom>
        <a:noFill/>
        <a:ln w="9525">
          <a:noFill/>
        </a:ln>
      </xdr:spPr>
    </xdr:pic>
    <xdr:clientData/>
  </xdr:twoCellAnchor>
  <xdr:twoCellAnchor editAs="oneCell">
    <xdr:from>
      <xdr:col>3</xdr:col>
      <xdr:colOff>45085</xdr:colOff>
      <xdr:row>324</xdr:row>
      <xdr:rowOff>154940</xdr:rowOff>
    </xdr:from>
    <xdr:to>
      <xdr:col>3</xdr:col>
      <xdr:colOff>910590</xdr:colOff>
      <xdr:row>328</xdr:row>
      <xdr:rowOff>135255</xdr:rowOff>
    </xdr:to>
    <xdr:pic>
      <xdr:nvPicPr>
        <xdr:cNvPr id="46" name="图片 45"/>
        <xdr:cNvPicPr>
          <a:picLocks noChangeAspect="1"/>
        </xdr:cNvPicPr>
      </xdr:nvPicPr>
      <xdr:blipFill>
        <a:blip r:embed="rId41"/>
        <a:stretch>
          <a:fillRect/>
        </a:stretch>
      </xdr:blipFill>
      <xdr:spPr>
        <a:xfrm>
          <a:off x="1071880" y="62610365"/>
          <a:ext cx="865505" cy="742315"/>
        </a:xfrm>
        <a:prstGeom prst="rect">
          <a:avLst/>
        </a:prstGeom>
        <a:noFill/>
        <a:ln w="9525">
          <a:noFill/>
        </a:ln>
      </xdr:spPr>
    </xdr:pic>
    <xdr:clientData/>
  </xdr:twoCellAnchor>
  <xdr:twoCellAnchor editAs="oneCell">
    <xdr:from>
      <xdr:col>3</xdr:col>
      <xdr:colOff>45085</xdr:colOff>
      <xdr:row>331</xdr:row>
      <xdr:rowOff>62865</xdr:rowOff>
    </xdr:from>
    <xdr:to>
      <xdr:col>3</xdr:col>
      <xdr:colOff>909320</xdr:colOff>
      <xdr:row>336</xdr:row>
      <xdr:rowOff>45720</xdr:rowOff>
    </xdr:to>
    <xdr:pic>
      <xdr:nvPicPr>
        <xdr:cNvPr id="47" name="图片 46"/>
        <xdr:cNvPicPr>
          <a:picLocks noChangeAspect="1"/>
        </xdr:cNvPicPr>
      </xdr:nvPicPr>
      <xdr:blipFill>
        <a:blip r:embed="rId42"/>
        <a:stretch>
          <a:fillRect/>
        </a:stretch>
      </xdr:blipFill>
      <xdr:spPr>
        <a:xfrm>
          <a:off x="1071880" y="63851790"/>
          <a:ext cx="864235" cy="935355"/>
        </a:xfrm>
        <a:prstGeom prst="rect">
          <a:avLst/>
        </a:prstGeom>
        <a:noFill/>
        <a:ln w="9525">
          <a:noFill/>
        </a:ln>
      </xdr:spPr>
    </xdr:pic>
    <xdr:clientData/>
  </xdr:twoCellAnchor>
  <xdr:twoCellAnchor editAs="oneCell">
    <xdr:from>
      <xdr:col>3</xdr:col>
      <xdr:colOff>38735</xdr:colOff>
      <xdr:row>337</xdr:row>
      <xdr:rowOff>118745</xdr:rowOff>
    </xdr:from>
    <xdr:to>
      <xdr:col>3</xdr:col>
      <xdr:colOff>887095</xdr:colOff>
      <xdr:row>345</xdr:row>
      <xdr:rowOff>90805</xdr:rowOff>
    </xdr:to>
    <xdr:pic>
      <xdr:nvPicPr>
        <xdr:cNvPr id="48" name="图片 47"/>
        <xdr:cNvPicPr>
          <a:picLocks noChangeAspect="1"/>
        </xdr:cNvPicPr>
      </xdr:nvPicPr>
      <xdr:blipFill>
        <a:blip r:embed="rId43"/>
        <a:stretch>
          <a:fillRect/>
        </a:stretch>
      </xdr:blipFill>
      <xdr:spPr>
        <a:xfrm rot="5400000">
          <a:off x="741680" y="65374520"/>
          <a:ext cx="1496060" cy="848360"/>
        </a:xfrm>
        <a:prstGeom prst="rect">
          <a:avLst/>
        </a:prstGeom>
        <a:noFill/>
        <a:ln w="9525">
          <a:noFill/>
        </a:ln>
      </xdr:spPr>
    </xdr:pic>
    <xdr:clientData/>
  </xdr:twoCellAnchor>
  <xdr:twoCellAnchor editAs="oneCell">
    <xdr:from>
      <xdr:col>3</xdr:col>
      <xdr:colOff>22542</xdr:colOff>
      <xdr:row>346</xdr:row>
      <xdr:rowOff>54292</xdr:rowOff>
    </xdr:from>
    <xdr:to>
      <xdr:col>3</xdr:col>
      <xdr:colOff>896937</xdr:colOff>
      <xdr:row>354</xdr:row>
      <xdr:rowOff>125412</xdr:rowOff>
    </xdr:to>
    <xdr:pic>
      <xdr:nvPicPr>
        <xdr:cNvPr id="49" name="图片 48"/>
        <xdr:cNvPicPr>
          <a:picLocks noChangeAspect="1"/>
        </xdr:cNvPicPr>
      </xdr:nvPicPr>
      <xdr:blipFill>
        <a:blip r:embed="rId44"/>
        <a:stretch>
          <a:fillRect/>
        </a:stretch>
      </xdr:blipFill>
      <xdr:spPr>
        <a:xfrm rot="5400000">
          <a:off x="688340" y="67060445"/>
          <a:ext cx="1595120" cy="874395"/>
        </a:xfrm>
        <a:prstGeom prst="rect">
          <a:avLst/>
        </a:prstGeom>
        <a:noFill/>
        <a:ln w="9525">
          <a:noFill/>
        </a:ln>
      </xdr:spPr>
    </xdr:pic>
    <xdr:clientData/>
  </xdr:twoCellAnchor>
  <xdr:twoCellAnchor editAs="oneCell">
    <xdr:from>
      <xdr:col>3</xdr:col>
      <xdr:colOff>82232</xdr:colOff>
      <xdr:row>355</xdr:row>
      <xdr:rowOff>49212</xdr:rowOff>
    </xdr:from>
    <xdr:to>
      <xdr:col>3</xdr:col>
      <xdr:colOff>804862</xdr:colOff>
      <xdr:row>361</xdr:row>
      <xdr:rowOff>132397</xdr:rowOff>
    </xdr:to>
    <xdr:pic>
      <xdr:nvPicPr>
        <xdr:cNvPr id="50" name="图片 49"/>
        <xdr:cNvPicPr>
          <a:picLocks noChangeAspect="1"/>
        </xdr:cNvPicPr>
      </xdr:nvPicPr>
      <xdr:blipFill>
        <a:blip r:embed="rId45"/>
        <a:stretch>
          <a:fillRect/>
        </a:stretch>
      </xdr:blipFill>
      <xdr:spPr>
        <a:xfrm rot="5400000">
          <a:off x="856615" y="68661280"/>
          <a:ext cx="1226185" cy="722630"/>
        </a:xfrm>
        <a:prstGeom prst="rect">
          <a:avLst/>
        </a:prstGeom>
        <a:noFill/>
        <a:ln w="9525">
          <a:noFill/>
        </a:ln>
      </xdr:spPr>
    </xdr:pic>
    <xdr:clientData/>
  </xdr:twoCellAnchor>
  <xdr:twoCellAnchor editAs="oneCell">
    <xdr:from>
      <xdr:col>3</xdr:col>
      <xdr:colOff>71437</xdr:colOff>
      <xdr:row>362</xdr:row>
      <xdr:rowOff>33337</xdr:rowOff>
    </xdr:from>
    <xdr:to>
      <xdr:col>3</xdr:col>
      <xdr:colOff>900747</xdr:colOff>
      <xdr:row>368</xdr:row>
      <xdr:rowOff>158432</xdr:rowOff>
    </xdr:to>
    <xdr:pic>
      <xdr:nvPicPr>
        <xdr:cNvPr id="51" name="图片 50"/>
        <xdr:cNvPicPr>
          <a:picLocks noChangeAspect="1"/>
        </xdr:cNvPicPr>
      </xdr:nvPicPr>
      <xdr:blipFill>
        <a:blip r:embed="rId26"/>
        <a:stretch>
          <a:fillRect/>
        </a:stretch>
      </xdr:blipFill>
      <xdr:spPr>
        <a:xfrm rot="5400000">
          <a:off x="878205" y="69946520"/>
          <a:ext cx="1268095" cy="829310"/>
        </a:xfrm>
        <a:prstGeom prst="rect">
          <a:avLst/>
        </a:prstGeom>
        <a:noFill/>
        <a:ln w="9525">
          <a:noFill/>
        </a:ln>
      </xdr:spPr>
    </xdr:pic>
    <xdr:clientData/>
  </xdr:twoCellAnchor>
  <xdr:twoCellAnchor editAs="oneCell">
    <xdr:from>
      <xdr:col>3</xdr:col>
      <xdr:colOff>32385</xdr:colOff>
      <xdr:row>377</xdr:row>
      <xdr:rowOff>48895</xdr:rowOff>
    </xdr:from>
    <xdr:to>
      <xdr:col>4</xdr:col>
      <xdr:colOff>4445</xdr:colOff>
      <xdr:row>383</xdr:row>
      <xdr:rowOff>103505</xdr:rowOff>
    </xdr:to>
    <xdr:pic>
      <xdr:nvPicPr>
        <xdr:cNvPr id="52" name="图片 51"/>
        <xdr:cNvPicPr>
          <a:picLocks noChangeAspect="1"/>
        </xdr:cNvPicPr>
      </xdr:nvPicPr>
      <xdr:blipFill>
        <a:blip r:embed="rId46"/>
        <a:stretch>
          <a:fillRect/>
        </a:stretch>
      </xdr:blipFill>
      <xdr:spPr>
        <a:xfrm>
          <a:off x="1059180" y="72600820"/>
          <a:ext cx="899795" cy="1197610"/>
        </a:xfrm>
        <a:prstGeom prst="rect">
          <a:avLst/>
        </a:prstGeom>
        <a:noFill/>
        <a:ln w="9525">
          <a:noFill/>
        </a:ln>
      </xdr:spPr>
    </xdr:pic>
    <xdr:clientData/>
  </xdr:twoCellAnchor>
  <xdr:twoCellAnchor editAs="oneCell">
    <xdr:from>
      <xdr:col>3</xdr:col>
      <xdr:colOff>37782</xdr:colOff>
      <xdr:row>384</xdr:row>
      <xdr:rowOff>68262</xdr:rowOff>
    </xdr:from>
    <xdr:to>
      <xdr:col>3</xdr:col>
      <xdr:colOff>912812</xdr:colOff>
      <xdr:row>390</xdr:row>
      <xdr:rowOff>68897</xdr:rowOff>
    </xdr:to>
    <xdr:pic>
      <xdr:nvPicPr>
        <xdr:cNvPr id="53" name="图片 52"/>
        <xdr:cNvPicPr>
          <a:picLocks noChangeAspect="1"/>
        </xdr:cNvPicPr>
      </xdr:nvPicPr>
      <xdr:blipFill>
        <a:blip r:embed="rId47"/>
        <a:stretch>
          <a:fillRect/>
        </a:stretch>
      </xdr:blipFill>
      <xdr:spPr>
        <a:xfrm rot="5400000">
          <a:off x="929640" y="74087355"/>
          <a:ext cx="1143635" cy="8750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O37"/>
  <sheetViews>
    <sheetView workbookViewId="0">
      <selection activeCell="AQ19" sqref="AQ19"/>
    </sheetView>
  </sheetViews>
  <sheetFormatPr defaultColWidth="5.625" defaultRowHeight="15.6"/>
  <cols>
    <col min="1" max="1" width="4.5" customWidth="1"/>
    <col min="2" max="2" width="5.625" customWidth="1"/>
    <col min="3" max="3" width="3.625" customWidth="1"/>
    <col min="4" max="4" width="5.625" customWidth="1"/>
    <col min="5" max="13" width="2.625" customWidth="1"/>
    <col min="14" max="14" width="4.875" customWidth="1"/>
    <col min="15" max="15" width="2.625" customWidth="1"/>
    <col min="16" max="16" width="4.75" customWidth="1"/>
    <col min="17" max="17" width="2.625" customWidth="1"/>
    <col min="18" max="18" width="4.625" customWidth="1"/>
    <col min="19" max="21" width="2.625" customWidth="1"/>
    <col min="22" max="22" width="5" customWidth="1"/>
    <col min="23" max="28" width="2.625" customWidth="1"/>
    <col min="29" max="29" width="4.625" customWidth="1"/>
    <col min="30" max="31" width="2.625" customWidth="1"/>
    <col min="32" max="32" width="5" customWidth="1"/>
    <col min="33" max="35" width="2.625" customWidth="1"/>
    <col min="36" max="36" width="3.375" customWidth="1"/>
    <col min="37" max="40" width="2.625" customWidth="1"/>
    <col min="41" max="41" width="5.25" customWidth="1"/>
  </cols>
  <sheetData>
    <row r="1" ht="26.25" customHeight="1" spans="1:41">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137"/>
      <c r="AI1" s="137"/>
      <c r="AJ1" s="137"/>
      <c r="AK1" s="137"/>
      <c r="AL1" s="137"/>
      <c r="AM1" s="137"/>
      <c r="AN1" s="137"/>
      <c r="AO1" s="137"/>
    </row>
    <row r="2" ht="21.15" spans="1:41">
      <c r="A2" s="67" t="s">
        <v>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row>
    <row r="3" ht="13.5" customHeight="1" spans="1:41">
      <c r="A3" s="69" t="s">
        <v>1</v>
      </c>
      <c r="B3" s="70"/>
      <c r="C3" s="70"/>
      <c r="D3" s="70"/>
      <c r="E3" s="70"/>
      <c r="F3" s="70"/>
      <c r="G3" s="70"/>
      <c r="H3" s="70"/>
      <c r="I3" s="70"/>
      <c r="J3" s="70"/>
      <c r="K3" s="109"/>
      <c r="L3" s="110" t="s">
        <v>2</v>
      </c>
      <c r="M3" s="111"/>
      <c r="N3" s="111"/>
      <c r="O3" s="111"/>
      <c r="P3" s="111"/>
      <c r="Q3" s="111"/>
      <c r="R3" s="111"/>
      <c r="S3" s="111"/>
      <c r="T3" s="111"/>
      <c r="U3" s="111"/>
      <c r="V3" s="111"/>
      <c r="W3" s="111"/>
      <c r="X3" s="111"/>
      <c r="Y3" s="111"/>
      <c r="Z3" s="126"/>
      <c r="AA3" s="127" t="s">
        <v>3</v>
      </c>
      <c r="AB3" s="128"/>
      <c r="AC3" s="128"/>
      <c r="AD3" s="128"/>
      <c r="AE3" s="128"/>
      <c r="AF3" s="128"/>
      <c r="AG3" s="128"/>
      <c r="AH3" s="128"/>
      <c r="AI3" s="128"/>
      <c r="AJ3" s="128"/>
      <c r="AK3" s="128"/>
      <c r="AL3" s="128"/>
      <c r="AM3" s="128"/>
      <c r="AN3" s="128"/>
      <c r="AO3" s="138"/>
    </row>
    <row r="4" ht="12.75" customHeight="1" spans="1:41">
      <c r="A4" s="71" t="s">
        <v>4</v>
      </c>
      <c r="B4" s="72"/>
      <c r="C4" s="73" t="s">
        <v>5</v>
      </c>
      <c r="D4" s="74"/>
      <c r="E4" s="72"/>
      <c r="F4" s="73" t="s">
        <v>6</v>
      </c>
      <c r="G4" s="74"/>
      <c r="H4" s="74"/>
      <c r="I4" s="74"/>
      <c r="J4" s="74"/>
      <c r="K4" s="72"/>
      <c r="L4" s="112"/>
      <c r="M4" s="113"/>
      <c r="N4" s="113"/>
      <c r="O4" s="113"/>
      <c r="P4" s="113"/>
      <c r="Q4" s="113"/>
      <c r="R4" s="113"/>
      <c r="S4" s="113"/>
      <c r="T4" s="113"/>
      <c r="U4" s="113"/>
      <c r="V4" s="113"/>
      <c r="W4" s="113"/>
      <c r="X4" s="113"/>
      <c r="Y4" s="113"/>
      <c r="Z4" s="129"/>
      <c r="AA4" s="114" t="s">
        <v>7</v>
      </c>
      <c r="AB4" s="115"/>
      <c r="AC4" s="115"/>
      <c r="AD4" s="115"/>
      <c r="AE4" s="115"/>
      <c r="AF4" s="115"/>
      <c r="AG4" s="115"/>
      <c r="AH4" s="115"/>
      <c r="AI4" s="115"/>
      <c r="AJ4" s="115"/>
      <c r="AK4" s="115"/>
      <c r="AL4" s="115"/>
      <c r="AM4" s="115"/>
      <c r="AN4" s="115"/>
      <c r="AO4" s="139"/>
    </row>
    <row r="5" ht="12" customHeight="1" spans="1:41">
      <c r="A5" s="75"/>
      <c r="B5" s="76"/>
      <c r="C5" s="77"/>
      <c r="D5" s="78"/>
      <c r="E5" s="76"/>
      <c r="F5" s="77"/>
      <c r="G5" s="78"/>
      <c r="H5" s="78"/>
      <c r="I5" s="78"/>
      <c r="J5" s="78"/>
      <c r="K5" s="76"/>
      <c r="L5" s="114" t="s">
        <v>8</v>
      </c>
      <c r="M5" s="115"/>
      <c r="N5" s="115"/>
      <c r="O5" s="115"/>
      <c r="P5" s="115"/>
      <c r="Q5" s="115"/>
      <c r="R5" s="115"/>
      <c r="S5" s="115"/>
      <c r="T5" s="115"/>
      <c r="U5" s="115"/>
      <c r="V5" s="115"/>
      <c r="W5" s="115"/>
      <c r="X5" s="115"/>
      <c r="Y5" s="115"/>
      <c r="Z5" s="130"/>
      <c r="AA5" s="131" t="s">
        <v>9</v>
      </c>
      <c r="AB5" s="74"/>
      <c r="AC5" s="74"/>
      <c r="AD5" s="74"/>
      <c r="AE5" s="74"/>
      <c r="AF5" s="74"/>
      <c r="AG5" s="74"/>
      <c r="AH5" s="74"/>
      <c r="AI5" s="74"/>
      <c r="AJ5" s="74"/>
      <c r="AK5" s="74"/>
      <c r="AL5" s="74"/>
      <c r="AM5" s="74"/>
      <c r="AN5" s="74"/>
      <c r="AO5" s="140"/>
    </row>
    <row r="6" ht="12.75" customHeight="1" spans="1:41">
      <c r="A6" s="79"/>
      <c r="B6" s="80"/>
      <c r="C6" s="81"/>
      <c r="D6" s="82"/>
      <c r="E6" s="80"/>
      <c r="F6" s="81"/>
      <c r="G6" s="82"/>
      <c r="H6" s="82"/>
      <c r="I6" s="82"/>
      <c r="J6" s="82"/>
      <c r="K6" s="80"/>
      <c r="L6" s="116" t="s">
        <v>10</v>
      </c>
      <c r="M6" s="117"/>
      <c r="N6" s="117"/>
      <c r="O6" s="117"/>
      <c r="P6" s="117"/>
      <c r="Q6" s="117"/>
      <c r="R6" s="117"/>
      <c r="S6" s="117"/>
      <c r="T6" s="117"/>
      <c r="U6" s="117"/>
      <c r="V6" s="117"/>
      <c r="W6" s="117"/>
      <c r="X6" s="117"/>
      <c r="Y6" s="117"/>
      <c r="Z6" s="132"/>
      <c r="AA6" s="133" t="s">
        <v>11</v>
      </c>
      <c r="AB6" s="134"/>
      <c r="AC6" s="134"/>
      <c r="AD6" s="134"/>
      <c r="AE6" s="134"/>
      <c r="AF6" s="134"/>
      <c r="AG6" s="134"/>
      <c r="AH6" s="134"/>
      <c r="AI6" s="134"/>
      <c r="AJ6" s="134"/>
      <c r="AK6" s="134"/>
      <c r="AL6" s="134"/>
      <c r="AM6" s="134"/>
      <c r="AN6" s="134"/>
      <c r="AO6" s="141"/>
    </row>
    <row r="7" ht="12.75" customHeight="1" spans="1:41">
      <c r="A7" s="83" t="s">
        <v>12</v>
      </c>
      <c r="B7" s="84"/>
      <c r="C7" s="84"/>
      <c r="D7" s="85"/>
      <c r="E7" s="83" t="s">
        <v>13</v>
      </c>
      <c r="F7" s="84"/>
      <c r="G7" s="84"/>
      <c r="H7" s="84"/>
      <c r="I7" s="84"/>
      <c r="J7" s="84"/>
      <c r="K7" s="84"/>
      <c r="L7" s="84"/>
      <c r="M7" s="84"/>
      <c r="N7" s="84"/>
      <c r="O7" s="84"/>
      <c r="P7" s="84"/>
      <c r="Q7" s="84"/>
      <c r="R7" s="85"/>
      <c r="S7" s="83" t="s">
        <v>14</v>
      </c>
      <c r="T7" s="84"/>
      <c r="U7" s="84"/>
      <c r="V7" s="84"/>
      <c r="W7" s="84"/>
      <c r="X7" s="84"/>
      <c r="Y7" s="84"/>
      <c r="Z7" s="84"/>
      <c r="AA7" s="84"/>
      <c r="AB7" s="84"/>
      <c r="AC7" s="84"/>
      <c r="AD7" s="84"/>
      <c r="AE7" s="84"/>
      <c r="AF7" s="84"/>
      <c r="AG7" s="84"/>
      <c r="AH7" s="84"/>
      <c r="AI7" s="84"/>
      <c r="AJ7" s="84"/>
      <c r="AK7" s="84"/>
      <c r="AL7" s="84"/>
      <c r="AM7" s="84"/>
      <c r="AN7" s="84"/>
      <c r="AO7" s="85"/>
    </row>
    <row r="8" ht="16.35" spans="1:41">
      <c r="A8" s="86" t="s">
        <v>15</v>
      </c>
      <c r="B8" s="87" t="s">
        <v>16</v>
      </c>
      <c r="C8" s="88"/>
      <c r="D8" s="89" t="s">
        <v>17</v>
      </c>
      <c r="E8" s="90" t="s">
        <v>18</v>
      </c>
      <c r="F8" s="91"/>
      <c r="G8" s="92"/>
      <c r="H8" s="93" t="s">
        <v>19</v>
      </c>
      <c r="I8" s="92"/>
      <c r="J8" s="93" t="s">
        <v>20</v>
      </c>
      <c r="K8" s="91"/>
      <c r="L8" s="92"/>
      <c r="M8" s="93" t="s">
        <v>21</v>
      </c>
      <c r="N8" s="92"/>
      <c r="O8" s="93" t="s">
        <v>22</v>
      </c>
      <c r="P8" s="92"/>
      <c r="Q8" s="93" t="s">
        <v>23</v>
      </c>
      <c r="R8" s="121"/>
      <c r="S8" s="94" t="s">
        <v>15</v>
      </c>
      <c r="T8" s="88"/>
      <c r="U8" s="87" t="s">
        <v>24</v>
      </c>
      <c r="V8" s="88"/>
      <c r="W8" s="87" t="s">
        <v>25</v>
      </c>
      <c r="X8" s="95"/>
      <c r="Y8" s="88"/>
      <c r="Z8" s="87" t="s">
        <v>26</v>
      </c>
      <c r="AA8" s="95"/>
      <c r="AB8" s="88"/>
      <c r="AC8" s="119" t="s">
        <v>27</v>
      </c>
      <c r="AD8" s="87" t="s">
        <v>28</v>
      </c>
      <c r="AE8" s="88"/>
      <c r="AF8" s="87" t="s">
        <v>29</v>
      </c>
      <c r="AG8" s="95"/>
      <c r="AH8" s="88"/>
      <c r="AI8" s="87" t="s">
        <v>30</v>
      </c>
      <c r="AJ8" s="88"/>
      <c r="AK8" s="87" t="s">
        <v>31</v>
      </c>
      <c r="AL8" s="95"/>
      <c r="AM8" s="88"/>
      <c r="AN8" s="87" t="s">
        <v>32</v>
      </c>
      <c r="AO8" s="122"/>
    </row>
    <row r="9" ht="14.1" customHeight="1" spans="1:41">
      <c r="A9" s="86">
        <v>1</v>
      </c>
      <c r="B9" s="87" t="s">
        <v>33</v>
      </c>
      <c r="C9" s="88"/>
      <c r="D9" s="89"/>
      <c r="E9" s="94"/>
      <c r="F9" s="95"/>
      <c r="G9" s="88"/>
      <c r="H9" s="87"/>
      <c r="I9" s="88"/>
      <c r="J9" s="87"/>
      <c r="K9" s="95"/>
      <c r="L9" s="88"/>
      <c r="M9" s="87"/>
      <c r="N9" s="88"/>
      <c r="O9" s="87"/>
      <c r="P9" s="88"/>
      <c r="Q9" s="87"/>
      <c r="R9" s="122"/>
      <c r="S9" s="94">
        <v>1</v>
      </c>
      <c r="T9" s="88"/>
      <c r="U9" s="87"/>
      <c r="V9" s="88"/>
      <c r="W9" s="87"/>
      <c r="X9" s="95"/>
      <c r="Y9" s="88"/>
      <c r="Z9" s="87"/>
      <c r="AA9" s="95"/>
      <c r="AB9" s="88"/>
      <c r="AC9" s="119"/>
      <c r="AD9" s="87"/>
      <c r="AE9" s="88"/>
      <c r="AF9" s="87"/>
      <c r="AG9" s="95"/>
      <c r="AH9" s="88"/>
      <c r="AI9" s="87"/>
      <c r="AJ9" s="88"/>
      <c r="AK9" s="87"/>
      <c r="AL9" s="95"/>
      <c r="AM9" s="88"/>
      <c r="AN9" s="87"/>
      <c r="AO9" s="122"/>
    </row>
    <row r="10" ht="14.1" customHeight="1" spans="1:41">
      <c r="A10" s="86">
        <v>2</v>
      </c>
      <c r="B10" s="87" t="s">
        <v>30</v>
      </c>
      <c r="C10" s="88"/>
      <c r="D10" s="89"/>
      <c r="E10" s="94"/>
      <c r="F10" s="95"/>
      <c r="G10" s="88"/>
      <c r="H10" s="87"/>
      <c r="I10" s="88"/>
      <c r="J10" s="87"/>
      <c r="K10" s="95"/>
      <c r="L10" s="88"/>
      <c r="M10" s="87"/>
      <c r="N10" s="88"/>
      <c r="O10" s="87"/>
      <c r="P10" s="88"/>
      <c r="Q10" s="87"/>
      <c r="R10" s="122"/>
      <c r="S10" s="94">
        <v>2</v>
      </c>
      <c r="T10" s="88"/>
      <c r="U10" s="87"/>
      <c r="V10" s="88"/>
      <c r="W10" s="87"/>
      <c r="X10" s="95"/>
      <c r="Y10" s="88"/>
      <c r="Z10" s="87"/>
      <c r="AA10" s="95"/>
      <c r="AB10" s="88"/>
      <c r="AC10" s="119"/>
      <c r="AD10" s="87"/>
      <c r="AE10" s="88"/>
      <c r="AF10" s="87"/>
      <c r="AG10" s="95"/>
      <c r="AH10" s="88"/>
      <c r="AI10" s="87"/>
      <c r="AJ10" s="88"/>
      <c r="AK10" s="87"/>
      <c r="AL10" s="95"/>
      <c r="AM10" s="88"/>
      <c r="AN10" s="87"/>
      <c r="AO10" s="122"/>
    </row>
    <row r="11" ht="14.1" customHeight="1" spans="1:41">
      <c r="A11" s="86">
        <v>3</v>
      </c>
      <c r="B11" s="87" t="s">
        <v>29</v>
      </c>
      <c r="C11" s="88"/>
      <c r="D11" s="89"/>
      <c r="E11" s="94"/>
      <c r="F11" s="95"/>
      <c r="G11" s="88"/>
      <c r="H11" s="87"/>
      <c r="I11" s="88"/>
      <c r="J11" s="87"/>
      <c r="K11" s="95"/>
      <c r="L11" s="88"/>
      <c r="M11" s="87"/>
      <c r="N11" s="88"/>
      <c r="O11" s="87"/>
      <c r="P11" s="88"/>
      <c r="Q11" s="87"/>
      <c r="R11" s="122"/>
      <c r="S11" s="94">
        <v>3</v>
      </c>
      <c r="T11" s="88"/>
      <c r="U11" s="87"/>
      <c r="V11" s="88"/>
      <c r="W11" s="87"/>
      <c r="X11" s="95"/>
      <c r="Y11" s="88"/>
      <c r="Z11" s="87"/>
      <c r="AA11" s="95"/>
      <c r="AB11" s="88"/>
      <c r="AC11" s="119"/>
      <c r="AD11" s="87"/>
      <c r="AE11" s="88"/>
      <c r="AF11" s="87"/>
      <c r="AG11" s="95"/>
      <c r="AH11" s="88"/>
      <c r="AI11" s="87"/>
      <c r="AJ11" s="88"/>
      <c r="AK11" s="87"/>
      <c r="AL11" s="95"/>
      <c r="AM11" s="88"/>
      <c r="AN11" s="87"/>
      <c r="AO11" s="122"/>
    </row>
    <row r="12" ht="14.1" customHeight="1" spans="1:41">
      <c r="A12" s="86">
        <v>4</v>
      </c>
      <c r="B12" s="87" t="s">
        <v>34</v>
      </c>
      <c r="C12" s="88"/>
      <c r="D12" s="89"/>
      <c r="E12" s="94"/>
      <c r="F12" s="95"/>
      <c r="G12" s="88"/>
      <c r="H12" s="87"/>
      <c r="I12" s="88"/>
      <c r="J12" s="87"/>
      <c r="K12" s="95"/>
      <c r="L12" s="88"/>
      <c r="M12" s="87"/>
      <c r="N12" s="88"/>
      <c r="O12" s="87"/>
      <c r="P12" s="88"/>
      <c r="Q12" s="87"/>
      <c r="R12" s="122"/>
      <c r="S12" s="94">
        <v>4</v>
      </c>
      <c r="T12" s="88"/>
      <c r="U12" s="87"/>
      <c r="V12" s="88"/>
      <c r="W12" s="87"/>
      <c r="X12" s="95"/>
      <c r="Y12" s="88"/>
      <c r="Z12" s="87"/>
      <c r="AA12" s="95"/>
      <c r="AB12" s="88"/>
      <c r="AC12" s="119"/>
      <c r="AD12" s="87"/>
      <c r="AE12" s="88"/>
      <c r="AF12" s="87"/>
      <c r="AG12" s="95"/>
      <c r="AH12" s="88"/>
      <c r="AI12" s="87"/>
      <c r="AJ12" s="88"/>
      <c r="AK12" s="87"/>
      <c r="AL12" s="95"/>
      <c r="AM12" s="88"/>
      <c r="AN12" s="87"/>
      <c r="AO12" s="122"/>
    </row>
    <row r="13" ht="14.1" customHeight="1" spans="1:41">
      <c r="A13" s="86">
        <v>5</v>
      </c>
      <c r="B13" s="87" t="s">
        <v>35</v>
      </c>
      <c r="C13" s="88"/>
      <c r="D13" s="89"/>
      <c r="E13" s="94"/>
      <c r="F13" s="95"/>
      <c r="G13" s="88"/>
      <c r="H13" s="87"/>
      <c r="I13" s="88"/>
      <c r="J13" s="87"/>
      <c r="K13" s="95"/>
      <c r="L13" s="88"/>
      <c r="M13" s="87"/>
      <c r="N13" s="88"/>
      <c r="O13" s="87"/>
      <c r="P13" s="88"/>
      <c r="Q13" s="87"/>
      <c r="R13" s="122"/>
      <c r="S13" s="94">
        <v>5</v>
      </c>
      <c r="T13" s="88"/>
      <c r="U13" s="87"/>
      <c r="V13" s="88"/>
      <c r="W13" s="87"/>
      <c r="X13" s="95"/>
      <c r="Y13" s="88"/>
      <c r="Z13" s="87"/>
      <c r="AA13" s="95"/>
      <c r="AB13" s="88"/>
      <c r="AC13" s="119"/>
      <c r="AD13" s="87"/>
      <c r="AE13" s="88"/>
      <c r="AF13" s="87"/>
      <c r="AG13" s="95"/>
      <c r="AH13" s="88"/>
      <c r="AI13" s="87"/>
      <c r="AJ13" s="88"/>
      <c r="AK13" s="87"/>
      <c r="AL13" s="95"/>
      <c r="AM13" s="88"/>
      <c r="AN13" s="87"/>
      <c r="AO13" s="122"/>
    </row>
    <row r="14" ht="14.1" customHeight="1" spans="1:41">
      <c r="A14" s="86">
        <v>6</v>
      </c>
      <c r="B14" s="87" t="s">
        <v>36</v>
      </c>
      <c r="C14" s="88"/>
      <c r="D14" s="89"/>
      <c r="E14" s="94"/>
      <c r="F14" s="95"/>
      <c r="G14" s="88"/>
      <c r="H14" s="87"/>
      <c r="I14" s="88"/>
      <c r="J14" s="87"/>
      <c r="K14" s="95"/>
      <c r="L14" s="88"/>
      <c r="M14" s="87"/>
      <c r="N14" s="88"/>
      <c r="O14" s="87"/>
      <c r="P14" s="88"/>
      <c r="Q14" s="87"/>
      <c r="R14" s="122"/>
      <c r="S14" s="94">
        <v>6</v>
      </c>
      <c r="T14" s="88"/>
      <c r="U14" s="87"/>
      <c r="V14" s="88"/>
      <c r="W14" s="87"/>
      <c r="X14" s="95"/>
      <c r="Y14" s="88"/>
      <c r="Z14" s="87"/>
      <c r="AA14" s="95"/>
      <c r="AB14" s="88"/>
      <c r="AC14" s="119"/>
      <c r="AD14" s="87"/>
      <c r="AE14" s="88"/>
      <c r="AF14" s="87"/>
      <c r="AG14" s="95"/>
      <c r="AH14" s="88"/>
      <c r="AI14" s="87"/>
      <c r="AJ14" s="88"/>
      <c r="AK14" s="87"/>
      <c r="AL14" s="95"/>
      <c r="AM14" s="88"/>
      <c r="AN14" s="87"/>
      <c r="AO14" s="122"/>
    </row>
    <row r="15" ht="14.1" customHeight="1" spans="1:41">
      <c r="A15" s="86">
        <v>7</v>
      </c>
      <c r="B15" s="87" t="s">
        <v>37</v>
      </c>
      <c r="C15" s="88"/>
      <c r="D15" s="89"/>
      <c r="E15" s="94"/>
      <c r="F15" s="95"/>
      <c r="G15" s="88"/>
      <c r="H15" s="87"/>
      <c r="I15" s="88"/>
      <c r="J15" s="87"/>
      <c r="K15" s="95"/>
      <c r="L15" s="88"/>
      <c r="M15" s="87"/>
      <c r="N15" s="88"/>
      <c r="O15" s="87"/>
      <c r="P15" s="88"/>
      <c r="Q15" s="87"/>
      <c r="R15" s="122"/>
      <c r="S15" s="94">
        <v>7</v>
      </c>
      <c r="T15" s="88"/>
      <c r="U15" s="87"/>
      <c r="V15" s="88"/>
      <c r="W15" s="87"/>
      <c r="X15" s="95"/>
      <c r="Y15" s="88"/>
      <c r="Z15" s="87"/>
      <c r="AA15" s="95"/>
      <c r="AB15" s="88"/>
      <c r="AC15" s="119"/>
      <c r="AD15" s="87"/>
      <c r="AE15" s="88"/>
      <c r="AF15" s="87"/>
      <c r="AG15" s="95"/>
      <c r="AH15" s="88"/>
      <c r="AI15" s="87"/>
      <c r="AJ15" s="88"/>
      <c r="AK15" s="87"/>
      <c r="AL15" s="95"/>
      <c r="AM15" s="88"/>
      <c r="AN15" s="87"/>
      <c r="AO15" s="122"/>
    </row>
    <row r="16" ht="14.1" customHeight="1" spans="1:41">
      <c r="A16" s="86">
        <v>8</v>
      </c>
      <c r="B16" s="87" t="s">
        <v>38</v>
      </c>
      <c r="C16" s="88"/>
      <c r="D16" s="89"/>
      <c r="E16" s="96" t="s">
        <v>39</v>
      </c>
      <c r="F16" s="97"/>
      <c r="G16" s="97"/>
      <c r="H16" s="97"/>
      <c r="I16" s="98"/>
      <c r="J16" s="118"/>
      <c r="K16" s="97"/>
      <c r="L16" s="98"/>
      <c r="M16" s="118"/>
      <c r="N16" s="98"/>
      <c r="O16" s="118"/>
      <c r="P16" s="98"/>
      <c r="Q16" s="118"/>
      <c r="R16" s="123"/>
      <c r="S16" s="96" t="s">
        <v>39</v>
      </c>
      <c r="T16" s="97"/>
      <c r="U16" s="97"/>
      <c r="V16" s="98"/>
      <c r="W16" s="118"/>
      <c r="X16" s="97"/>
      <c r="Y16" s="98"/>
      <c r="Z16" s="118"/>
      <c r="AA16" s="97"/>
      <c r="AB16" s="98"/>
      <c r="AC16" s="120"/>
      <c r="AD16" s="118"/>
      <c r="AE16" s="98"/>
      <c r="AF16" s="118"/>
      <c r="AG16" s="97"/>
      <c r="AH16" s="98"/>
      <c r="AI16" s="118"/>
      <c r="AJ16" s="98"/>
      <c r="AK16" s="118"/>
      <c r="AL16" s="97"/>
      <c r="AM16" s="98"/>
      <c r="AN16" s="118"/>
      <c r="AO16" s="123"/>
    </row>
    <row r="17" ht="17.1" spans="1:41">
      <c r="A17" s="86">
        <v>9</v>
      </c>
      <c r="B17" s="87" t="s">
        <v>40</v>
      </c>
      <c r="C17" s="88"/>
      <c r="D17" s="89"/>
      <c r="E17" s="83" t="s">
        <v>41</v>
      </c>
      <c r="F17" s="84"/>
      <c r="G17" s="84"/>
      <c r="H17" s="84"/>
      <c r="I17" s="84"/>
      <c r="J17" s="84"/>
      <c r="K17" s="84"/>
      <c r="L17" s="84"/>
      <c r="M17" s="84"/>
      <c r="N17" s="84"/>
      <c r="O17" s="84"/>
      <c r="P17" s="84"/>
      <c r="Q17" s="84"/>
      <c r="R17" s="85"/>
      <c r="S17" s="83" t="s">
        <v>42</v>
      </c>
      <c r="T17" s="84"/>
      <c r="U17" s="84"/>
      <c r="V17" s="84"/>
      <c r="W17" s="84"/>
      <c r="X17" s="84"/>
      <c r="Y17" s="85"/>
      <c r="Z17" s="83" t="s">
        <v>43</v>
      </c>
      <c r="AA17" s="84"/>
      <c r="AB17" s="84"/>
      <c r="AC17" s="84"/>
      <c r="AD17" s="84"/>
      <c r="AE17" s="84"/>
      <c r="AF17" s="84"/>
      <c r="AG17" s="84"/>
      <c r="AH17" s="84"/>
      <c r="AI17" s="84"/>
      <c r="AJ17" s="84"/>
      <c r="AK17" s="84"/>
      <c r="AL17" s="84"/>
      <c r="AM17" s="84"/>
      <c r="AN17" s="84"/>
      <c r="AO17" s="85"/>
    </row>
    <row r="18" ht="16.35" spans="1:41">
      <c r="A18" s="86">
        <v>10</v>
      </c>
      <c r="B18" s="87" t="s">
        <v>44</v>
      </c>
      <c r="C18" s="88"/>
      <c r="D18" s="89"/>
      <c r="E18" s="94" t="s">
        <v>15</v>
      </c>
      <c r="F18" s="88"/>
      <c r="G18" s="87" t="s">
        <v>45</v>
      </c>
      <c r="H18" s="95"/>
      <c r="I18" s="88"/>
      <c r="J18" s="87" t="s">
        <v>46</v>
      </c>
      <c r="K18" s="95"/>
      <c r="L18" s="95"/>
      <c r="M18" s="88"/>
      <c r="N18" s="87" t="s">
        <v>47</v>
      </c>
      <c r="O18" s="88"/>
      <c r="P18" s="119" t="s">
        <v>48</v>
      </c>
      <c r="Q18" s="87" t="s">
        <v>17</v>
      </c>
      <c r="R18" s="122"/>
      <c r="S18" s="94" t="s">
        <v>16</v>
      </c>
      <c r="T18" s="95"/>
      <c r="U18" s="88"/>
      <c r="V18" s="87" t="s">
        <v>49</v>
      </c>
      <c r="W18" s="88"/>
      <c r="X18" s="87" t="s">
        <v>17</v>
      </c>
      <c r="Y18" s="122"/>
      <c r="Z18" s="94" t="s">
        <v>15</v>
      </c>
      <c r="AA18" s="88"/>
      <c r="AB18" s="87" t="s">
        <v>24</v>
      </c>
      <c r="AC18" s="95"/>
      <c r="AD18" s="88"/>
      <c r="AE18" s="87" t="s">
        <v>50</v>
      </c>
      <c r="AF18" s="88"/>
      <c r="AG18" s="87" t="s">
        <v>51</v>
      </c>
      <c r="AH18" s="95"/>
      <c r="AI18" s="88"/>
      <c r="AJ18" s="87" t="s">
        <v>52</v>
      </c>
      <c r="AK18" s="95"/>
      <c r="AL18" s="88"/>
      <c r="AM18" s="87" t="s">
        <v>53</v>
      </c>
      <c r="AN18" s="88"/>
      <c r="AO18" s="89" t="s">
        <v>54</v>
      </c>
    </row>
    <row r="19" ht="16.35" spans="1:41">
      <c r="A19" s="86">
        <v>11</v>
      </c>
      <c r="B19" s="87" t="s">
        <v>55</v>
      </c>
      <c r="C19" s="88"/>
      <c r="D19" s="89"/>
      <c r="E19" s="94">
        <v>1</v>
      </c>
      <c r="F19" s="88"/>
      <c r="G19" s="87"/>
      <c r="H19" s="95"/>
      <c r="I19" s="88"/>
      <c r="J19" s="87"/>
      <c r="K19" s="95"/>
      <c r="L19" s="95"/>
      <c r="M19" s="88"/>
      <c r="N19" s="87"/>
      <c r="O19" s="88"/>
      <c r="P19" s="119"/>
      <c r="Q19" s="87"/>
      <c r="R19" s="122"/>
      <c r="S19" s="94" t="s">
        <v>56</v>
      </c>
      <c r="T19" s="95"/>
      <c r="U19" s="88"/>
      <c r="V19" s="87"/>
      <c r="W19" s="88"/>
      <c r="X19" s="87"/>
      <c r="Y19" s="122"/>
      <c r="Z19" s="94">
        <v>1</v>
      </c>
      <c r="AA19" s="88"/>
      <c r="AB19" s="87"/>
      <c r="AC19" s="95"/>
      <c r="AD19" s="88"/>
      <c r="AE19" s="87"/>
      <c r="AF19" s="88"/>
      <c r="AG19" s="87"/>
      <c r="AH19" s="95"/>
      <c r="AI19" s="88"/>
      <c r="AJ19" s="87"/>
      <c r="AK19" s="95"/>
      <c r="AL19" s="88"/>
      <c r="AM19" s="87"/>
      <c r="AN19" s="88"/>
      <c r="AO19" s="89"/>
    </row>
    <row r="20" ht="16.35" spans="1:41">
      <c r="A20" s="86">
        <v>12</v>
      </c>
      <c r="B20" s="87" t="s">
        <v>57</v>
      </c>
      <c r="C20" s="88"/>
      <c r="D20" s="89"/>
      <c r="E20" s="94">
        <v>2</v>
      </c>
      <c r="F20" s="88"/>
      <c r="G20" s="87"/>
      <c r="H20" s="95"/>
      <c r="I20" s="88"/>
      <c r="J20" s="87"/>
      <c r="K20" s="95"/>
      <c r="L20" s="95"/>
      <c r="M20" s="88"/>
      <c r="N20" s="87"/>
      <c r="O20" s="88"/>
      <c r="P20" s="119"/>
      <c r="Q20" s="87"/>
      <c r="R20" s="122"/>
      <c r="S20" s="94" t="s">
        <v>58</v>
      </c>
      <c r="T20" s="95"/>
      <c r="U20" s="88"/>
      <c r="V20" s="87"/>
      <c r="W20" s="88"/>
      <c r="X20" s="87"/>
      <c r="Y20" s="122"/>
      <c r="Z20" s="94">
        <v>2</v>
      </c>
      <c r="AA20" s="88"/>
      <c r="AB20" s="87"/>
      <c r="AC20" s="95"/>
      <c r="AD20" s="88"/>
      <c r="AE20" s="87"/>
      <c r="AF20" s="88"/>
      <c r="AG20" s="87"/>
      <c r="AH20" s="95"/>
      <c r="AI20" s="88"/>
      <c r="AJ20" s="87"/>
      <c r="AK20" s="95"/>
      <c r="AL20" s="88"/>
      <c r="AM20" s="87"/>
      <c r="AN20" s="88"/>
      <c r="AO20" s="89"/>
    </row>
    <row r="21" ht="16.35" spans="1:41">
      <c r="A21" s="86">
        <v>13</v>
      </c>
      <c r="B21" s="87" t="s">
        <v>59</v>
      </c>
      <c r="C21" s="88"/>
      <c r="D21" s="89"/>
      <c r="E21" s="94">
        <v>3</v>
      </c>
      <c r="F21" s="88"/>
      <c r="G21" s="87"/>
      <c r="H21" s="95"/>
      <c r="I21" s="88"/>
      <c r="J21" s="87"/>
      <c r="K21" s="95"/>
      <c r="L21" s="95"/>
      <c r="M21" s="88"/>
      <c r="N21" s="87"/>
      <c r="O21" s="88"/>
      <c r="P21" s="119"/>
      <c r="Q21" s="87"/>
      <c r="R21" s="122"/>
      <c r="S21" s="94" t="s">
        <v>60</v>
      </c>
      <c r="T21" s="95"/>
      <c r="U21" s="88"/>
      <c r="V21" s="87"/>
      <c r="W21" s="88"/>
      <c r="X21" s="87"/>
      <c r="Y21" s="122"/>
      <c r="Z21" s="94">
        <v>3</v>
      </c>
      <c r="AA21" s="88"/>
      <c r="AB21" s="87"/>
      <c r="AC21" s="95"/>
      <c r="AD21" s="88"/>
      <c r="AE21" s="87"/>
      <c r="AF21" s="88"/>
      <c r="AG21" s="87"/>
      <c r="AH21" s="95"/>
      <c r="AI21" s="88"/>
      <c r="AJ21" s="87"/>
      <c r="AK21" s="95"/>
      <c r="AL21" s="88"/>
      <c r="AM21" s="87"/>
      <c r="AN21" s="88"/>
      <c r="AO21" s="89"/>
    </row>
    <row r="22" ht="16.35" spans="1:41">
      <c r="A22" s="86">
        <v>14</v>
      </c>
      <c r="B22" s="87" t="s">
        <v>61</v>
      </c>
      <c r="C22" s="88"/>
      <c r="D22" s="89"/>
      <c r="E22" s="94">
        <v>4</v>
      </c>
      <c r="F22" s="88"/>
      <c r="G22" s="87"/>
      <c r="H22" s="95"/>
      <c r="I22" s="88"/>
      <c r="J22" s="87"/>
      <c r="K22" s="95"/>
      <c r="L22" s="95"/>
      <c r="M22" s="88"/>
      <c r="N22" s="87"/>
      <c r="O22" s="88"/>
      <c r="P22" s="119"/>
      <c r="Q22" s="87"/>
      <c r="R22" s="122"/>
      <c r="S22" s="94" t="s">
        <v>62</v>
      </c>
      <c r="T22" s="95"/>
      <c r="U22" s="88"/>
      <c r="V22" s="87"/>
      <c r="W22" s="88"/>
      <c r="X22" s="87"/>
      <c r="Y22" s="122"/>
      <c r="Z22" s="94">
        <v>4</v>
      </c>
      <c r="AA22" s="88"/>
      <c r="AB22" s="87"/>
      <c r="AC22" s="95"/>
      <c r="AD22" s="88"/>
      <c r="AE22" s="87"/>
      <c r="AF22" s="88"/>
      <c r="AG22" s="87"/>
      <c r="AH22" s="95"/>
      <c r="AI22" s="88"/>
      <c r="AJ22" s="87"/>
      <c r="AK22" s="95"/>
      <c r="AL22" s="88"/>
      <c r="AM22" s="87"/>
      <c r="AN22" s="88"/>
      <c r="AO22" s="89"/>
    </row>
    <row r="23" ht="16.35" spans="1:41">
      <c r="A23" s="86">
        <v>15</v>
      </c>
      <c r="B23" s="87"/>
      <c r="C23" s="88"/>
      <c r="D23" s="89"/>
      <c r="E23" s="94">
        <v>5</v>
      </c>
      <c r="F23" s="88"/>
      <c r="G23" s="87"/>
      <c r="H23" s="95"/>
      <c r="I23" s="88"/>
      <c r="J23" s="87"/>
      <c r="K23" s="95"/>
      <c r="L23" s="95"/>
      <c r="M23" s="88"/>
      <c r="N23" s="87"/>
      <c r="O23" s="88"/>
      <c r="P23" s="119"/>
      <c r="Q23" s="87"/>
      <c r="R23" s="122"/>
      <c r="S23" s="94"/>
      <c r="T23" s="95"/>
      <c r="U23" s="88"/>
      <c r="V23" s="87"/>
      <c r="W23" s="88"/>
      <c r="X23" s="87"/>
      <c r="Y23" s="122"/>
      <c r="Z23" s="94">
        <v>5</v>
      </c>
      <c r="AA23" s="88"/>
      <c r="AB23" s="87"/>
      <c r="AC23" s="95"/>
      <c r="AD23" s="88"/>
      <c r="AE23" s="87"/>
      <c r="AF23" s="88"/>
      <c r="AG23" s="87"/>
      <c r="AH23" s="95"/>
      <c r="AI23" s="88"/>
      <c r="AJ23" s="87"/>
      <c r="AK23" s="95"/>
      <c r="AL23" s="88"/>
      <c r="AM23" s="87"/>
      <c r="AN23" s="88"/>
      <c r="AO23" s="89"/>
    </row>
    <row r="24" ht="16.35" spans="1:41">
      <c r="A24" s="86">
        <v>16</v>
      </c>
      <c r="B24" s="87"/>
      <c r="C24" s="88"/>
      <c r="D24" s="89"/>
      <c r="E24" s="94">
        <v>6</v>
      </c>
      <c r="F24" s="88"/>
      <c r="G24" s="87"/>
      <c r="H24" s="95"/>
      <c r="I24" s="88"/>
      <c r="J24" s="87"/>
      <c r="K24" s="95"/>
      <c r="L24" s="95"/>
      <c r="M24" s="88"/>
      <c r="N24" s="87"/>
      <c r="O24" s="88"/>
      <c r="P24" s="119"/>
      <c r="Q24" s="87"/>
      <c r="R24" s="122"/>
      <c r="S24" s="96" t="s">
        <v>39</v>
      </c>
      <c r="T24" s="97"/>
      <c r="U24" s="98"/>
      <c r="V24" s="118"/>
      <c r="W24" s="98"/>
      <c r="X24" s="118"/>
      <c r="Y24" s="123"/>
      <c r="Z24" s="94">
        <v>6</v>
      </c>
      <c r="AA24" s="88"/>
      <c r="AB24" s="87"/>
      <c r="AC24" s="95"/>
      <c r="AD24" s="88"/>
      <c r="AE24" s="87"/>
      <c r="AF24" s="88"/>
      <c r="AG24" s="87"/>
      <c r="AH24" s="95"/>
      <c r="AI24" s="88"/>
      <c r="AJ24" s="87"/>
      <c r="AK24" s="95"/>
      <c r="AL24" s="88"/>
      <c r="AM24" s="87"/>
      <c r="AN24" s="88"/>
      <c r="AO24" s="89"/>
    </row>
    <row r="25" ht="17.1" spans="1:41">
      <c r="A25" s="96" t="s">
        <v>39</v>
      </c>
      <c r="B25" s="97"/>
      <c r="C25" s="98"/>
      <c r="D25" s="99"/>
      <c r="E25" s="94">
        <v>7</v>
      </c>
      <c r="F25" s="88"/>
      <c r="G25" s="87"/>
      <c r="H25" s="95"/>
      <c r="I25" s="88"/>
      <c r="J25" s="87"/>
      <c r="K25" s="95"/>
      <c r="L25" s="95"/>
      <c r="M25" s="88"/>
      <c r="N25" s="87"/>
      <c r="O25" s="88"/>
      <c r="P25" s="119"/>
      <c r="Q25" s="87"/>
      <c r="R25" s="122"/>
      <c r="S25" s="83" t="s">
        <v>63</v>
      </c>
      <c r="T25" s="84"/>
      <c r="U25" s="84"/>
      <c r="V25" s="84"/>
      <c r="W25" s="84"/>
      <c r="X25" s="84"/>
      <c r="Y25" s="85"/>
      <c r="Z25" s="94">
        <v>7</v>
      </c>
      <c r="AA25" s="88"/>
      <c r="AB25" s="87"/>
      <c r="AC25" s="95"/>
      <c r="AD25" s="88"/>
      <c r="AE25" s="87"/>
      <c r="AF25" s="88"/>
      <c r="AG25" s="87"/>
      <c r="AH25" s="95"/>
      <c r="AI25" s="88"/>
      <c r="AJ25" s="87"/>
      <c r="AK25" s="95"/>
      <c r="AL25" s="88"/>
      <c r="AM25" s="87"/>
      <c r="AN25" s="88"/>
      <c r="AO25" s="89"/>
    </row>
    <row r="26" ht="17.1" spans="1:41">
      <c r="A26" s="83" t="s">
        <v>64</v>
      </c>
      <c r="B26" s="84"/>
      <c r="C26" s="84"/>
      <c r="D26" s="85"/>
      <c r="E26" s="94">
        <v>8</v>
      </c>
      <c r="F26" s="88"/>
      <c r="G26" s="87"/>
      <c r="H26" s="95"/>
      <c r="I26" s="88"/>
      <c r="J26" s="87"/>
      <c r="K26" s="95"/>
      <c r="L26" s="95"/>
      <c r="M26" s="88"/>
      <c r="N26" s="87"/>
      <c r="O26" s="88"/>
      <c r="P26" s="119"/>
      <c r="Q26" s="87"/>
      <c r="R26" s="122"/>
      <c r="S26" s="94" t="s">
        <v>16</v>
      </c>
      <c r="T26" s="95"/>
      <c r="U26" s="88"/>
      <c r="V26" s="87" t="s">
        <v>65</v>
      </c>
      <c r="W26" s="88"/>
      <c r="X26" s="87" t="s">
        <v>17</v>
      </c>
      <c r="Y26" s="122"/>
      <c r="Z26" s="96" t="s">
        <v>66</v>
      </c>
      <c r="AA26" s="97"/>
      <c r="AB26" s="97"/>
      <c r="AC26" s="97"/>
      <c r="AD26" s="98"/>
      <c r="AE26" s="118"/>
      <c r="AF26" s="98"/>
      <c r="AG26" s="118" t="s">
        <v>39</v>
      </c>
      <c r="AH26" s="97"/>
      <c r="AI26" s="97"/>
      <c r="AJ26" s="97"/>
      <c r="AK26" s="97"/>
      <c r="AL26" s="98"/>
      <c r="AM26" s="118"/>
      <c r="AN26" s="98"/>
      <c r="AO26" s="100"/>
    </row>
    <row r="27" ht="17.1" spans="1:41">
      <c r="A27" s="86" t="s">
        <v>15</v>
      </c>
      <c r="B27" s="87" t="s">
        <v>16</v>
      </c>
      <c r="C27" s="88"/>
      <c r="D27" s="89" t="s">
        <v>17</v>
      </c>
      <c r="E27" s="96" t="s">
        <v>39</v>
      </c>
      <c r="F27" s="97"/>
      <c r="G27" s="97"/>
      <c r="H27" s="97"/>
      <c r="I27" s="98"/>
      <c r="J27" s="118"/>
      <c r="K27" s="97"/>
      <c r="L27" s="97"/>
      <c r="M27" s="98"/>
      <c r="N27" s="118"/>
      <c r="O27" s="98"/>
      <c r="P27" s="120"/>
      <c r="Q27" s="118"/>
      <c r="R27" s="123"/>
      <c r="S27" s="94" t="s">
        <v>67</v>
      </c>
      <c r="T27" s="95"/>
      <c r="U27" s="88"/>
      <c r="V27" s="87"/>
      <c r="W27" s="88"/>
      <c r="X27" s="87"/>
      <c r="Y27" s="122"/>
      <c r="Z27" s="83" t="s">
        <v>68</v>
      </c>
      <c r="AA27" s="84"/>
      <c r="AB27" s="84"/>
      <c r="AC27" s="84"/>
      <c r="AD27" s="84"/>
      <c r="AE27" s="84"/>
      <c r="AF27" s="84"/>
      <c r="AG27" s="84"/>
      <c r="AH27" s="84"/>
      <c r="AI27" s="84"/>
      <c r="AJ27" s="84"/>
      <c r="AK27" s="84"/>
      <c r="AL27" s="84"/>
      <c r="AM27" s="84"/>
      <c r="AN27" s="84"/>
      <c r="AO27" s="85"/>
    </row>
    <row r="28" ht="17.1" spans="1:41">
      <c r="A28" s="86">
        <v>1</v>
      </c>
      <c r="B28" s="87" t="s">
        <v>69</v>
      </c>
      <c r="C28" s="88"/>
      <c r="D28" s="89"/>
      <c r="E28" s="83" t="s">
        <v>70</v>
      </c>
      <c r="F28" s="84"/>
      <c r="G28" s="84"/>
      <c r="H28" s="84"/>
      <c r="I28" s="84"/>
      <c r="J28" s="84"/>
      <c r="K28" s="84"/>
      <c r="L28" s="84"/>
      <c r="M28" s="84"/>
      <c r="N28" s="84"/>
      <c r="O28" s="84"/>
      <c r="P28" s="84"/>
      <c r="Q28" s="84"/>
      <c r="R28" s="124"/>
      <c r="S28" s="87" t="s">
        <v>71</v>
      </c>
      <c r="T28" s="95"/>
      <c r="U28" s="88"/>
      <c r="V28" s="87"/>
      <c r="W28" s="88"/>
      <c r="X28" s="87"/>
      <c r="Y28" s="122"/>
      <c r="Z28" s="94" t="s">
        <v>15</v>
      </c>
      <c r="AA28" s="88"/>
      <c r="AB28" s="87" t="s">
        <v>16</v>
      </c>
      <c r="AC28" s="95"/>
      <c r="AD28" s="95"/>
      <c r="AE28" s="88"/>
      <c r="AF28" s="87" t="s">
        <v>72</v>
      </c>
      <c r="AG28" s="95"/>
      <c r="AH28" s="95"/>
      <c r="AI28" s="95"/>
      <c r="AJ28" s="88"/>
      <c r="AK28" s="87" t="s">
        <v>73</v>
      </c>
      <c r="AL28" s="95"/>
      <c r="AM28" s="95"/>
      <c r="AN28" s="95"/>
      <c r="AO28" s="122"/>
    </row>
    <row r="29" ht="16.35" spans="1:41">
      <c r="A29" s="86">
        <v>2</v>
      </c>
      <c r="B29" s="87" t="s">
        <v>74</v>
      </c>
      <c r="C29" s="88"/>
      <c r="D29" s="89"/>
      <c r="E29" s="94" t="s">
        <v>16</v>
      </c>
      <c r="F29" s="95"/>
      <c r="G29" s="95"/>
      <c r="H29" s="88"/>
      <c r="I29" s="87" t="s">
        <v>19</v>
      </c>
      <c r="J29" s="95"/>
      <c r="K29" s="95"/>
      <c r="L29" s="88"/>
      <c r="M29" s="87" t="s">
        <v>75</v>
      </c>
      <c r="N29" s="88"/>
      <c r="O29" s="87" t="s">
        <v>48</v>
      </c>
      <c r="P29" s="88"/>
      <c r="Q29" s="87" t="s">
        <v>17</v>
      </c>
      <c r="R29" s="122"/>
      <c r="S29" s="94" t="s">
        <v>76</v>
      </c>
      <c r="T29" s="95"/>
      <c r="U29" s="88"/>
      <c r="V29" s="87"/>
      <c r="W29" s="88"/>
      <c r="X29" s="87"/>
      <c r="Y29" s="122"/>
      <c r="Z29" s="94">
        <v>1</v>
      </c>
      <c r="AA29" s="88"/>
      <c r="AB29" s="87" t="s">
        <v>77</v>
      </c>
      <c r="AC29" s="95"/>
      <c r="AD29" s="95"/>
      <c r="AE29" s="88"/>
      <c r="AF29" s="87"/>
      <c r="AG29" s="95"/>
      <c r="AH29" s="95"/>
      <c r="AI29" s="95"/>
      <c r="AJ29" s="88"/>
      <c r="AK29" s="87"/>
      <c r="AL29" s="95"/>
      <c r="AM29" s="95"/>
      <c r="AN29" s="95"/>
      <c r="AO29" s="122"/>
    </row>
    <row r="30" ht="16.35" spans="1:41">
      <c r="A30" s="86">
        <v>3</v>
      </c>
      <c r="B30" s="87" t="s">
        <v>78</v>
      </c>
      <c r="C30" s="88"/>
      <c r="D30" s="89"/>
      <c r="E30" s="94" t="s">
        <v>79</v>
      </c>
      <c r="F30" s="95"/>
      <c r="G30" s="95"/>
      <c r="H30" s="88"/>
      <c r="I30" s="87"/>
      <c r="J30" s="95"/>
      <c r="K30" s="95"/>
      <c r="L30" s="88"/>
      <c r="M30" s="87"/>
      <c r="N30" s="88"/>
      <c r="O30" s="87"/>
      <c r="P30" s="88"/>
      <c r="Q30" s="87"/>
      <c r="R30" s="122"/>
      <c r="S30" s="94"/>
      <c r="T30" s="95"/>
      <c r="U30" s="88"/>
      <c r="V30" s="87"/>
      <c r="W30" s="88"/>
      <c r="X30" s="87"/>
      <c r="Y30" s="122"/>
      <c r="Z30" s="94">
        <v>2</v>
      </c>
      <c r="AA30" s="88"/>
      <c r="AB30" s="87" t="s">
        <v>80</v>
      </c>
      <c r="AC30" s="95"/>
      <c r="AD30" s="95"/>
      <c r="AE30" s="88"/>
      <c r="AF30" s="87"/>
      <c r="AG30" s="95"/>
      <c r="AH30" s="95"/>
      <c r="AI30" s="95"/>
      <c r="AJ30" s="88"/>
      <c r="AK30" s="87"/>
      <c r="AL30" s="95"/>
      <c r="AM30" s="95"/>
      <c r="AN30" s="95"/>
      <c r="AO30" s="122"/>
    </row>
    <row r="31" ht="16.35" spans="1:41">
      <c r="A31" s="96" t="s">
        <v>39</v>
      </c>
      <c r="B31" s="97"/>
      <c r="C31" s="98"/>
      <c r="D31" s="100"/>
      <c r="E31" s="96" t="s">
        <v>81</v>
      </c>
      <c r="F31" s="97"/>
      <c r="G31" s="97"/>
      <c r="H31" s="98"/>
      <c r="I31" s="118"/>
      <c r="J31" s="97"/>
      <c r="K31" s="97"/>
      <c r="L31" s="98"/>
      <c r="M31" s="118"/>
      <c r="N31" s="98"/>
      <c r="O31" s="118"/>
      <c r="P31" s="98"/>
      <c r="Q31" s="118"/>
      <c r="R31" s="123"/>
      <c r="S31" s="96" t="s">
        <v>39</v>
      </c>
      <c r="T31" s="97"/>
      <c r="U31" s="98"/>
      <c r="V31" s="118"/>
      <c r="W31" s="98"/>
      <c r="X31" s="118"/>
      <c r="Y31" s="123"/>
      <c r="Z31" s="96">
        <v>3</v>
      </c>
      <c r="AA31" s="98"/>
      <c r="AB31" s="118" t="s">
        <v>82</v>
      </c>
      <c r="AC31" s="97"/>
      <c r="AD31" s="97"/>
      <c r="AE31" s="98"/>
      <c r="AF31" s="118"/>
      <c r="AG31" s="97"/>
      <c r="AH31" s="97"/>
      <c r="AI31" s="97"/>
      <c r="AJ31" s="98"/>
      <c r="AK31" s="118"/>
      <c r="AL31" s="97"/>
      <c r="AM31" s="97"/>
      <c r="AN31" s="97"/>
      <c r="AO31" s="123"/>
    </row>
    <row r="32" ht="16.35" spans="1:41">
      <c r="A32" s="101" t="s">
        <v>83</v>
      </c>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42"/>
    </row>
    <row r="33" ht="16.35" spans="1:41">
      <c r="A33" s="103" t="s">
        <v>84</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43"/>
    </row>
    <row r="34" ht="16.35" spans="1:41">
      <c r="A34" s="105" t="s">
        <v>85</v>
      </c>
      <c r="B34" s="106"/>
      <c r="C34" s="107"/>
      <c r="D34" s="108"/>
      <c r="E34" s="106"/>
      <c r="F34" s="107"/>
      <c r="G34" s="108" t="s">
        <v>86</v>
      </c>
      <c r="H34" s="106"/>
      <c r="I34" s="106"/>
      <c r="J34" s="107"/>
      <c r="K34" s="108"/>
      <c r="L34" s="106"/>
      <c r="M34" s="106"/>
      <c r="N34" s="106"/>
      <c r="O34" s="106"/>
      <c r="P34" s="106"/>
      <c r="Q34" s="107"/>
      <c r="R34" s="108" t="s">
        <v>87</v>
      </c>
      <c r="S34" s="107"/>
      <c r="T34" s="108"/>
      <c r="U34" s="106"/>
      <c r="V34" s="106"/>
      <c r="W34" s="106"/>
      <c r="X34" s="107"/>
      <c r="Y34" s="108" t="s">
        <v>88</v>
      </c>
      <c r="Z34" s="106"/>
      <c r="AA34" s="106"/>
      <c r="AB34" s="107"/>
      <c r="AC34" s="108"/>
      <c r="AD34" s="106"/>
      <c r="AE34" s="106"/>
      <c r="AF34" s="106"/>
      <c r="AG34" s="107"/>
      <c r="AH34" s="108" t="s">
        <v>89</v>
      </c>
      <c r="AI34" s="106"/>
      <c r="AJ34" s="106"/>
      <c r="AK34" s="107"/>
      <c r="AL34" s="108"/>
      <c r="AM34" s="106"/>
      <c r="AN34" s="106"/>
      <c r="AO34" s="144"/>
    </row>
    <row r="35" s="64" customFormat="1" ht="9.75" customHeight="1"/>
    <row r="36" s="65" customFormat="1" ht="3.75" customHeight="1"/>
    <row r="37" ht="16.35" spans="18:41">
      <c r="R37" s="125"/>
      <c r="S37" s="125"/>
      <c r="T37" s="125"/>
      <c r="U37" s="125"/>
      <c r="V37" s="125"/>
      <c r="W37" s="125"/>
      <c r="X37" s="125"/>
      <c r="AD37" s="135" t="s">
        <v>90</v>
      </c>
      <c r="AE37" s="136"/>
      <c r="AF37" s="136"/>
      <c r="AG37" s="136"/>
      <c r="AH37" s="136"/>
      <c r="AI37" s="136"/>
      <c r="AJ37" s="136"/>
      <c r="AK37" s="136"/>
      <c r="AL37" s="136"/>
      <c r="AM37" s="136"/>
      <c r="AN37" s="136"/>
      <c r="AO37" s="136"/>
    </row>
  </sheetData>
  <mergeCells count="367">
    <mergeCell ref="AH1:AO1"/>
    <mergeCell ref="A2:AO2"/>
    <mergeCell ref="A3:K3"/>
    <mergeCell ref="AA3:AO3"/>
    <mergeCell ref="A4:B4"/>
    <mergeCell ref="C4:E4"/>
    <mergeCell ref="F4:K4"/>
    <mergeCell ref="AA4:AO4"/>
    <mergeCell ref="L5:Z5"/>
    <mergeCell ref="AA5:AO5"/>
    <mergeCell ref="L6:Z6"/>
    <mergeCell ref="AA6:AO6"/>
    <mergeCell ref="A7:D7"/>
    <mergeCell ref="E7:R7"/>
    <mergeCell ref="S7:AO7"/>
    <mergeCell ref="B8:C8"/>
    <mergeCell ref="E8:G8"/>
    <mergeCell ref="H8:I8"/>
    <mergeCell ref="J8:L8"/>
    <mergeCell ref="M8:N8"/>
    <mergeCell ref="O8:P8"/>
    <mergeCell ref="Q8:R8"/>
    <mergeCell ref="S8:T8"/>
    <mergeCell ref="U8:V8"/>
    <mergeCell ref="W8:Y8"/>
    <mergeCell ref="Z8:AB8"/>
    <mergeCell ref="AD8:AE8"/>
    <mergeCell ref="AF8:AH8"/>
    <mergeCell ref="AI8:AJ8"/>
    <mergeCell ref="AK8:AM8"/>
    <mergeCell ref="AN8:AO8"/>
    <mergeCell ref="B9:C9"/>
    <mergeCell ref="E9:G9"/>
    <mergeCell ref="H9:I9"/>
    <mergeCell ref="J9:L9"/>
    <mergeCell ref="M9:N9"/>
    <mergeCell ref="O9:P9"/>
    <mergeCell ref="Q9:R9"/>
    <mergeCell ref="S9:T9"/>
    <mergeCell ref="U9:V9"/>
    <mergeCell ref="W9:Y9"/>
    <mergeCell ref="Z9:AB9"/>
    <mergeCell ref="AD9:AE9"/>
    <mergeCell ref="AF9:AH9"/>
    <mergeCell ref="AI9:AJ9"/>
    <mergeCell ref="AK9:AM9"/>
    <mergeCell ref="AN9:AO9"/>
    <mergeCell ref="B10:C10"/>
    <mergeCell ref="E10:G10"/>
    <mergeCell ref="H10:I10"/>
    <mergeCell ref="J10:L10"/>
    <mergeCell ref="M10:N10"/>
    <mergeCell ref="O10:P10"/>
    <mergeCell ref="Q10:R10"/>
    <mergeCell ref="S10:T10"/>
    <mergeCell ref="U10:V10"/>
    <mergeCell ref="W10:Y10"/>
    <mergeCell ref="Z10:AB10"/>
    <mergeCell ref="AD10:AE10"/>
    <mergeCell ref="AF10:AH10"/>
    <mergeCell ref="AI10:AJ10"/>
    <mergeCell ref="AK10:AM10"/>
    <mergeCell ref="AN10:AO10"/>
    <mergeCell ref="B11:C11"/>
    <mergeCell ref="E11:G11"/>
    <mergeCell ref="H11:I11"/>
    <mergeCell ref="J11:L11"/>
    <mergeCell ref="M11:N11"/>
    <mergeCell ref="O11:P11"/>
    <mergeCell ref="Q11:R11"/>
    <mergeCell ref="S11:T11"/>
    <mergeCell ref="U11:V11"/>
    <mergeCell ref="W11:Y11"/>
    <mergeCell ref="Z11:AB11"/>
    <mergeCell ref="AD11:AE11"/>
    <mergeCell ref="AF11:AH11"/>
    <mergeCell ref="AI11:AJ11"/>
    <mergeCell ref="AK11:AM11"/>
    <mergeCell ref="AN11:AO11"/>
    <mergeCell ref="B12:C12"/>
    <mergeCell ref="E12:G12"/>
    <mergeCell ref="H12:I12"/>
    <mergeCell ref="J12:L12"/>
    <mergeCell ref="M12:N12"/>
    <mergeCell ref="O12:P12"/>
    <mergeCell ref="Q12:R12"/>
    <mergeCell ref="S12:T12"/>
    <mergeCell ref="U12:V12"/>
    <mergeCell ref="W12:Y12"/>
    <mergeCell ref="Z12:AB12"/>
    <mergeCell ref="AD12:AE12"/>
    <mergeCell ref="AF12:AH12"/>
    <mergeCell ref="AI12:AJ12"/>
    <mergeCell ref="AK12:AM12"/>
    <mergeCell ref="AN12:AO12"/>
    <mergeCell ref="B13:C13"/>
    <mergeCell ref="E13:G13"/>
    <mergeCell ref="H13:I13"/>
    <mergeCell ref="J13:L13"/>
    <mergeCell ref="M13:N13"/>
    <mergeCell ref="O13:P13"/>
    <mergeCell ref="Q13:R13"/>
    <mergeCell ref="S13:T13"/>
    <mergeCell ref="U13:V13"/>
    <mergeCell ref="W13:Y13"/>
    <mergeCell ref="Z13:AB13"/>
    <mergeCell ref="AD13:AE13"/>
    <mergeCell ref="AF13:AH13"/>
    <mergeCell ref="AI13:AJ13"/>
    <mergeCell ref="AK13:AM13"/>
    <mergeCell ref="AN13:AO13"/>
    <mergeCell ref="B14:C14"/>
    <mergeCell ref="E14:G14"/>
    <mergeCell ref="H14:I14"/>
    <mergeCell ref="J14:L14"/>
    <mergeCell ref="M14:N14"/>
    <mergeCell ref="O14:P14"/>
    <mergeCell ref="Q14:R14"/>
    <mergeCell ref="S14:T14"/>
    <mergeCell ref="U14:V14"/>
    <mergeCell ref="W14:Y14"/>
    <mergeCell ref="Z14:AB14"/>
    <mergeCell ref="AD14:AE14"/>
    <mergeCell ref="AF14:AH14"/>
    <mergeCell ref="AI14:AJ14"/>
    <mergeCell ref="AK14:AM14"/>
    <mergeCell ref="AN14:AO14"/>
    <mergeCell ref="B15:C15"/>
    <mergeCell ref="E15:G15"/>
    <mergeCell ref="H15:I15"/>
    <mergeCell ref="J15:L15"/>
    <mergeCell ref="M15:N15"/>
    <mergeCell ref="O15:P15"/>
    <mergeCell ref="Q15:R15"/>
    <mergeCell ref="S15:T15"/>
    <mergeCell ref="U15:V15"/>
    <mergeCell ref="W15:Y15"/>
    <mergeCell ref="Z15:AB15"/>
    <mergeCell ref="AD15:AE15"/>
    <mergeCell ref="AF15:AH15"/>
    <mergeCell ref="AI15:AJ15"/>
    <mergeCell ref="AK15:AM15"/>
    <mergeCell ref="AN15:AO15"/>
    <mergeCell ref="B16:C16"/>
    <mergeCell ref="E16:I16"/>
    <mergeCell ref="J16:L16"/>
    <mergeCell ref="M16:N16"/>
    <mergeCell ref="O16:P16"/>
    <mergeCell ref="Q16:R16"/>
    <mergeCell ref="S16:V16"/>
    <mergeCell ref="W16:Y16"/>
    <mergeCell ref="Z16:AB16"/>
    <mergeCell ref="AD16:AE16"/>
    <mergeCell ref="AF16:AH16"/>
    <mergeCell ref="AI16:AJ16"/>
    <mergeCell ref="AK16:AM16"/>
    <mergeCell ref="AN16:AO16"/>
    <mergeCell ref="B17:C17"/>
    <mergeCell ref="E17:R17"/>
    <mergeCell ref="S17:Y17"/>
    <mergeCell ref="Z17:AO17"/>
    <mergeCell ref="B18:C18"/>
    <mergeCell ref="E18:F18"/>
    <mergeCell ref="G18:I18"/>
    <mergeCell ref="J18:M18"/>
    <mergeCell ref="N18:O18"/>
    <mergeCell ref="Q18:R18"/>
    <mergeCell ref="S18:U18"/>
    <mergeCell ref="V18:W18"/>
    <mergeCell ref="X18:Y18"/>
    <mergeCell ref="Z18:AA18"/>
    <mergeCell ref="AB18:AD18"/>
    <mergeCell ref="AE18:AF18"/>
    <mergeCell ref="AG18:AI18"/>
    <mergeCell ref="AJ18:AL18"/>
    <mergeCell ref="AM18:AN18"/>
    <mergeCell ref="B19:C19"/>
    <mergeCell ref="E19:F19"/>
    <mergeCell ref="G19:I19"/>
    <mergeCell ref="J19:M19"/>
    <mergeCell ref="N19:O19"/>
    <mergeCell ref="Q19:R19"/>
    <mergeCell ref="S19:U19"/>
    <mergeCell ref="V19:W19"/>
    <mergeCell ref="X19:Y19"/>
    <mergeCell ref="Z19:AA19"/>
    <mergeCell ref="AB19:AD19"/>
    <mergeCell ref="AE19:AF19"/>
    <mergeCell ref="AG19:AI19"/>
    <mergeCell ref="AJ19:AL19"/>
    <mergeCell ref="AM19:AN19"/>
    <mergeCell ref="B20:C20"/>
    <mergeCell ref="E20:F20"/>
    <mergeCell ref="G20:I20"/>
    <mergeCell ref="J20:M20"/>
    <mergeCell ref="N20:O20"/>
    <mergeCell ref="Q20:R20"/>
    <mergeCell ref="S20:U20"/>
    <mergeCell ref="V20:W20"/>
    <mergeCell ref="X20:Y20"/>
    <mergeCell ref="Z20:AA20"/>
    <mergeCell ref="AB20:AD20"/>
    <mergeCell ref="AE20:AF20"/>
    <mergeCell ref="AG20:AI20"/>
    <mergeCell ref="AJ20:AL20"/>
    <mergeCell ref="AM20:AN20"/>
    <mergeCell ref="B21:C21"/>
    <mergeCell ref="E21:F21"/>
    <mergeCell ref="G21:I21"/>
    <mergeCell ref="J21:M21"/>
    <mergeCell ref="N21:O21"/>
    <mergeCell ref="Q21:R21"/>
    <mergeCell ref="S21:U21"/>
    <mergeCell ref="V21:W21"/>
    <mergeCell ref="X21:Y21"/>
    <mergeCell ref="Z21:AA21"/>
    <mergeCell ref="AB21:AD21"/>
    <mergeCell ref="AE21:AF21"/>
    <mergeCell ref="AG21:AI21"/>
    <mergeCell ref="AJ21:AL21"/>
    <mergeCell ref="AM21:AN21"/>
    <mergeCell ref="B22:C22"/>
    <mergeCell ref="E22:F22"/>
    <mergeCell ref="G22:I22"/>
    <mergeCell ref="J22:M22"/>
    <mergeCell ref="N22:O22"/>
    <mergeCell ref="Q22:R22"/>
    <mergeCell ref="S22:U22"/>
    <mergeCell ref="V22:W22"/>
    <mergeCell ref="X22:Y22"/>
    <mergeCell ref="Z22:AA22"/>
    <mergeCell ref="AB22:AD22"/>
    <mergeCell ref="AE22:AF22"/>
    <mergeCell ref="AG22:AI22"/>
    <mergeCell ref="AJ22:AL22"/>
    <mergeCell ref="AM22:AN22"/>
    <mergeCell ref="B23:C23"/>
    <mergeCell ref="E23:F23"/>
    <mergeCell ref="G23:I23"/>
    <mergeCell ref="J23:M23"/>
    <mergeCell ref="N23:O23"/>
    <mergeCell ref="Q23:R23"/>
    <mergeCell ref="S23:U23"/>
    <mergeCell ref="V23:W23"/>
    <mergeCell ref="X23:Y23"/>
    <mergeCell ref="Z23:AA23"/>
    <mergeCell ref="AB23:AD23"/>
    <mergeCell ref="AE23:AF23"/>
    <mergeCell ref="AG23:AI23"/>
    <mergeCell ref="AJ23:AL23"/>
    <mergeCell ref="AM23:AN23"/>
    <mergeCell ref="B24:C24"/>
    <mergeCell ref="E24:F24"/>
    <mergeCell ref="G24:I24"/>
    <mergeCell ref="J24:M24"/>
    <mergeCell ref="N24:O24"/>
    <mergeCell ref="Q24:R24"/>
    <mergeCell ref="S24:U24"/>
    <mergeCell ref="V24:W24"/>
    <mergeCell ref="X24:Y24"/>
    <mergeCell ref="Z24:AA24"/>
    <mergeCell ref="AB24:AD24"/>
    <mergeCell ref="AE24:AF24"/>
    <mergeCell ref="AG24:AI24"/>
    <mergeCell ref="AJ24:AL24"/>
    <mergeCell ref="AM24:AN24"/>
    <mergeCell ref="A25:C25"/>
    <mergeCell ref="E25:F25"/>
    <mergeCell ref="G25:I25"/>
    <mergeCell ref="J25:M25"/>
    <mergeCell ref="N25:O25"/>
    <mergeCell ref="Q25:R25"/>
    <mergeCell ref="S25:Y25"/>
    <mergeCell ref="Z25:AA25"/>
    <mergeCell ref="AB25:AD25"/>
    <mergeCell ref="AE25:AF25"/>
    <mergeCell ref="AG25:AI25"/>
    <mergeCell ref="AJ25:AL25"/>
    <mergeCell ref="AM25:AN25"/>
    <mergeCell ref="A26:D26"/>
    <mergeCell ref="E26:F26"/>
    <mergeCell ref="G26:I26"/>
    <mergeCell ref="J26:M26"/>
    <mergeCell ref="N26:O26"/>
    <mergeCell ref="Q26:R26"/>
    <mergeCell ref="S26:U26"/>
    <mergeCell ref="V26:W26"/>
    <mergeCell ref="X26:Y26"/>
    <mergeCell ref="Z26:AD26"/>
    <mergeCell ref="AE26:AF26"/>
    <mergeCell ref="AG26:AL26"/>
    <mergeCell ref="AM26:AN26"/>
    <mergeCell ref="B27:C27"/>
    <mergeCell ref="E27:I27"/>
    <mergeCell ref="J27:M27"/>
    <mergeCell ref="N27:O27"/>
    <mergeCell ref="Q27:R27"/>
    <mergeCell ref="S27:U27"/>
    <mergeCell ref="V27:W27"/>
    <mergeCell ref="X27:Y27"/>
    <mergeCell ref="Z27:AO27"/>
    <mergeCell ref="B28:C28"/>
    <mergeCell ref="E28:R28"/>
    <mergeCell ref="S28:U28"/>
    <mergeCell ref="V28:W28"/>
    <mergeCell ref="X28:Y28"/>
    <mergeCell ref="Z28:AA28"/>
    <mergeCell ref="AB28:AE28"/>
    <mergeCell ref="AF28:AJ28"/>
    <mergeCell ref="AK28:AO28"/>
    <mergeCell ref="B29:C29"/>
    <mergeCell ref="E29:H29"/>
    <mergeCell ref="I29:L29"/>
    <mergeCell ref="M29:N29"/>
    <mergeCell ref="O29:P29"/>
    <mergeCell ref="Q29:R29"/>
    <mergeCell ref="S29:U29"/>
    <mergeCell ref="V29:W29"/>
    <mergeCell ref="X29:Y29"/>
    <mergeCell ref="Z29:AA29"/>
    <mergeCell ref="AB29:AE29"/>
    <mergeCell ref="AF29:AJ29"/>
    <mergeCell ref="AK29:AO29"/>
    <mergeCell ref="B30:C30"/>
    <mergeCell ref="E30:H30"/>
    <mergeCell ref="I30:L30"/>
    <mergeCell ref="M30:N30"/>
    <mergeCell ref="O30:P30"/>
    <mergeCell ref="Q30:R30"/>
    <mergeCell ref="S30:U30"/>
    <mergeCell ref="V30:W30"/>
    <mergeCell ref="X30:Y30"/>
    <mergeCell ref="Z30:AA30"/>
    <mergeCell ref="AB30:AE30"/>
    <mergeCell ref="AF30:AJ30"/>
    <mergeCell ref="AK30:AO30"/>
    <mergeCell ref="A31:C31"/>
    <mergeCell ref="E31:H31"/>
    <mergeCell ref="I31:L31"/>
    <mergeCell ref="M31:N31"/>
    <mergeCell ref="O31:P31"/>
    <mergeCell ref="Q31:R31"/>
    <mergeCell ref="S31:U31"/>
    <mergeCell ref="V31:W31"/>
    <mergeCell ref="X31:Y31"/>
    <mergeCell ref="Z31:AA31"/>
    <mergeCell ref="AB31:AE31"/>
    <mergeCell ref="AF31:AJ31"/>
    <mergeCell ref="AK31:AO31"/>
    <mergeCell ref="A32:AO32"/>
    <mergeCell ref="A33:AO33"/>
    <mergeCell ref="A34:C34"/>
    <mergeCell ref="D34:F34"/>
    <mergeCell ref="G34:J34"/>
    <mergeCell ref="K34:Q34"/>
    <mergeCell ref="R34:S34"/>
    <mergeCell ref="T34:X34"/>
    <mergeCell ref="Y34:AB34"/>
    <mergeCell ref="AC34:AG34"/>
    <mergeCell ref="AH34:AK34"/>
    <mergeCell ref="AL34:AO34"/>
    <mergeCell ref="R37:X37"/>
    <mergeCell ref="AD37:AO37"/>
    <mergeCell ref="A5:B6"/>
    <mergeCell ref="C5:E6"/>
    <mergeCell ref="F5:K6"/>
    <mergeCell ref="L3:Z4"/>
  </mergeCells>
  <pageMargins left="0.75" right="0.75" top="1" bottom="1" header="0.5" footer="0.5"/>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7"/>
  <sheetViews>
    <sheetView tabSelected="1" zoomScale="85" zoomScaleNormal="85" workbookViewId="0">
      <pane xSplit="21" ySplit="3" topLeftCell="V4" activePane="bottomRight" state="frozen"/>
      <selection/>
      <selection pane="topRight"/>
      <selection pane="bottomLeft"/>
      <selection pane="bottomRight" activeCell="M4" sqref="M4:M10"/>
    </sheetView>
  </sheetViews>
  <sheetFormatPr defaultColWidth="9" defaultRowHeight="15.6"/>
  <cols>
    <col min="1" max="1" width="5.13333333333333" customWidth="1"/>
    <col min="2" max="2" width="6.85" customWidth="1"/>
    <col min="3" max="3" width="7.28333333333333" customWidth="1"/>
    <col min="4" max="4" width="12.8" customWidth="1"/>
    <col min="5" max="5" width="4" customWidth="1"/>
    <col min="6" max="6" width="5.425" customWidth="1"/>
    <col min="7" max="7" width="4.99166666666667" hidden="1" customWidth="1"/>
    <col min="8" max="8" width="5.41666666666667" hidden="1" customWidth="1"/>
    <col min="9" max="9" width="5.70833333333333" hidden="1" customWidth="1"/>
    <col min="10" max="10" width="5.71666666666667" hidden="1" customWidth="1"/>
    <col min="11" max="11" width="4.85" hidden="1" customWidth="1"/>
    <col min="12" max="12" width="6.7" hidden="1" customWidth="1"/>
    <col min="13" max="13" width="5.99166666666667" customWidth="1"/>
    <col min="14" max="14" width="5.85" hidden="1" customWidth="1"/>
    <col min="15" max="15" width="6.13333333333333" customWidth="1"/>
    <col min="16" max="17" width="5.70833333333333" hidden="1" customWidth="1"/>
    <col min="18" max="18" width="6.70833333333333" customWidth="1"/>
    <col min="19" max="19" width="10.8583333333333" customWidth="1"/>
    <col min="20" max="20" width="9.56666666666667" customWidth="1"/>
    <col min="21" max="21" width="8.99166666666667" customWidth="1"/>
    <col min="22" max="22" width="6.7" customWidth="1"/>
    <col min="23" max="23" width="5.40833333333333" customWidth="1"/>
    <col min="24" max="24" width="6.23333333333333" customWidth="1"/>
    <col min="25" max="25" width="7.64166666666667" customWidth="1"/>
    <col min="26" max="30" width="5.75833333333333" hidden="1" customWidth="1"/>
    <col min="31" max="31" width="6.7" hidden="1" customWidth="1"/>
    <col min="32" max="40" width="6.7" customWidth="1"/>
    <col min="41" max="41" width="9.5"/>
  </cols>
  <sheetData>
    <row r="1" ht="25.8" spans="1:40">
      <c r="A1" s="14" t="s">
        <v>91</v>
      </c>
      <c r="B1" s="14"/>
      <c r="C1" s="14"/>
      <c r="D1" s="14"/>
      <c r="E1" s="14"/>
      <c r="F1" s="14"/>
      <c r="G1" s="14"/>
      <c r="H1" s="14"/>
      <c r="I1" s="14"/>
      <c r="J1" s="14"/>
      <c r="K1" s="27"/>
      <c r="L1" s="14"/>
      <c r="M1" s="28"/>
      <c r="N1" s="29"/>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ht="29" customHeight="1" spans="1:40">
      <c r="A2" s="15" t="s">
        <v>92</v>
      </c>
      <c r="B2" s="16" t="s">
        <v>93</v>
      </c>
      <c r="C2" s="16" t="s">
        <v>94</v>
      </c>
      <c r="D2" s="16" t="s">
        <v>95</v>
      </c>
      <c r="E2" s="17" t="s">
        <v>96</v>
      </c>
      <c r="F2" s="18" t="s">
        <v>97</v>
      </c>
      <c r="G2" s="19" t="s">
        <v>98</v>
      </c>
      <c r="H2" s="20" t="s">
        <v>99</v>
      </c>
      <c r="I2" s="20"/>
      <c r="J2" s="19" t="s">
        <v>100</v>
      </c>
      <c r="K2" s="20" t="s">
        <v>101</v>
      </c>
      <c r="L2" s="30" t="s">
        <v>102</v>
      </c>
      <c r="M2" s="30" t="s">
        <v>103</v>
      </c>
      <c r="N2" s="31" t="s">
        <v>104</v>
      </c>
      <c r="O2" s="16" t="s">
        <v>105</v>
      </c>
      <c r="P2" s="16" t="s">
        <v>106</v>
      </c>
      <c r="Q2" s="16" t="s">
        <v>107</v>
      </c>
      <c r="R2" s="16" t="s">
        <v>108</v>
      </c>
      <c r="S2" s="16" t="s">
        <v>109</v>
      </c>
      <c r="T2" s="16" t="s">
        <v>110</v>
      </c>
      <c r="U2" s="35" t="s">
        <v>111</v>
      </c>
      <c r="V2" s="35"/>
      <c r="W2" s="16" t="s">
        <v>112</v>
      </c>
      <c r="X2" s="16"/>
      <c r="Y2" s="16"/>
      <c r="Z2" s="16" t="s">
        <v>113</v>
      </c>
      <c r="AA2" s="16"/>
      <c r="AB2" s="43"/>
      <c r="AC2" s="16"/>
      <c r="AD2" s="16" t="s">
        <v>114</v>
      </c>
      <c r="AE2" s="16"/>
      <c r="AF2" s="16" t="s">
        <v>115</v>
      </c>
      <c r="AG2" s="16" t="s">
        <v>116</v>
      </c>
      <c r="AH2" s="16" t="s">
        <v>117</v>
      </c>
      <c r="AI2" s="16" t="s">
        <v>118</v>
      </c>
      <c r="AJ2" s="47" t="s">
        <v>119</v>
      </c>
      <c r="AK2" s="47"/>
      <c r="AL2" s="47"/>
      <c r="AM2" s="47" t="s">
        <v>120</v>
      </c>
      <c r="AN2" s="16" t="s">
        <v>121</v>
      </c>
    </row>
    <row r="3" ht="41" customHeight="1" spans="1:40">
      <c r="A3" s="15"/>
      <c r="B3" s="16"/>
      <c r="C3" s="16"/>
      <c r="D3" s="16"/>
      <c r="E3" s="17"/>
      <c r="F3" s="18"/>
      <c r="G3" s="19"/>
      <c r="H3" s="21" t="s">
        <v>122</v>
      </c>
      <c r="I3" s="21" t="s">
        <v>123</v>
      </c>
      <c r="J3" s="19"/>
      <c r="K3" s="20"/>
      <c r="L3" s="30"/>
      <c r="M3" s="30"/>
      <c r="N3" s="31"/>
      <c r="O3" s="16"/>
      <c r="P3" s="16"/>
      <c r="Q3" s="16"/>
      <c r="R3" s="16"/>
      <c r="S3" s="16"/>
      <c r="T3" s="16"/>
      <c r="U3" s="36" t="s">
        <v>124</v>
      </c>
      <c r="V3" s="16" t="s">
        <v>125</v>
      </c>
      <c r="W3" s="36" t="s">
        <v>126</v>
      </c>
      <c r="X3" s="16" t="s">
        <v>127</v>
      </c>
      <c r="Y3" s="16" t="s">
        <v>125</v>
      </c>
      <c r="Z3" s="16" t="s">
        <v>128</v>
      </c>
      <c r="AA3" s="16" t="s">
        <v>48</v>
      </c>
      <c r="AB3" s="43" t="s">
        <v>129</v>
      </c>
      <c r="AC3" s="16" t="s">
        <v>39</v>
      </c>
      <c r="AD3" s="44" t="s">
        <v>130</v>
      </c>
      <c r="AE3" s="16" t="s">
        <v>39</v>
      </c>
      <c r="AF3" s="16"/>
      <c r="AG3" s="16"/>
      <c r="AH3" s="16"/>
      <c r="AI3" s="16"/>
      <c r="AJ3" s="16" t="s">
        <v>131</v>
      </c>
      <c r="AK3" s="16" t="s">
        <v>132</v>
      </c>
      <c r="AL3" s="16" t="s">
        <v>133</v>
      </c>
      <c r="AM3" s="47"/>
      <c r="AN3" s="16"/>
    </row>
    <row r="4" spans="1:40">
      <c r="A4" s="22" t="s">
        <v>134</v>
      </c>
      <c r="B4" s="22" t="s">
        <v>135</v>
      </c>
      <c r="C4" s="23" t="s">
        <v>136</v>
      </c>
      <c r="D4" s="23"/>
      <c r="E4" s="23">
        <v>1</v>
      </c>
      <c r="F4" s="23" t="s">
        <v>137</v>
      </c>
      <c r="G4" s="24"/>
      <c r="H4" s="25"/>
      <c r="I4" s="25"/>
      <c r="J4" s="24"/>
      <c r="K4" s="25"/>
      <c r="L4" s="32"/>
      <c r="M4" s="33"/>
      <c r="N4" s="34"/>
      <c r="O4" s="60"/>
      <c r="P4" s="32"/>
      <c r="Q4" s="32"/>
      <c r="R4" s="37">
        <v>12.5</v>
      </c>
      <c r="S4" s="38" t="s">
        <v>138</v>
      </c>
      <c r="T4" s="39" t="s">
        <v>139</v>
      </c>
      <c r="U4" s="39">
        <v>0.2</v>
      </c>
      <c r="V4" s="40">
        <f>U4+U6+U5+U7+U8+U9+U10</f>
        <v>3.5</v>
      </c>
      <c r="W4" s="41"/>
      <c r="X4" s="41"/>
      <c r="Y4" s="41"/>
      <c r="Z4" s="41"/>
      <c r="AA4" s="41"/>
      <c r="AB4" s="45"/>
      <c r="AC4" s="41"/>
      <c r="AD4" s="41"/>
      <c r="AE4" s="41"/>
      <c r="AF4" s="61">
        <f>AVERAGE((R4+V4+Y4+AC4+AE4)*0.08)</f>
        <v>1.28</v>
      </c>
      <c r="AG4" s="61">
        <f>AVERAGE((R4+V4+Y4+AC4+AE4+AF4)*0.1)</f>
        <v>1.728</v>
      </c>
      <c r="AH4" s="61">
        <v>0.3</v>
      </c>
      <c r="AI4" s="61">
        <v>0.2</v>
      </c>
      <c r="AJ4" s="52" t="s">
        <v>140</v>
      </c>
      <c r="AK4" s="53"/>
      <c r="AL4" s="54"/>
      <c r="AM4" s="49">
        <v>0.5</v>
      </c>
      <c r="AN4" s="50">
        <f>AI4+AH4+AG4+AF4+AE4+V4+R4+Y4</f>
        <v>19.508</v>
      </c>
    </row>
    <row r="5" spans="1:40">
      <c r="A5" s="22"/>
      <c r="B5" s="22"/>
      <c r="C5" s="23"/>
      <c r="D5" s="23"/>
      <c r="E5" s="23"/>
      <c r="F5" s="26"/>
      <c r="G5" s="24"/>
      <c r="H5" s="25"/>
      <c r="I5" s="25"/>
      <c r="J5" s="24"/>
      <c r="K5" s="25"/>
      <c r="L5" s="32"/>
      <c r="M5" s="33"/>
      <c r="N5" s="34"/>
      <c r="O5" s="60"/>
      <c r="P5" s="32"/>
      <c r="Q5" s="32"/>
      <c r="R5" s="37"/>
      <c r="S5" s="39" t="s">
        <v>141</v>
      </c>
      <c r="T5" s="42" t="s">
        <v>142</v>
      </c>
      <c r="U5" s="39">
        <v>0.9</v>
      </c>
      <c r="V5" s="40"/>
      <c r="W5" s="41"/>
      <c r="X5" s="41"/>
      <c r="Y5" s="41"/>
      <c r="Z5" s="41"/>
      <c r="AA5" s="41"/>
      <c r="AB5" s="45"/>
      <c r="AC5" s="41"/>
      <c r="AD5" s="41"/>
      <c r="AE5" s="41"/>
      <c r="AF5" s="62"/>
      <c r="AG5" s="62"/>
      <c r="AH5" s="62"/>
      <c r="AI5" s="62"/>
      <c r="AJ5" s="52" t="s">
        <v>143</v>
      </c>
      <c r="AK5" s="53"/>
      <c r="AL5" s="54"/>
      <c r="AM5" s="49">
        <v>0.6</v>
      </c>
      <c r="AN5" s="51"/>
    </row>
    <row r="6" spans="1:40">
      <c r="A6" s="22"/>
      <c r="B6" s="22"/>
      <c r="C6" s="23"/>
      <c r="D6" s="23"/>
      <c r="E6" s="23"/>
      <c r="F6" s="26"/>
      <c r="G6" s="24"/>
      <c r="H6" s="25"/>
      <c r="I6" s="25"/>
      <c r="J6" s="24"/>
      <c r="K6" s="25"/>
      <c r="L6" s="32"/>
      <c r="M6" s="33"/>
      <c r="N6" s="34"/>
      <c r="O6" s="60"/>
      <c r="P6" s="32"/>
      <c r="Q6" s="32"/>
      <c r="R6" s="37"/>
      <c r="S6" s="39" t="s">
        <v>144</v>
      </c>
      <c r="T6" s="42" t="s">
        <v>145</v>
      </c>
      <c r="U6" s="39">
        <v>0.6</v>
      </c>
      <c r="V6" s="40"/>
      <c r="W6" s="41"/>
      <c r="X6" s="41"/>
      <c r="Y6" s="41"/>
      <c r="Z6" s="41"/>
      <c r="AA6" s="41"/>
      <c r="AB6" s="45"/>
      <c r="AC6" s="41"/>
      <c r="AD6" s="41"/>
      <c r="AE6" s="41"/>
      <c r="AF6" s="62"/>
      <c r="AG6" s="62"/>
      <c r="AH6" s="62"/>
      <c r="AI6" s="62"/>
      <c r="AJ6" s="52" t="s">
        <v>146</v>
      </c>
      <c r="AK6" s="53"/>
      <c r="AL6" s="54"/>
      <c r="AM6" s="49">
        <v>0.8</v>
      </c>
      <c r="AN6" s="51"/>
    </row>
    <row r="7" spans="1:40">
      <c r="A7" s="22"/>
      <c r="B7" s="22"/>
      <c r="C7" s="23"/>
      <c r="D7" s="23"/>
      <c r="E7" s="23"/>
      <c r="F7" s="26"/>
      <c r="G7" s="24"/>
      <c r="H7" s="25"/>
      <c r="I7" s="25"/>
      <c r="J7" s="24"/>
      <c r="K7" s="25"/>
      <c r="L7" s="32"/>
      <c r="M7" s="33"/>
      <c r="N7" s="34"/>
      <c r="O7" s="60"/>
      <c r="P7" s="32"/>
      <c r="Q7" s="32"/>
      <c r="R7" s="37"/>
      <c r="S7" s="39" t="s">
        <v>144</v>
      </c>
      <c r="T7" s="42" t="s">
        <v>145</v>
      </c>
      <c r="U7" s="39">
        <v>0.8</v>
      </c>
      <c r="V7" s="40"/>
      <c r="W7" s="41"/>
      <c r="X7" s="41"/>
      <c r="Y7" s="41"/>
      <c r="Z7" s="41"/>
      <c r="AA7" s="41"/>
      <c r="AB7" s="45"/>
      <c r="AC7" s="41"/>
      <c r="AD7" s="41"/>
      <c r="AE7" s="41"/>
      <c r="AF7" s="62"/>
      <c r="AG7" s="62"/>
      <c r="AH7" s="62"/>
      <c r="AI7" s="62"/>
      <c r="AJ7" s="52" t="s">
        <v>147</v>
      </c>
      <c r="AK7" s="53"/>
      <c r="AL7" s="54"/>
      <c r="AM7" s="49">
        <v>0.8</v>
      </c>
      <c r="AN7" s="51"/>
    </row>
    <row r="8" spans="1:40">
      <c r="A8" s="22"/>
      <c r="B8" s="22"/>
      <c r="C8" s="23"/>
      <c r="D8" s="23"/>
      <c r="E8" s="23"/>
      <c r="F8" s="26"/>
      <c r="G8" s="24"/>
      <c r="H8" s="25"/>
      <c r="I8" s="25"/>
      <c r="J8" s="24"/>
      <c r="K8" s="25"/>
      <c r="L8" s="32"/>
      <c r="M8" s="33"/>
      <c r="N8" s="34"/>
      <c r="O8" s="60"/>
      <c r="P8" s="32"/>
      <c r="Q8" s="32"/>
      <c r="R8" s="37"/>
      <c r="S8" s="39" t="s">
        <v>144</v>
      </c>
      <c r="T8" s="42" t="s">
        <v>145</v>
      </c>
      <c r="U8" s="39">
        <v>0.8</v>
      </c>
      <c r="V8" s="40"/>
      <c r="W8" s="41"/>
      <c r="X8" s="41"/>
      <c r="Y8" s="41"/>
      <c r="Z8" s="41"/>
      <c r="AA8" s="41"/>
      <c r="AB8" s="45"/>
      <c r="AC8" s="41"/>
      <c r="AD8" s="41"/>
      <c r="AE8" s="41"/>
      <c r="AF8" s="62"/>
      <c r="AG8" s="62"/>
      <c r="AH8" s="62"/>
      <c r="AI8" s="62"/>
      <c r="AJ8" s="52" t="s">
        <v>148</v>
      </c>
      <c r="AK8" s="53"/>
      <c r="AL8" s="54"/>
      <c r="AM8" s="49">
        <v>0.8</v>
      </c>
      <c r="AN8" s="51"/>
    </row>
    <row r="9" spans="1:40">
      <c r="A9" s="22"/>
      <c r="B9" s="22"/>
      <c r="C9" s="23"/>
      <c r="D9" s="23"/>
      <c r="E9" s="23"/>
      <c r="F9" s="26"/>
      <c r="G9" s="24"/>
      <c r="H9" s="25"/>
      <c r="I9" s="25"/>
      <c r="J9" s="24"/>
      <c r="K9" s="25"/>
      <c r="L9" s="32"/>
      <c r="M9" s="33"/>
      <c r="N9" s="34"/>
      <c r="O9" s="60"/>
      <c r="P9" s="32"/>
      <c r="Q9" s="32"/>
      <c r="R9" s="37"/>
      <c r="S9" s="39" t="s">
        <v>149</v>
      </c>
      <c r="T9" s="39" t="s">
        <v>139</v>
      </c>
      <c r="U9" s="39">
        <v>0.2</v>
      </c>
      <c r="V9" s="40"/>
      <c r="W9" s="41"/>
      <c r="X9" s="41"/>
      <c r="Y9" s="41"/>
      <c r="Z9" s="41"/>
      <c r="AA9" s="41"/>
      <c r="AB9" s="45"/>
      <c r="AC9" s="41"/>
      <c r="AD9" s="41"/>
      <c r="AE9" s="41"/>
      <c r="AF9" s="62"/>
      <c r="AG9" s="62"/>
      <c r="AH9" s="62"/>
      <c r="AI9" s="62"/>
      <c r="AJ9" s="52" t="s">
        <v>150</v>
      </c>
      <c r="AK9" s="53"/>
      <c r="AL9" s="54"/>
      <c r="AM9" s="49">
        <v>0.8</v>
      </c>
      <c r="AN9" s="51"/>
    </row>
    <row r="10" spans="1:40">
      <c r="A10" s="22"/>
      <c r="B10" s="22"/>
      <c r="C10" s="23"/>
      <c r="D10" s="23"/>
      <c r="E10" s="23"/>
      <c r="F10" s="26"/>
      <c r="G10" s="24"/>
      <c r="H10" s="25"/>
      <c r="I10" s="25"/>
      <c r="J10" s="24"/>
      <c r="K10" s="25"/>
      <c r="L10" s="32"/>
      <c r="M10" s="33"/>
      <c r="N10" s="34"/>
      <c r="O10" s="60"/>
      <c r="P10" s="32"/>
      <c r="Q10" s="32"/>
      <c r="R10" s="37"/>
      <c r="S10" s="39"/>
      <c r="T10" s="42"/>
      <c r="U10" s="39"/>
      <c r="V10" s="40"/>
      <c r="W10" s="41"/>
      <c r="X10" s="41"/>
      <c r="Y10" s="41"/>
      <c r="Z10" s="41"/>
      <c r="AA10" s="41"/>
      <c r="AB10" s="45"/>
      <c r="AC10" s="41"/>
      <c r="AD10" s="41"/>
      <c r="AE10" s="41"/>
      <c r="AF10" s="63"/>
      <c r="AG10" s="63"/>
      <c r="AH10" s="63"/>
      <c r="AI10" s="63"/>
      <c r="AJ10" s="52"/>
      <c r="AK10" s="53"/>
      <c r="AL10" s="54"/>
      <c r="AM10" s="49"/>
      <c r="AN10" s="51"/>
    </row>
    <row r="11" spans="1:40">
      <c r="A11" s="22" t="s">
        <v>151</v>
      </c>
      <c r="B11" s="22" t="s">
        <v>152</v>
      </c>
      <c r="C11" s="23" t="s">
        <v>153</v>
      </c>
      <c r="D11" s="23"/>
      <c r="E11" s="23">
        <v>1</v>
      </c>
      <c r="F11" s="23" t="s">
        <v>137</v>
      </c>
      <c r="G11" s="24"/>
      <c r="H11" s="25"/>
      <c r="I11" s="25"/>
      <c r="J11" s="24"/>
      <c r="K11" s="25"/>
      <c r="L11" s="32"/>
      <c r="M11" s="33"/>
      <c r="N11" s="34"/>
      <c r="O11" s="60"/>
      <c r="P11" s="32"/>
      <c r="Q11" s="32"/>
      <c r="R11" s="37">
        <v>12.5</v>
      </c>
      <c r="S11" s="38" t="s">
        <v>138</v>
      </c>
      <c r="T11" s="39" t="s">
        <v>139</v>
      </c>
      <c r="U11" s="39">
        <v>0.2</v>
      </c>
      <c r="V11" s="40">
        <f>U11+U13+U12+U14+U15+U16+U17</f>
        <v>4.3</v>
      </c>
      <c r="W11" s="41"/>
      <c r="X11" s="41"/>
      <c r="Y11" s="41"/>
      <c r="Z11" s="41"/>
      <c r="AA11" s="41"/>
      <c r="AB11" s="45"/>
      <c r="AC11" s="41"/>
      <c r="AD11" s="41"/>
      <c r="AE11" s="41"/>
      <c r="AF11" s="61">
        <f>AVERAGE((R11+V11+Y11+AC11+AE11)*0.08)</f>
        <v>1.344</v>
      </c>
      <c r="AG11" s="61">
        <f>AVERAGE((R11+V11+Y11+AC11+AE11+AF11)*0.1)</f>
        <v>1.8144</v>
      </c>
      <c r="AH11" s="61">
        <v>0.3</v>
      </c>
      <c r="AI11" s="61">
        <v>0.2</v>
      </c>
      <c r="AJ11" s="48"/>
      <c r="AK11" s="48"/>
      <c r="AL11" s="48"/>
      <c r="AM11" s="49"/>
      <c r="AN11" s="50">
        <f>AI11+AH11+AG11+AF11+AE11+V11+R11+Y11</f>
        <v>20.4584</v>
      </c>
    </row>
    <row r="12" spans="1:40">
      <c r="A12" s="22"/>
      <c r="B12" s="22"/>
      <c r="C12" s="23"/>
      <c r="D12" s="23"/>
      <c r="E12" s="23"/>
      <c r="F12" s="26"/>
      <c r="G12" s="24"/>
      <c r="H12" s="25"/>
      <c r="I12" s="25"/>
      <c r="J12" s="24"/>
      <c r="K12" s="25"/>
      <c r="L12" s="32"/>
      <c r="M12" s="33"/>
      <c r="N12" s="34"/>
      <c r="O12" s="60"/>
      <c r="P12" s="32"/>
      <c r="Q12" s="32"/>
      <c r="R12" s="37"/>
      <c r="S12" s="39" t="s">
        <v>141</v>
      </c>
      <c r="T12" s="42" t="s">
        <v>142</v>
      </c>
      <c r="U12" s="39">
        <v>0.6</v>
      </c>
      <c r="V12" s="40"/>
      <c r="W12" s="41"/>
      <c r="X12" s="41"/>
      <c r="Y12" s="41"/>
      <c r="Z12" s="41"/>
      <c r="AA12" s="41"/>
      <c r="AB12" s="45"/>
      <c r="AC12" s="41"/>
      <c r="AD12" s="41"/>
      <c r="AE12" s="41"/>
      <c r="AF12" s="62"/>
      <c r="AG12" s="62"/>
      <c r="AH12" s="62"/>
      <c r="AI12" s="62"/>
      <c r="AJ12" s="48"/>
      <c r="AK12" s="48"/>
      <c r="AL12" s="48"/>
      <c r="AM12" s="49"/>
      <c r="AN12" s="51"/>
    </row>
    <row r="13" spans="1:40">
      <c r="A13" s="22"/>
      <c r="B13" s="22"/>
      <c r="C13" s="23"/>
      <c r="D13" s="23"/>
      <c r="E13" s="23"/>
      <c r="F13" s="26"/>
      <c r="G13" s="24"/>
      <c r="H13" s="25"/>
      <c r="I13" s="25"/>
      <c r="J13" s="24"/>
      <c r="K13" s="25"/>
      <c r="L13" s="32"/>
      <c r="M13" s="33"/>
      <c r="N13" s="34"/>
      <c r="O13" s="60"/>
      <c r="P13" s="32"/>
      <c r="Q13" s="32"/>
      <c r="R13" s="37"/>
      <c r="S13" s="39" t="s">
        <v>144</v>
      </c>
      <c r="T13" s="42" t="s">
        <v>145</v>
      </c>
      <c r="U13" s="39">
        <v>0.9</v>
      </c>
      <c r="V13" s="40"/>
      <c r="W13" s="41"/>
      <c r="X13" s="41"/>
      <c r="Y13" s="41"/>
      <c r="Z13" s="41"/>
      <c r="AA13" s="41"/>
      <c r="AB13" s="45"/>
      <c r="AC13" s="41"/>
      <c r="AD13" s="41"/>
      <c r="AE13" s="41"/>
      <c r="AF13" s="62"/>
      <c r="AG13" s="62"/>
      <c r="AH13" s="62"/>
      <c r="AI13" s="62"/>
      <c r="AJ13" s="52" t="s">
        <v>146</v>
      </c>
      <c r="AK13" s="53"/>
      <c r="AL13" s="54"/>
      <c r="AM13" s="49">
        <v>0.8</v>
      </c>
      <c r="AN13" s="51"/>
    </row>
    <row r="14" spans="1:40">
      <c r="A14" s="22"/>
      <c r="B14" s="22"/>
      <c r="C14" s="23"/>
      <c r="D14" s="23"/>
      <c r="E14" s="23"/>
      <c r="F14" s="26"/>
      <c r="G14" s="24"/>
      <c r="H14" s="25"/>
      <c r="I14" s="25"/>
      <c r="J14" s="24"/>
      <c r="K14" s="25"/>
      <c r="L14" s="32"/>
      <c r="M14" s="33"/>
      <c r="N14" s="34"/>
      <c r="O14" s="60"/>
      <c r="P14" s="32"/>
      <c r="Q14" s="32"/>
      <c r="R14" s="37"/>
      <c r="S14" s="39" t="s">
        <v>144</v>
      </c>
      <c r="T14" s="42" t="s">
        <v>145</v>
      </c>
      <c r="U14" s="39">
        <v>1.2</v>
      </c>
      <c r="V14" s="40"/>
      <c r="W14" s="41"/>
      <c r="X14" s="41"/>
      <c r="Y14" s="41"/>
      <c r="Z14" s="41"/>
      <c r="AA14" s="41"/>
      <c r="AB14" s="45"/>
      <c r="AC14" s="41"/>
      <c r="AD14" s="41"/>
      <c r="AE14" s="41"/>
      <c r="AF14" s="62"/>
      <c r="AG14" s="62"/>
      <c r="AH14" s="62"/>
      <c r="AI14" s="62"/>
      <c r="AJ14" s="52" t="s">
        <v>147</v>
      </c>
      <c r="AK14" s="53"/>
      <c r="AL14" s="54"/>
      <c r="AM14" s="49">
        <v>0.8</v>
      </c>
      <c r="AN14" s="51"/>
    </row>
    <row r="15" spans="1:40">
      <c r="A15" s="22"/>
      <c r="B15" s="22"/>
      <c r="C15" s="23"/>
      <c r="D15" s="23"/>
      <c r="E15" s="23"/>
      <c r="F15" s="26"/>
      <c r="G15" s="24"/>
      <c r="H15" s="25"/>
      <c r="I15" s="25"/>
      <c r="J15" s="24"/>
      <c r="K15" s="25"/>
      <c r="L15" s="32"/>
      <c r="M15" s="33"/>
      <c r="N15" s="34"/>
      <c r="O15" s="60"/>
      <c r="P15" s="32"/>
      <c r="Q15" s="32"/>
      <c r="R15" s="37"/>
      <c r="S15" s="39" t="s">
        <v>144</v>
      </c>
      <c r="T15" s="42" t="s">
        <v>145</v>
      </c>
      <c r="U15" s="39">
        <v>1.2</v>
      </c>
      <c r="V15" s="40"/>
      <c r="W15" s="41"/>
      <c r="X15" s="41"/>
      <c r="Y15" s="41"/>
      <c r="Z15" s="41"/>
      <c r="AA15" s="41"/>
      <c r="AB15" s="45"/>
      <c r="AC15" s="41"/>
      <c r="AD15" s="41"/>
      <c r="AE15" s="41"/>
      <c r="AF15" s="62"/>
      <c r="AG15" s="62"/>
      <c r="AH15" s="62"/>
      <c r="AI15" s="62"/>
      <c r="AJ15" s="52" t="s">
        <v>148</v>
      </c>
      <c r="AK15" s="53"/>
      <c r="AL15" s="54"/>
      <c r="AM15" s="49">
        <v>0.8</v>
      </c>
      <c r="AN15" s="51"/>
    </row>
    <row r="16" spans="1:40">
      <c r="A16" s="22"/>
      <c r="B16" s="22"/>
      <c r="C16" s="23"/>
      <c r="D16" s="23"/>
      <c r="E16" s="23"/>
      <c r="F16" s="26"/>
      <c r="G16" s="24"/>
      <c r="H16" s="25"/>
      <c r="I16" s="25"/>
      <c r="J16" s="24"/>
      <c r="K16" s="25"/>
      <c r="L16" s="32"/>
      <c r="M16" s="33"/>
      <c r="N16" s="34"/>
      <c r="O16" s="60"/>
      <c r="P16" s="32"/>
      <c r="Q16" s="32"/>
      <c r="R16" s="37"/>
      <c r="S16" s="39" t="s">
        <v>149</v>
      </c>
      <c r="T16" s="39" t="s">
        <v>139</v>
      </c>
      <c r="U16" s="39">
        <v>0.2</v>
      </c>
      <c r="V16" s="40"/>
      <c r="W16" s="41"/>
      <c r="X16" s="41"/>
      <c r="Y16" s="41"/>
      <c r="Z16" s="41"/>
      <c r="AA16" s="41"/>
      <c r="AB16" s="45"/>
      <c r="AC16" s="41"/>
      <c r="AD16" s="41"/>
      <c r="AE16" s="41"/>
      <c r="AF16" s="62"/>
      <c r="AG16" s="62"/>
      <c r="AH16" s="62"/>
      <c r="AI16" s="62"/>
      <c r="AJ16" s="52" t="s">
        <v>150</v>
      </c>
      <c r="AK16" s="53"/>
      <c r="AL16" s="54"/>
      <c r="AM16" s="49">
        <v>0.8</v>
      </c>
      <c r="AN16" s="51"/>
    </row>
    <row r="17" spans="1:40">
      <c r="A17" s="22"/>
      <c r="B17" s="22"/>
      <c r="C17" s="23"/>
      <c r="D17" s="23"/>
      <c r="E17" s="23"/>
      <c r="F17" s="26"/>
      <c r="G17" s="24"/>
      <c r="H17" s="25"/>
      <c r="I17" s="25"/>
      <c r="J17" s="24"/>
      <c r="K17" s="25"/>
      <c r="L17" s="32"/>
      <c r="M17" s="33"/>
      <c r="N17" s="34"/>
      <c r="O17" s="60"/>
      <c r="P17" s="32"/>
      <c r="Q17" s="32"/>
      <c r="R17" s="37"/>
      <c r="S17" s="39"/>
      <c r="T17" s="42"/>
      <c r="U17" s="39"/>
      <c r="V17" s="40"/>
      <c r="W17" s="41"/>
      <c r="X17" s="41"/>
      <c r="Y17" s="41"/>
      <c r="Z17" s="41"/>
      <c r="AA17" s="41"/>
      <c r="AB17" s="45"/>
      <c r="AC17" s="41"/>
      <c r="AD17" s="41"/>
      <c r="AE17" s="41"/>
      <c r="AF17" s="63"/>
      <c r="AG17" s="63"/>
      <c r="AH17" s="63"/>
      <c r="AI17" s="63"/>
      <c r="AJ17" s="48"/>
      <c r="AK17" s="48"/>
      <c r="AL17" s="48"/>
      <c r="AM17" s="49"/>
      <c r="AN17" s="51"/>
    </row>
  </sheetData>
  <mergeCells count="108">
    <mergeCell ref="A1:AN1"/>
    <mergeCell ref="H2:I2"/>
    <mergeCell ref="U2:V2"/>
    <mergeCell ref="W2:Y2"/>
    <mergeCell ref="Z2:AC2"/>
    <mergeCell ref="AD2:AE2"/>
    <mergeCell ref="AJ2:AL2"/>
    <mergeCell ref="AJ4:AL4"/>
    <mergeCell ref="AJ5:AL5"/>
    <mergeCell ref="AJ6:AL6"/>
    <mergeCell ref="AJ7:AL7"/>
    <mergeCell ref="AJ8:AL8"/>
    <mergeCell ref="AJ9:AL9"/>
    <mergeCell ref="AJ10:AL10"/>
    <mergeCell ref="AJ13:AL13"/>
    <mergeCell ref="AJ14:AL14"/>
    <mergeCell ref="AJ15:AL15"/>
    <mergeCell ref="AJ16:AL16"/>
    <mergeCell ref="A2:A3"/>
    <mergeCell ref="A4:A10"/>
    <mergeCell ref="A11:A17"/>
    <mergeCell ref="B2:B3"/>
    <mergeCell ref="B4:B10"/>
    <mergeCell ref="B11:B17"/>
    <mergeCell ref="C2:C3"/>
    <mergeCell ref="C4:C10"/>
    <mergeCell ref="C11:C17"/>
    <mergeCell ref="D2:D3"/>
    <mergeCell ref="D4:D10"/>
    <mergeCell ref="D11:D17"/>
    <mergeCell ref="E2:E3"/>
    <mergeCell ref="E4:E10"/>
    <mergeCell ref="E11:E17"/>
    <mergeCell ref="F2:F3"/>
    <mergeCell ref="F4:F10"/>
    <mergeCell ref="F11:F17"/>
    <mergeCell ref="G2:G3"/>
    <mergeCell ref="G4:G10"/>
    <mergeCell ref="G11:G17"/>
    <mergeCell ref="H4:H10"/>
    <mergeCell ref="H11:H17"/>
    <mergeCell ref="I4:I10"/>
    <mergeCell ref="I11:I17"/>
    <mergeCell ref="J2:J3"/>
    <mergeCell ref="J4:J10"/>
    <mergeCell ref="J11:J17"/>
    <mergeCell ref="K2:K3"/>
    <mergeCell ref="K4:K10"/>
    <mergeCell ref="K11:K17"/>
    <mergeCell ref="L2:L3"/>
    <mergeCell ref="L4:L10"/>
    <mergeCell ref="L11:L17"/>
    <mergeCell ref="M2:M3"/>
    <mergeCell ref="M4:M10"/>
    <mergeCell ref="M11:M17"/>
    <mergeCell ref="N2:N3"/>
    <mergeCell ref="N4:N10"/>
    <mergeCell ref="N11:N17"/>
    <mergeCell ref="O2:O3"/>
    <mergeCell ref="O4:O10"/>
    <mergeCell ref="O11:O17"/>
    <mergeCell ref="P2:P3"/>
    <mergeCell ref="P4:P10"/>
    <mergeCell ref="P11:P17"/>
    <mergeCell ref="Q2:Q3"/>
    <mergeCell ref="Q4:Q10"/>
    <mergeCell ref="Q11:Q17"/>
    <mergeCell ref="R2:R3"/>
    <mergeCell ref="R4:R10"/>
    <mergeCell ref="R11:R17"/>
    <mergeCell ref="S2:S3"/>
    <mergeCell ref="T2:T3"/>
    <mergeCell ref="V4:V10"/>
    <mergeCell ref="V11:V17"/>
    <mergeCell ref="W4:W10"/>
    <mergeCell ref="W11:W17"/>
    <mergeCell ref="X4:X10"/>
    <mergeCell ref="X11:X17"/>
    <mergeCell ref="Y4:Y10"/>
    <mergeCell ref="Y11:Y17"/>
    <mergeCell ref="Z4:Z10"/>
    <mergeCell ref="Z11:Z17"/>
    <mergeCell ref="AA4:AA10"/>
    <mergeCell ref="AA11:AA17"/>
    <mergeCell ref="AB4:AB10"/>
    <mergeCell ref="AB11:AB17"/>
    <mergeCell ref="AC4:AC10"/>
    <mergeCell ref="AC11:AC17"/>
    <mergeCell ref="AD4:AD10"/>
    <mergeCell ref="AD11:AD17"/>
    <mergeCell ref="AE4:AE10"/>
    <mergeCell ref="AE11:AE17"/>
    <mergeCell ref="AF2:AF3"/>
    <mergeCell ref="AF4:AF10"/>
    <mergeCell ref="AF11:AF17"/>
    <mergeCell ref="AG2:AG3"/>
    <mergeCell ref="AG4:AG10"/>
    <mergeCell ref="AG11:AG17"/>
    <mergeCell ref="AH2:AH3"/>
    <mergeCell ref="AH4:AH10"/>
    <mergeCell ref="AH11:AH17"/>
    <mergeCell ref="AI2:AI3"/>
    <mergeCell ref="AI4:AI10"/>
    <mergeCell ref="AI11:AI17"/>
    <mergeCell ref="AM2:AM3"/>
    <mergeCell ref="AN2:AN3"/>
    <mergeCell ref="AN4:AN10"/>
    <mergeCell ref="AN11:AN17"/>
  </mergeCells>
  <pageMargins left="0.75" right="0.75" top="1" bottom="1" header="0.5" footer="0.5"/>
  <pageSetup paperSize="9" orientation="portrait"/>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93"/>
  <sheetViews>
    <sheetView zoomScale="85" zoomScaleNormal="85" workbookViewId="0">
      <pane xSplit="18" ySplit="3" topLeftCell="S40" activePane="bottomRight" state="frozen"/>
      <selection/>
      <selection pane="topRight"/>
      <selection pane="bottomLeft"/>
      <selection pane="bottomRight" activeCell="AN2" sqref="AN$1:AN$1048576"/>
    </sheetView>
  </sheetViews>
  <sheetFormatPr defaultColWidth="9" defaultRowHeight="15.6"/>
  <cols>
    <col min="1" max="1" width="3.475" style="2" customWidth="1"/>
    <col min="2" max="2" width="4.25" style="3" customWidth="1"/>
    <col min="3" max="3" width="5.75" style="3" customWidth="1"/>
    <col min="4" max="4" width="12.175" style="3" customWidth="1"/>
    <col min="5" max="5" width="3" style="3" customWidth="1"/>
    <col min="6" max="6" width="4.625" style="3" customWidth="1"/>
    <col min="7" max="7" width="4.5" style="4" customWidth="1"/>
    <col min="8" max="8" width="4.5" style="5" customWidth="1"/>
    <col min="9" max="9" width="5.64166666666667" style="5" customWidth="1"/>
    <col min="10" max="10" width="5.31666666666667" style="4" customWidth="1"/>
    <col min="11" max="11" width="4.5" style="5" customWidth="1"/>
    <col min="12" max="12" width="5" style="6" customWidth="1"/>
    <col min="13" max="13" width="4.875" style="7" customWidth="1"/>
    <col min="14" max="14" width="4.875" style="8" customWidth="1"/>
    <col min="15" max="17" width="5.125" style="6" customWidth="1"/>
    <col min="18" max="18" width="5.875" style="9" customWidth="1"/>
    <col min="19" max="19" width="5.625" style="3" customWidth="1"/>
    <col min="20" max="20" width="10.75" style="3" customWidth="1"/>
    <col min="21" max="21" width="5.65" style="10" customWidth="1"/>
    <col min="22" max="22" width="5.86666666666667" style="3" customWidth="1"/>
    <col min="23" max="23" width="5.25" style="6" customWidth="1"/>
    <col min="24" max="24" width="5.5" style="6" customWidth="1"/>
    <col min="25" max="25" width="5.625" style="6" customWidth="1"/>
    <col min="26" max="26" width="4.625" style="6" customWidth="1"/>
    <col min="27" max="27" width="5.1" style="6" customWidth="1"/>
    <col min="28" max="28" width="5" style="5" customWidth="1"/>
    <col min="29" max="29" width="5.5" style="6" customWidth="1"/>
    <col min="30" max="30" width="6.175" style="6" customWidth="1"/>
    <col min="31" max="31" width="6.09166666666667" style="6" customWidth="1"/>
    <col min="32" max="32" width="4.125" style="6" customWidth="1"/>
    <col min="33" max="34" width="4" style="11" customWidth="1"/>
    <col min="35" max="35" width="4.125" style="12" customWidth="1"/>
    <col min="36" max="37" width="5.25" style="3" customWidth="1"/>
    <col min="38" max="38" width="6.125" style="3" customWidth="1"/>
    <col min="39" max="39" width="6.125" style="13" customWidth="1"/>
    <col min="40" max="40" width="8.38333333333333" style="3" customWidth="1"/>
    <col min="41" max="41" width="11.5" style="3"/>
    <col min="42" max="251" width="9" style="3"/>
    <col min="252" max="252" width="4.375" style="3" customWidth="1"/>
    <col min="253" max="255" width="6.125" style="3" customWidth="1"/>
    <col min="256" max="256" width="5.375" style="3" customWidth="1"/>
    <col min="257" max="257" width="5.875" style="3" customWidth="1"/>
    <col min="258" max="259" width="6.875" style="3" customWidth="1"/>
    <col min="260" max="260" width="4.5" style="3" customWidth="1"/>
    <col min="261" max="262" width="5.625" style="3" customWidth="1"/>
    <col min="263" max="264" width="6.25" style="3" customWidth="1"/>
    <col min="265" max="265" width="7.125" style="3" customWidth="1"/>
    <col min="266" max="266" width="5.875" style="3" customWidth="1"/>
    <col min="267" max="267" width="5.625" style="3" customWidth="1"/>
    <col min="268" max="268" width="4.75" style="3" customWidth="1"/>
    <col min="269" max="269" width="4.375" style="3" customWidth="1"/>
    <col min="270" max="272" width="4.625" style="3" customWidth="1"/>
    <col min="273" max="273" width="7.875" style="3" customWidth="1"/>
    <col min="274" max="274" width="7.375" style="3" customWidth="1"/>
    <col min="275" max="277" width="5.375" style="3" customWidth="1"/>
    <col min="278" max="278" width="5.125" style="3" customWidth="1"/>
    <col min="279" max="279" width="5.375" style="3" customWidth="1"/>
    <col min="280" max="283" width="3.75" style="3" customWidth="1"/>
    <col min="284" max="284" width="10.375" style="3" customWidth="1"/>
    <col min="285" max="285" width="3.75" style="3" customWidth="1"/>
    <col min="286" max="289" width="5.625" style="3" customWidth="1"/>
    <col min="290" max="290" width="6.375" style="3" customWidth="1"/>
    <col min="291" max="507" width="9" style="3"/>
    <col min="508" max="508" width="4.375" style="3" customWidth="1"/>
    <col min="509" max="511" width="6.125" style="3" customWidth="1"/>
    <col min="512" max="512" width="5.375" style="3" customWidth="1"/>
    <col min="513" max="513" width="5.875" style="3" customWidth="1"/>
    <col min="514" max="515" width="6.875" style="3" customWidth="1"/>
    <col min="516" max="516" width="4.5" style="3" customWidth="1"/>
    <col min="517" max="518" width="5.625" style="3" customWidth="1"/>
    <col min="519" max="520" width="6.25" style="3" customWidth="1"/>
    <col min="521" max="521" width="7.125" style="3" customWidth="1"/>
    <col min="522" max="522" width="5.875" style="3" customWidth="1"/>
    <col min="523" max="523" width="5.625" style="3" customWidth="1"/>
    <col min="524" max="524" width="4.75" style="3" customWidth="1"/>
    <col min="525" max="525" width="4.375" style="3" customWidth="1"/>
    <col min="526" max="528" width="4.625" style="3" customWidth="1"/>
    <col min="529" max="529" width="7.875" style="3" customWidth="1"/>
    <col min="530" max="530" width="7.375" style="3" customWidth="1"/>
    <col min="531" max="533" width="5.375" style="3" customWidth="1"/>
    <col min="534" max="534" width="5.125" style="3" customWidth="1"/>
    <col min="535" max="535" width="5.375" style="3" customWidth="1"/>
    <col min="536" max="539" width="3.75" style="3" customWidth="1"/>
    <col min="540" max="540" width="10.375" style="3" customWidth="1"/>
    <col min="541" max="541" width="3.75" style="3" customWidth="1"/>
    <col min="542" max="545" width="5.625" style="3" customWidth="1"/>
    <col min="546" max="546" width="6.375" style="3" customWidth="1"/>
    <col min="547" max="763" width="9" style="3"/>
    <col min="764" max="764" width="4.375" style="3" customWidth="1"/>
    <col min="765" max="767" width="6.125" style="3" customWidth="1"/>
    <col min="768" max="768" width="5.375" style="3" customWidth="1"/>
    <col min="769" max="769" width="5.875" style="3" customWidth="1"/>
    <col min="770" max="771" width="6.875" style="3" customWidth="1"/>
    <col min="772" max="772" width="4.5" style="3" customWidth="1"/>
    <col min="773" max="774" width="5.625" style="3" customWidth="1"/>
    <col min="775" max="776" width="6.25" style="3" customWidth="1"/>
    <col min="777" max="777" width="7.125" style="3" customWidth="1"/>
    <col min="778" max="778" width="5.875" style="3" customWidth="1"/>
    <col min="779" max="779" width="5.625" style="3" customWidth="1"/>
    <col min="780" max="780" width="4.75" style="3" customWidth="1"/>
    <col min="781" max="781" width="4.375" style="3" customWidth="1"/>
    <col min="782" max="784" width="4.625" style="3" customWidth="1"/>
    <col min="785" max="785" width="7.875" style="3" customWidth="1"/>
    <col min="786" max="786" width="7.375" style="3" customWidth="1"/>
    <col min="787" max="789" width="5.375" style="3" customWidth="1"/>
    <col min="790" max="790" width="5.125" style="3" customWidth="1"/>
    <col min="791" max="791" width="5.375" style="3" customWidth="1"/>
    <col min="792" max="795" width="3.75" style="3" customWidth="1"/>
    <col min="796" max="796" width="10.375" style="3" customWidth="1"/>
    <col min="797" max="797" width="3.75" style="3" customWidth="1"/>
    <col min="798" max="801" width="5.625" style="3" customWidth="1"/>
    <col min="802" max="802" width="6.375" style="3" customWidth="1"/>
    <col min="803" max="1019" width="9" style="3"/>
    <col min="1020" max="1020" width="4.375" style="3" customWidth="1"/>
    <col min="1021" max="1023" width="6.125" style="3" customWidth="1"/>
    <col min="1024" max="1024" width="5.375" style="3" customWidth="1"/>
    <col min="1025" max="1025" width="5.875" style="3" customWidth="1"/>
    <col min="1026" max="1027" width="6.875" style="3" customWidth="1"/>
    <col min="1028" max="1028" width="4.5" style="3" customWidth="1"/>
    <col min="1029" max="1030" width="5.625" style="3" customWidth="1"/>
    <col min="1031" max="1032" width="6.25" style="3" customWidth="1"/>
    <col min="1033" max="1033" width="7.125" style="3" customWidth="1"/>
    <col min="1034" max="1034" width="5.875" style="3" customWidth="1"/>
    <col min="1035" max="1035" width="5.625" style="3" customWidth="1"/>
    <col min="1036" max="1036" width="4.75" style="3" customWidth="1"/>
    <col min="1037" max="1037" width="4.375" style="3" customWidth="1"/>
    <col min="1038" max="1040" width="4.625" style="3" customWidth="1"/>
    <col min="1041" max="1041" width="7.875" style="3" customWidth="1"/>
    <col min="1042" max="1042" width="7.375" style="3" customWidth="1"/>
    <col min="1043" max="1045" width="5.375" style="3" customWidth="1"/>
    <col min="1046" max="1046" width="5.125" style="3" customWidth="1"/>
    <col min="1047" max="1047" width="5.375" style="3" customWidth="1"/>
    <col min="1048" max="1051" width="3.75" style="3" customWidth="1"/>
    <col min="1052" max="1052" width="10.375" style="3" customWidth="1"/>
    <col min="1053" max="1053" width="3.75" style="3" customWidth="1"/>
    <col min="1054" max="1057" width="5.625" style="3" customWidth="1"/>
    <col min="1058" max="1058" width="6.375" style="3" customWidth="1"/>
    <col min="1059" max="1275" width="9" style="3"/>
    <col min="1276" max="1276" width="4.375" style="3" customWidth="1"/>
    <col min="1277" max="1279" width="6.125" style="3" customWidth="1"/>
    <col min="1280" max="1280" width="5.375" style="3" customWidth="1"/>
    <col min="1281" max="1281" width="5.875" style="3" customWidth="1"/>
    <col min="1282" max="1283" width="6.875" style="3" customWidth="1"/>
    <col min="1284" max="1284" width="4.5" style="3" customWidth="1"/>
    <col min="1285" max="1286" width="5.625" style="3" customWidth="1"/>
    <col min="1287" max="1288" width="6.25" style="3" customWidth="1"/>
    <col min="1289" max="1289" width="7.125" style="3" customWidth="1"/>
    <col min="1290" max="1290" width="5.875" style="3" customWidth="1"/>
    <col min="1291" max="1291" width="5.625" style="3" customWidth="1"/>
    <col min="1292" max="1292" width="4.75" style="3" customWidth="1"/>
    <col min="1293" max="1293" width="4.375" style="3" customWidth="1"/>
    <col min="1294" max="1296" width="4.625" style="3" customWidth="1"/>
    <col min="1297" max="1297" width="7.875" style="3" customWidth="1"/>
    <col min="1298" max="1298" width="7.375" style="3" customWidth="1"/>
    <col min="1299" max="1301" width="5.375" style="3" customWidth="1"/>
    <col min="1302" max="1302" width="5.125" style="3" customWidth="1"/>
    <col min="1303" max="1303" width="5.375" style="3" customWidth="1"/>
    <col min="1304" max="1307" width="3.75" style="3" customWidth="1"/>
    <col min="1308" max="1308" width="10.375" style="3" customWidth="1"/>
    <col min="1309" max="1309" width="3.75" style="3" customWidth="1"/>
    <col min="1310" max="1313" width="5.625" style="3" customWidth="1"/>
    <col min="1314" max="1314" width="6.375" style="3" customWidth="1"/>
    <col min="1315" max="1531" width="9" style="3"/>
    <col min="1532" max="1532" width="4.375" style="3" customWidth="1"/>
    <col min="1533" max="1535" width="6.125" style="3" customWidth="1"/>
    <col min="1536" max="1536" width="5.375" style="3" customWidth="1"/>
    <col min="1537" max="1537" width="5.875" style="3" customWidth="1"/>
    <col min="1538" max="1539" width="6.875" style="3" customWidth="1"/>
    <col min="1540" max="1540" width="4.5" style="3" customWidth="1"/>
    <col min="1541" max="1542" width="5.625" style="3" customWidth="1"/>
    <col min="1543" max="1544" width="6.25" style="3" customWidth="1"/>
    <col min="1545" max="1545" width="7.125" style="3" customWidth="1"/>
    <col min="1546" max="1546" width="5.875" style="3" customWidth="1"/>
    <col min="1547" max="1547" width="5.625" style="3" customWidth="1"/>
    <col min="1548" max="1548" width="4.75" style="3" customWidth="1"/>
    <col min="1549" max="1549" width="4.375" style="3" customWidth="1"/>
    <col min="1550" max="1552" width="4.625" style="3" customWidth="1"/>
    <col min="1553" max="1553" width="7.875" style="3" customWidth="1"/>
    <col min="1554" max="1554" width="7.375" style="3" customWidth="1"/>
    <col min="1555" max="1557" width="5.375" style="3" customWidth="1"/>
    <col min="1558" max="1558" width="5.125" style="3" customWidth="1"/>
    <col min="1559" max="1559" width="5.375" style="3" customWidth="1"/>
    <col min="1560" max="1563" width="3.75" style="3" customWidth="1"/>
    <col min="1564" max="1564" width="10.375" style="3" customWidth="1"/>
    <col min="1565" max="1565" width="3.75" style="3" customWidth="1"/>
    <col min="1566" max="1569" width="5.625" style="3" customWidth="1"/>
    <col min="1570" max="1570" width="6.375" style="3" customWidth="1"/>
    <col min="1571" max="1787" width="9" style="3"/>
    <col min="1788" max="1788" width="4.375" style="3" customWidth="1"/>
    <col min="1789" max="1791" width="6.125" style="3" customWidth="1"/>
    <col min="1792" max="1792" width="5.375" style="3" customWidth="1"/>
    <col min="1793" max="1793" width="5.875" style="3" customWidth="1"/>
    <col min="1794" max="1795" width="6.875" style="3" customWidth="1"/>
    <col min="1796" max="1796" width="4.5" style="3" customWidth="1"/>
    <col min="1797" max="1798" width="5.625" style="3" customWidth="1"/>
    <col min="1799" max="1800" width="6.25" style="3" customWidth="1"/>
    <col min="1801" max="1801" width="7.125" style="3" customWidth="1"/>
    <col min="1802" max="1802" width="5.875" style="3" customWidth="1"/>
    <col min="1803" max="1803" width="5.625" style="3" customWidth="1"/>
    <col min="1804" max="1804" width="4.75" style="3" customWidth="1"/>
    <col min="1805" max="1805" width="4.375" style="3" customWidth="1"/>
    <col min="1806" max="1808" width="4.625" style="3" customWidth="1"/>
    <col min="1809" max="1809" width="7.875" style="3" customWidth="1"/>
    <col min="1810" max="1810" width="7.375" style="3" customWidth="1"/>
    <col min="1811" max="1813" width="5.375" style="3" customWidth="1"/>
    <col min="1814" max="1814" width="5.125" style="3" customWidth="1"/>
    <col min="1815" max="1815" width="5.375" style="3" customWidth="1"/>
    <col min="1816" max="1819" width="3.75" style="3" customWidth="1"/>
    <col min="1820" max="1820" width="10.375" style="3" customWidth="1"/>
    <col min="1821" max="1821" width="3.75" style="3" customWidth="1"/>
    <col min="1822" max="1825" width="5.625" style="3" customWidth="1"/>
    <col min="1826" max="1826" width="6.375" style="3" customWidth="1"/>
    <col min="1827" max="2043" width="9" style="3"/>
    <col min="2044" max="2044" width="4.375" style="3" customWidth="1"/>
    <col min="2045" max="2047" width="6.125" style="3" customWidth="1"/>
    <col min="2048" max="2048" width="5.375" style="3" customWidth="1"/>
    <col min="2049" max="2049" width="5.875" style="3" customWidth="1"/>
    <col min="2050" max="2051" width="6.875" style="3" customWidth="1"/>
    <col min="2052" max="2052" width="4.5" style="3" customWidth="1"/>
    <col min="2053" max="2054" width="5.625" style="3" customWidth="1"/>
    <col min="2055" max="2056" width="6.25" style="3" customWidth="1"/>
    <col min="2057" max="2057" width="7.125" style="3" customWidth="1"/>
    <col min="2058" max="2058" width="5.875" style="3" customWidth="1"/>
    <col min="2059" max="2059" width="5.625" style="3" customWidth="1"/>
    <col min="2060" max="2060" width="4.75" style="3" customWidth="1"/>
    <col min="2061" max="2061" width="4.375" style="3" customWidth="1"/>
    <col min="2062" max="2064" width="4.625" style="3" customWidth="1"/>
    <col min="2065" max="2065" width="7.875" style="3" customWidth="1"/>
    <col min="2066" max="2066" width="7.375" style="3" customWidth="1"/>
    <col min="2067" max="2069" width="5.375" style="3" customWidth="1"/>
    <col min="2070" max="2070" width="5.125" style="3" customWidth="1"/>
    <col min="2071" max="2071" width="5.375" style="3" customWidth="1"/>
    <col min="2072" max="2075" width="3.75" style="3" customWidth="1"/>
    <col min="2076" max="2076" width="10.375" style="3" customWidth="1"/>
    <col min="2077" max="2077" width="3.75" style="3" customWidth="1"/>
    <col min="2078" max="2081" width="5.625" style="3" customWidth="1"/>
    <col min="2082" max="2082" width="6.375" style="3" customWidth="1"/>
    <col min="2083" max="2299" width="9" style="3"/>
    <col min="2300" max="2300" width="4.375" style="3" customWidth="1"/>
    <col min="2301" max="2303" width="6.125" style="3" customWidth="1"/>
    <col min="2304" max="2304" width="5.375" style="3" customWidth="1"/>
    <col min="2305" max="2305" width="5.875" style="3" customWidth="1"/>
    <col min="2306" max="2307" width="6.875" style="3" customWidth="1"/>
    <col min="2308" max="2308" width="4.5" style="3" customWidth="1"/>
    <col min="2309" max="2310" width="5.625" style="3" customWidth="1"/>
    <col min="2311" max="2312" width="6.25" style="3" customWidth="1"/>
    <col min="2313" max="2313" width="7.125" style="3" customWidth="1"/>
    <col min="2314" max="2314" width="5.875" style="3" customWidth="1"/>
    <col min="2315" max="2315" width="5.625" style="3" customWidth="1"/>
    <col min="2316" max="2316" width="4.75" style="3" customWidth="1"/>
    <col min="2317" max="2317" width="4.375" style="3" customWidth="1"/>
    <col min="2318" max="2320" width="4.625" style="3" customWidth="1"/>
    <col min="2321" max="2321" width="7.875" style="3" customWidth="1"/>
    <col min="2322" max="2322" width="7.375" style="3" customWidth="1"/>
    <col min="2323" max="2325" width="5.375" style="3" customWidth="1"/>
    <col min="2326" max="2326" width="5.125" style="3" customWidth="1"/>
    <col min="2327" max="2327" width="5.375" style="3" customWidth="1"/>
    <col min="2328" max="2331" width="3.75" style="3" customWidth="1"/>
    <col min="2332" max="2332" width="10.375" style="3" customWidth="1"/>
    <col min="2333" max="2333" width="3.75" style="3" customWidth="1"/>
    <col min="2334" max="2337" width="5.625" style="3" customWidth="1"/>
    <col min="2338" max="2338" width="6.375" style="3" customWidth="1"/>
    <col min="2339" max="2555" width="9" style="3"/>
    <col min="2556" max="2556" width="4.375" style="3" customWidth="1"/>
    <col min="2557" max="2559" width="6.125" style="3" customWidth="1"/>
    <col min="2560" max="2560" width="5.375" style="3" customWidth="1"/>
    <col min="2561" max="2561" width="5.875" style="3" customWidth="1"/>
    <col min="2562" max="2563" width="6.875" style="3" customWidth="1"/>
    <col min="2564" max="2564" width="4.5" style="3" customWidth="1"/>
    <col min="2565" max="2566" width="5.625" style="3" customWidth="1"/>
    <col min="2567" max="2568" width="6.25" style="3" customWidth="1"/>
    <col min="2569" max="2569" width="7.125" style="3" customWidth="1"/>
    <col min="2570" max="2570" width="5.875" style="3" customWidth="1"/>
    <col min="2571" max="2571" width="5.625" style="3" customWidth="1"/>
    <col min="2572" max="2572" width="4.75" style="3" customWidth="1"/>
    <col min="2573" max="2573" width="4.375" style="3" customWidth="1"/>
    <col min="2574" max="2576" width="4.625" style="3" customWidth="1"/>
    <col min="2577" max="2577" width="7.875" style="3" customWidth="1"/>
    <col min="2578" max="2578" width="7.375" style="3" customWidth="1"/>
    <col min="2579" max="2581" width="5.375" style="3" customWidth="1"/>
    <col min="2582" max="2582" width="5.125" style="3" customWidth="1"/>
    <col min="2583" max="2583" width="5.375" style="3" customWidth="1"/>
    <col min="2584" max="2587" width="3.75" style="3" customWidth="1"/>
    <col min="2588" max="2588" width="10.375" style="3" customWidth="1"/>
    <col min="2589" max="2589" width="3.75" style="3" customWidth="1"/>
    <col min="2590" max="2593" width="5.625" style="3" customWidth="1"/>
    <col min="2594" max="2594" width="6.375" style="3" customWidth="1"/>
    <col min="2595" max="2811" width="9" style="3"/>
    <col min="2812" max="2812" width="4.375" style="3" customWidth="1"/>
    <col min="2813" max="2815" width="6.125" style="3" customWidth="1"/>
    <col min="2816" max="2816" width="5.375" style="3" customWidth="1"/>
    <col min="2817" max="2817" width="5.875" style="3" customWidth="1"/>
    <col min="2818" max="2819" width="6.875" style="3" customWidth="1"/>
    <col min="2820" max="2820" width="4.5" style="3" customWidth="1"/>
    <col min="2821" max="2822" width="5.625" style="3" customWidth="1"/>
    <col min="2823" max="2824" width="6.25" style="3" customWidth="1"/>
    <col min="2825" max="2825" width="7.125" style="3" customWidth="1"/>
    <col min="2826" max="2826" width="5.875" style="3" customWidth="1"/>
    <col min="2827" max="2827" width="5.625" style="3" customWidth="1"/>
    <col min="2828" max="2828" width="4.75" style="3" customWidth="1"/>
    <col min="2829" max="2829" width="4.375" style="3" customWidth="1"/>
    <col min="2830" max="2832" width="4.625" style="3" customWidth="1"/>
    <col min="2833" max="2833" width="7.875" style="3" customWidth="1"/>
    <col min="2834" max="2834" width="7.375" style="3" customWidth="1"/>
    <col min="2835" max="2837" width="5.375" style="3" customWidth="1"/>
    <col min="2838" max="2838" width="5.125" style="3" customWidth="1"/>
    <col min="2839" max="2839" width="5.375" style="3" customWidth="1"/>
    <col min="2840" max="2843" width="3.75" style="3" customWidth="1"/>
    <col min="2844" max="2844" width="10.375" style="3" customWidth="1"/>
    <col min="2845" max="2845" width="3.75" style="3" customWidth="1"/>
    <col min="2846" max="2849" width="5.625" style="3" customWidth="1"/>
    <col min="2850" max="2850" width="6.375" style="3" customWidth="1"/>
    <col min="2851" max="3067" width="9" style="3"/>
    <col min="3068" max="3068" width="4.375" style="3" customWidth="1"/>
    <col min="3069" max="3071" width="6.125" style="3" customWidth="1"/>
    <col min="3072" max="3072" width="5.375" style="3" customWidth="1"/>
    <col min="3073" max="3073" width="5.875" style="3" customWidth="1"/>
    <col min="3074" max="3075" width="6.875" style="3" customWidth="1"/>
    <col min="3076" max="3076" width="4.5" style="3" customWidth="1"/>
    <col min="3077" max="3078" width="5.625" style="3" customWidth="1"/>
    <col min="3079" max="3080" width="6.25" style="3" customWidth="1"/>
    <col min="3081" max="3081" width="7.125" style="3" customWidth="1"/>
    <col min="3082" max="3082" width="5.875" style="3" customWidth="1"/>
    <col min="3083" max="3083" width="5.625" style="3" customWidth="1"/>
    <col min="3084" max="3084" width="4.75" style="3" customWidth="1"/>
    <col min="3085" max="3085" width="4.375" style="3" customWidth="1"/>
    <col min="3086" max="3088" width="4.625" style="3" customWidth="1"/>
    <col min="3089" max="3089" width="7.875" style="3" customWidth="1"/>
    <col min="3090" max="3090" width="7.375" style="3" customWidth="1"/>
    <col min="3091" max="3093" width="5.375" style="3" customWidth="1"/>
    <col min="3094" max="3094" width="5.125" style="3" customWidth="1"/>
    <col min="3095" max="3095" width="5.375" style="3" customWidth="1"/>
    <col min="3096" max="3099" width="3.75" style="3" customWidth="1"/>
    <col min="3100" max="3100" width="10.375" style="3" customWidth="1"/>
    <col min="3101" max="3101" width="3.75" style="3" customWidth="1"/>
    <col min="3102" max="3105" width="5.625" style="3" customWidth="1"/>
    <col min="3106" max="3106" width="6.375" style="3" customWidth="1"/>
    <col min="3107" max="3323" width="9" style="3"/>
    <col min="3324" max="3324" width="4.375" style="3" customWidth="1"/>
    <col min="3325" max="3327" width="6.125" style="3" customWidth="1"/>
    <col min="3328" max="3328" width="5.375" style="3" customWidth="1"/>
    <col min="3329" max="3329" width="5.875" style="3" customWidth="1"/>
    <col min="3330" max="3331" width="6.875" style="3" customWidth="1"/>
    <col min="3332" max="3332" width="4.5" style="3" customWidth="1"/>
    <col min="3333" max="3334" width="5.625" style="3" customWidth="1"/>
    <col min="3335" max="3336" width="6.25" style="3" customWidth="1"/>
    <col min="3337" max="3337" width="7.125" style="3" customWidth="1"/>
    <col min="3338" max="3338" width="5.875" style="3" customWidth="1"/>
    <col min="3339" max="3339" width="5.625" style="3" customWidth="1"/>
    <col min="3340" max="3340" width="4.75" style="3" customWidth="1"/>
    <col min="3341" max="3341" width="4.375" style="3" customWidth="1"/>
    <col min="3342" max="3344" width="4.625" style="3" customWidth="1"/>
    <col min="3345" max="3345" width="7.875" style="3" customWidth="1"/>
    <col min="3346" max="3346" width="7.375" style="3" customWidth="1"/>
    <col min="3347" max="3349" width="5.375" style="3" customWidth="1"/>
    <col min="3350" max="3350" width="5.125" style="3" customWidth="1"/>
    <col min="3351" max="3351" width="5.375" style="3" customWidth="1"/>
    <col min="3352" max="3355" width="3.75" style="3" customWidth="1"/>
    <col min="3356" max="3356" width="10.375" style="3" customWidth="1"/>
    <col min="3357" max="3357" width="3.75" style="3" customWidth="1"/>
    <col min="3358" max="3361" width="5.625" style="3" customWidth="1"/>
    <col min="3362" max="3362" width="6.375" style="3" customWidth="1"/>
    <col min="3363" max="3579" width="9" style="3"/>
    <col min="3580" max="3580" width="4.375" style="3" customWidth="1"/>
    <col min="3581" max="3583" width="6.125" style="3" customWidth="1"/>
    <col min="3584" max="3584" width="5.375" style="3" customWidth="1"/>
    <col min="3585" max="3585" width="5.875" style="3" customWidth="1"/>
    <col min="3586" max="3587" width="6.875" style="3" customWidth="1"/>
    <col min="3588" max="3588" width="4.5" style="3" customWidth="1"/>
    <col min="3589" max="3590" width="5.625" style="3" customWidth="1"/>
    <col min="3591" max="3592" width="6.25" style="3" customWidth="1"/>
    <col min="3593" max="3593" width="7.125" style="3" customWidth="1"/>
    <col min="3594" max="3594" width="5.875" style="3" customWidth="1"/>
    <col min="3595" max="3595" width="5.625" style="3" customWidth="1"/>
    <col min="3596" max="3596" width="4.75" style="3" customWidth="1"/>
    <col min="3597" max="3597" width="4.375" style="3" customWidth="1"/>
    <col min="3598" max="3600" width="4.625" style="3" customWidth="1"/>
    <col min="3601" max="3601" width="7.875" style="3" customWidth="1"/>
    <col min="3602" max="3602" width="7.375" style="3" customWidth="1"/>
    <col min="3603" max="3605" width="5.375" style="3" customWidth="1"/>
    <col min="3606" max="3606" width="5.125" style="3" customWidth="1"/>
    <col min="3607" max="3607" width="5.375" style="3" customWidth="1"/>
    <col min="3608" max="3611" width="3.75" style="3" customWidth="1"/>
    <col min="3612" max="3612" width="10.375" style="3" customWidth="1"/>
    <col min="3613" max="3613" width="3.75" style="3" customWidth="1"/>
    <col min="3614" max="3617" width="5.625" style="3" customWidth="1"/>
    <col min="3618" max="3618" width="6.375" style="3" customWidth="1"/>
    <col min="3619" max="3835" width="9" style="3"/>
    <col min="3836" max="3836" width="4.375" style="3" customWidth="1"/>
    <col min="3837" max="3839" width="6.125" style="3" customWidth="1"/>
    <col min="3840" max="3840" width="5.375" style="3" customWidth="1"/>
    <col min="3841" max="3841" width="5.875" style="3" customWidth="1"/>
    <col min="3842" max="3843" width="6.875" style="3" customWidth="1"/>
    <col min="3844" max="3844" width="4.5" style="3" customWidth="1"/>
    <col min="3845" max="3846" width="5.625" style="3" customWidth="1"/>
    <col min="3847" max="3848" width="6.25" style="3" customWidth="1"/>
    <col min="3849" max="3849" width="7.125" style="3" customWidth="1"/>
    <col min="3850" max="3850" width="5.875" style="3" customWidth="1"/>
    <col min="3851" max="3851" width="5.625" style="3" customWidth="1"/>
    <col min="3852" max="3852" width="4.75" style="3" customWidth="1"/>
    <col min="3853" max="3853" width="4.375" style="3" customWidth="1"/>
    <col min="3854" max="3856" width="4.625" style="3" customWidth="1"/>
    <col min="3857" max="3857" width="7.875" style="3" customWidth="1"/>
    <col min="3858" max="3858" width="7.375" style="3" customWidth="1"/>
    <col min="3859" max="3861" width="5.375" style="3" customWidth="1"/>
    <col min="3862" max="3862" width="5.125" style="3" customWidth="1"/>
    <col min="3863" max="3863" width="5.375" style="3" customWidth="1"/>
    <col min="3864" max="3867" width="3.75" style="3" customWidth="1"/>
    <col min="3868" max="3868" width="10.375" style="3" customWidth="1"/>
    <col min="3869" max="3869" width="3.75" style="3" customWidth="1"/>
    <col min="3870" max="3873" width="5.625" style="3" customWidth="1"/>
    <col min="3874" max="3874" width="6.375" style="3" customWidth="1"/>
    <col min="3875" max="4091" width="9" style="3"/>
    <col min="4092" max="4092" width="4.375" style="3" customWidth="1"/>
    <col min="4093" max="4095" width="6.125" style="3" customWidth="1"/>
    <col min="4096" max="4096" width="5.375" style="3" customWidth="1"/>
    <col min="4097" max="4097" width="5.875" style="3" customWidth="1"/>
    <col min="4098" max="4099" width="6.875" style="3" customWidth="1"/>
    <col min="4100" max="4100" width="4.5" style="3" customWidth="1"/>
    <col min="4101" max="4102" width="5.625" style="3" customWidth="1"/>
    <col min="4103" max="4104" width="6.25" style="3" customWidth="1"/>
    <col min="4105" max="4105" width="7.125" style="3" customWidth="1"/>
    <col min="4106" max="4106" width="5.875" style="3" customWidth="1"/>
    <col min="4107" max="4107" width="5.625" style="3" customWidth="1"/>
    <col min="4108" max="4108" width="4.75" style="3" customWidth="1"/>
    <col min="4109" max="4109" width="4.375" style="3" customWidth="1"/>
    <col min="4110" max="4112" width="4.625" style="3" customWidth="1"/>
    <col min="4113" max="4113" width="7.875" style="3" customWidth="1"/>
    <col min="4114" max="4114" width="7.375" style="3" customWidth="1"/>
    <col min="4115" max="4117" width="5.375" style="3" customWidth="1"/>
    <col min="4118" max="4118" width="5.125" style="3" customWidth="1"/>
    <col min="4119" max="4119" width="5.375" style="3" customWidth="1"/>
    <col min="4120" max="4123" width="3.75" style="3" customWidth="1"/>
    <col min="4124" max="4124" width="10.375" style="3" customWidth="1"/>
    <col min="4125" max="4125" width="3.75" style="3" customWidth="1"/>
    <col min="4126" max="4129" width="5.625" style="3" customWidth="1"/>
    <col min="4130" max="4130" width="6.375" style="3" customWidth="1"/>
    <col min="4131" max="4347" width="9" style="3"/>
    <col min="4348" max="4348" width="4.375" style="3" customWidth="1"/>
    <col min="4349" max="4351" width="6.125" style="3" customWidth="1"/>
    <col min="4352" max="4352" width="5.375" style="3" customWidth="1"/>
    <col min="4353" max="4353" width="5.875" style="3" customWidth="1"/>
    <col min="4354" max="4355" width="6.875" style="3" customWidth="1"/>
    <col min="4356" max="4356" width="4.5" style="3" customWidth="1"/>
    <col min="4357" max="4358" width="5.625" style="3" customWidth="1"/>
    <col min="4359" max="4360" width="6.25" style="3" customWidth="1"/>
    <col min="4361" max="4361" width="7.125" style="3" customWidth="1"/>
    <col min="4362" max="4362" width="5.875" style="3" customWidth="1"/>
    <col min="4363" max="4363" width="5.625" style="3" customWidth="1"/>
    <col min="4364" max="4364" width="4.75" style="3" customWidth="1"/>
    <col min="4365" max="4365" width="4.375" style="3" customWidth="1"/>
    <col min="4366" max="4368" width="4.625" style="3" customWidth="1"/>
    <col min="4369" max="4369" width="7.875" style="3" customWidth="1"/>
    <col min="4370" max="4370" width="7.375" style="3" customWidth="1"/>
    <col min="4371" max="4373" width="5.375" style="3" customWidth="1"/>
    <col min="4374" max="4374" width="5.125" style="3" customWidth="1"/>
    <col min="4375" max="4375" width="5.375" style="3" customWidth="1"/>
    <col min="4376" max="4379" width="3.75" style="3" customWidth="1"/>
    <col min="4380" max="4380" width="10.375" style="3" customWidth="1"/>
    <col min="4381" max="4381" width="3.75" style="3" customWidth="1"/>
    <col min="4382" max="4385" width="5.625" style="3" customWidth="1"/>
    <col min="4386" max="4386" width="6.375" style="3" customWidth="1"/>
    <col min="4387" max="4603" width="9" style="3"/>
    <col min="4604" max="4604" width="4.375" style="3" customWidth="1"/>
    <col min="4605" max="4607" width="6.125" style="3" customWidth="1"/>
    <col min="4608" max="4608" width="5.375" style="3" customWidth="1"/>
    <col min="4609" max="4609" width="5.875" style="3" customWidth="1"/>
    <col min="4610" max="4611" width="6.875" style="3" customWidth="1"/>
    <col min="4612" max="4612" width="4.5" style="3" customWidth="1"/>
    <col min="4613" max="4614" width="5.625" style="3" customWidth="1"/>
    <col min="4615" max="4616" width="6.25" style="3" customWidth="1"/>
    <col min="4617" max="4617" width="7.125" style="3" customWidth="1"/>
    <col min="4618" max="4618" width="5.875" style="3" customWidth="1"/>
    <col min="4619" max="4619" width="5.625" style="3" customWidth="1"/>
    <col min="4620" max="4620" width="4.75" style="3" customWidth="1"/>
    <col min="4621" max="4621" width="4.375" style="3" customWidth="1"/>
    <col min="4622" max="4624" width="4.625" style="3" customWidth="1"/>
    <col min="4625" max="4625" width="7.875" style="3" customWidth="1"/>
    <col min="4626" max="4626" width="7.375" style="3" customWidth="1"/>
    <col min="4627" max="4629" width="5.375" style="3" customWidth="1"/>
    <col min="4630" max="4630" width="5.125" style="3" customWidth="1"/>
    <col min="4631" max="4631" width="5.375" style="3" customWidth="1"/>
    <col min="4632" max="4635" width="3.75" style="3" customWidth="1"/>
    <col min="4636" max="4636" width="10.375" style="3" customWidth="1"/>
    <col min="4637" max="4637" width="3.75" style="3" customWidth="1"/>
    <col min="4638" max="4641" width="5.625" style="3" customWidth="1"/>
    <col min="4642" max="4642" width="6.375" style="3" customWidth="1"/>
    <col min="4643" max="4859" width="9" style="3"/>
    <col min="4860" max="4860" width="4.375" style="3" customWidth="1"/>
    <col min="4861" max="4863" width="6.125" style="3" customWidth="1"/>
    <col min="4864" max="4864" width="5.375" style="3" customWidth="1"/>
    <col min="4865" max="4865" width="5.875" style="3" customWidth="1"/>
    <col min="4866" max="4867" width="6.875" style="3" customWidth="1"/>
    <col min="4868" max="4868" width="4.5" style="3" customWidth="1"/>
    <col min="4869" max="4870" width="5.625" style="3" customWidth="1"/>
    <col min="4871" max="4872" width="6.25" style="3" customWidth="1"/>
    <col min="4873" max="4873" width="7.125" style="3" customWidth="1"/>
    <col min="4874" max="4874" width="5.875" style="3" customWidth="1"/>
    <col min="4875" max="4875" width="5.625" style="3" customWidth="1"/>
    <col min="4876" max="4876" width="4.75" style="3" customWidth="1"/>
    <col min="4877" max="4877" width="4.375" style="3" customWidth="1"/>
    <col min="4878" max="4880" width="4.625" style="3" customWidth="1"/>
    <col min="4881" max="4881" width="7.875" style="3" customWidth="1"/>
    <col min="4882" max="4882" width="7.375" style="3" customWidth="1"/>
    <col min="4883" max="4885" width="5.375" style="3" customWidth="1"/>
    <col min="4886" max="4886" width="5.125" style="3" customWidth="1"/>
    <col min="4887" max="4887" width="5.375" style="3" customWidth="1"/>
    <col min="4888" max="4891" width="3.75" style="3" customWidth="1"/>
    <col min="4892" max="4892" width="10.375" style="3" customWidth="1"/>
    <col min="4893" max="4893" width="3.75" style="3" customWidth="1"/>
    <col min="4894" max="4897" width="5.625" style="3" customWidth="1"/>
    <col min="4898" max="4898" width="6.375" style="3" customWidth="1"/>
    <col min="4899" max="5115" width="9" style="3"/>
    <col min="5116" max="5116" width="4.375" style="3" customWidth="1"/>
    <col min="5117" max="5119" width="6.125" style="3" customWidth="1"/>
    <col min="5120" max="5120" width="5.375" style="3" customWidth="1"/>
    <col min="5121" max="5121" width="5.875" style="3" customWidth="1"/>
    <col min="5122" max="5123" width="6.875" style="3" customWidth="1"/>
    <col min="5124" max="5124" width="4.5" style="3" customWidth="1"/>
    <col min="5125" max="5126" width="5.625" style="3" customWidth="1"/>
    <col min="5127" max="5128" width="6.25" style="3" customWidth="1"/>
    <col min="5129" max="5129" width="7.125" style="3" customWidth="1"/>
    <col min="5130" max="5130" width="5.875" style="3" customWidth="1"/>
    <col min="5131" max="5131" width="5.625" style="3" customWidth="1"/>
    <col min="5132" max="5132" width="4.75" style="3" customWidth="1"/>
    <col min="5133" max="5133" width="4.375" style="3" customWidth="1"/>
    <col min="5134" max="5136" width="4.625" style="3" customWidth="1"/>
    <col min="5137" max="5137" width="7.875" style="3" customWidth="1"/>
    <col min="5138" max="5138" width="7.375" style="3" customWidth="1"/>
    <col min="5139" max="5141" width="5.375" style="3" customWidth="1"/>
    <col min="5142" max="5142" width="5.125" style="3" customWidth="1"/>
    <col min="5143" max="5143" width="5.375" style="3" customWidth="1"/>
    <col min="5144" max="5147" width="3.75" style="3" customWidth="1"/>
    <col min="5148" max="5148" width="10.375" style="3" customWidth="1"/>
    <col min="5149" max="5149" width="3.75" style="3" customWidth="1"/>
    <col min="5150" max="5153" width="5.625" style="3" customWidth="1"/>
    <col min="5154" max="5154" width="6.375" style="3" customWidth="1"/>
    <col min="5155" max="5371" width="9" style="3"/>
    <col min="5372" max="5372" width="4.375" style="3" customWidth="1"/>
    <col min="5373" max="5375" width="6.125" style="3" customWidth="1"/>
    <col min="5376" max="5376" width="5.375" style="3" customWidth="1"/>
    <col min="5377" max="5377" width="5.875" style="3" customWidth="1"/>
    <col min="5378" max="5379" width="6.875" style="3" customWidth="1"/>
    <col min="5380" max="5380" width="4.5" style="3" customWidth="1"/>
    <col min="5381" max="5382" width="5.625" style="3" customWidth="1"/>
    <col min="5383" max="5384" width="6.25" style="3" customWidth="1"/>
    <col min="5385" max="5385" width="7.125" style="3" customWidth="1"/>
    <col min="5386" max="5386" width="5.875" style="3" customWidth="1"/>
    <col min="5387" max="5387" width="5.625" style="3" customWidth="1"/>
    <col min="5388" max="5388" width="4.75" style="3" customWidth="1"/>
    <col min="5389" max="5389" width="4.375" style="3" customWidth="1"/>
    <col min="5390" max="5392" width="4.625" style="3" customWidth="1"/>
    <col min="5393" max="5393" width="7.875" style="3" customWidth="1"/>
    <col min="5394" max="5394" width="7.375" style="3" customWidth="1"/>
    <col min="5395" max="5397" width="5.375" style="3" customWidth="1"/>
    <col min="5398" max="5398" width="5.125" style="3" customWidth="1"/>
    <col min="5399" max="5399" width="5.375" style="3" customWidth="1"/>
    <col min="5400" max="5403" width="3.75" style="3" customWidth="1"/>
    <col min="5404" max="5404" width="10.375" style="3" customWidth="1"/>
    <col min="5405" max="5405" width="3.75" style="3" customWidth="1"/>
    <col min="5406" max="5409" width="5.625" style="3" customWidth="1"/>
    <col min="5410" max="5410" width="6.375" style="3" customWidth="1"/>
    <col min="5411" max="5627" width="9" style="3"/>
    <col min="5628" max="5628" width="4.375" style="3" customWidth="1"/>
    <col min="5629" max="5631" width="6.125" style="3" customWidth="1"/>
    <col min="5632" max="5632" width="5.375" style="3" customWidth="1"/>
    <col min="5633" max="5633" width="5.875" style="3" customWidth="1"/>
    <col min="5634" max="5635" width="6.875" style="3" customWidth="1"/>
    <col min="5636" max="5636" width="4.5" style="3" customWidth="1"/>
    <col min="5637" max="5638" width="5.625" style="3" customWidth="1"/>
    <col min="5639" max="5640" width="6.25" style="3" customWidth="1"/>
    <col min="5641" max="5641" width="7.125" style="3" customWidth="1"/>
    <col min="5642" max="5642" width="5.875" style="3" customWidth="1"/>
    <col min="5643" max="5643" width="5.625" style="3" customWidth="1"/>
    <col min="5644" max="5644" width="4.75" style="3" customWidth="1"/>
    <col min="5645" max="5645" width="4.375" style="3" customWidth="1"/>
    <col min="5646" max="5648" width="4.625" style="3" customWidth="1"/>
    <col min="5649" max="5649" width="7.875" style="3" customWidth="1"/>
    <col min="5650" max="5650" width="7.375" style="3" customWidth="1"/>
    <col min="5651" max="5653" width="5.375" style="3" customWidth="1"/>
    <col min="5654" max="5654" width="5.125" style="3" customWidth="1"/>
    <col min="5655" max="5655" width="5.375" style="3" customWidth="1"/>
    <col min="5656" max="5659" width="3.75" style="3" customWidth="1"/>
    <col min="5660" max="5660" width="10.375" style="3" customWidth="1"/>
    <col min="5661" max="5661" width="3.75" style="3" customWidth="1"/>
    <col min="5662" max="5665" width="5.625" style="3" customWidth="1"/>
    <col min="5666" max="5666" width="6.375" style="3" customWidth="1"/>
    <col min="5667" max="5883" width="9" style="3"/>
    <col min="5884" max="5884" width="4.375" style="3" customWidth="1"/>
    <col min="5885" max="5887" width="6.125" style="3" customWidth="1"/>
    <col min="5888" max="5888" width="5.375" style="3" customWidth="1"/>
    <col min="5889" max="5889" width="5.875" style="3" customWidth="1"/>
    <col min="5890" max="5891" width="6.875" style="3" customWidth="1"/>
    <col min="5892" max="5892" width="4.5" style="3" customWidth="1"/>
    <col min="5893" max="5894" width="5.625" style="3" customWidth="1"/>
    <col min="5895" max="5896" width="6.25" style="3" customWidth="1"/>
    <col min="5897" max="5897" width="7.125" style="3" customWidth="1"/>
    <col min="5898" max="5898" width="5.875" style="3" customWidth="1"/>
    <col min="5899" max="5899" width="5.625" style="3" customWidth="1"/>
    <col min="5900" max="5900" width="4.75" style="3" customWidth="1"/>
    <col min="5901" max="5901" width="4.375" style="3" customWidth="1"/>
    <col min="5902" max="5904" width="4.625" style="3" customWidth="1"/>
    <col min="5905" max="5905" width="7.875" style="3" customWidth="1"/>
    <col min="5906" max="5906" width="7.375" style="3" customWidth="1"/>
    <col min="5907" max="5909" width="5.375" style="3" customWidth="1"/>
    <col min="5910" max="5910" width="5.125" style="3" customWidth="1"/>
    <col min="5911" max="5911" width="5.375" style="3" customWidth="1"/>
    <col min="5912" max="5915" width="3.75" style="3" customWidth="1"/>
    <col min="5916" max="5916" width="10.375" style="3" customWidth="1"/>
    <col min="5917" max="5917" width="3.75" style="3" customWidth="1"/>
    <col min="5918" max="5921" width="5.625" style="3" customWidth="1"/>
    <col min="5922" max="5922" width="6.375" style="3" customWidth="1"/>
    <col min="5923" max="6139" width="9" style="3"/>
    <col min="6140" max="6140" width="4.375" style="3" customWidth="1"/>
    <col min="6141" max="6143" width="6.125" style="3" customWidth="1"/>
    <col min="6144" max="6144" width="5.375" style="3" customWidth="1"/>
    <col min="6145" max="6145" width="5.875" style="3" customWidth="1"/>
    <col min="6146" max="6147" width="6.875" style="3" customWidth="1"/>
    <col min="6148" max="6148" width="4.5" style="3" customWidth="1"/>
    <col min="6149" max="6150" width="5.625" style="3" customWidth="1"/>
    <col min="6151" max="6152" width="6.25" style="3" customWidth="1"/>
    <col min="6153" max="6153" width="7.125" style="3" customWidth="1"/>
    <col min="6154" max="6154" width="5.875" style="3" customWidth="1"/>
    <col min="6155" max="6155" width="5.625" style="3" customWidth="1"/>
    <col min="6156" max="6156" width="4.75" style="3" customWidth="1"/>
    <col min="6157" max="6157" width="4.375" style="3" customWidth="1"/>
    <col min="6158" max="6160" width="4.625" style="3" customWidth="1"/>
    <col min="6161" max="6161" width="7.875" style="3" customWidth="1"/>
    <col min="6162" max="6162" width="7.375" style="3" customWidth="1"/>
    <col min="6163" max="6165" width="5.375" style="3" customWidth="1"/>
    <col min="6166" max="6166" width="5.125" style="3" customWidth="1"/>
    <col min="6167" max="6167" width="5.375" style="3" customWidth="1"/>
    <col min="6168" max="6171" width="3.75" style="3" customWidth="1"/>
    <col min="6172" max="6172" width="10.375" style="3" customWidth="1"/>
    <col min="6173" max="6173" width="3.75" style="3" customWidth="1"/>
    <col min="6174" max="6177" width="5.625" style="3" customWidth="1"/>
    <col min="6178" max="6178" width="6.375" style="3" customWidth="1"/>
    <col min="6179" max="6395" width="9" style="3"/>
    <col min="6396" max="6396" width="4.375" style="3" customWidth="1"/>
    <col min="6397" max="6399" width="6.125" style="3" customWidth="1"/>
    <col min="6400" max="6400" width="5.375" style="3" customWidth="1"/>
    <col min="6401" max="6401" width="5.875" style="3" customWidth="1"/>
    <col min="6402" max="6403" width="6.875" style="3" customWidth="1"/>
    <col min="6404" max="6404" width="4.5" style="3" customWidth="1"/>
    <col min="6405" max="6406" width="5.625" style="3" customWidth="1"/>
    <col min="6407" max="6408" width="6.25" style="3" customWidth="1"/>
    <col min="6409" max="6409" width="7.125" style="3" customWidth="1"/>
    <col min="6410" max="6410" width="5.875" style="3" customWidth="1"/>
    <col min="6411" max="6411" width="5.625" style="3" customWidth="1"/>
    <col min="6412" max="6412" width="4.75" style="3" customWidth="1"/>
    <col min="6413" max="6413" width="4.375" style="3" customWidth="1"/>
    <col min="6414" max="6416" width="4.625" style="3" customWidth="1"/>
    <col min="6417" max="6417" width="7.875" style="3" customWidth="1"/>
    <col min="6418" max="6418" width="7.375" style="3" customWidth="1"/>
    <col min="6419" max="6421" width="5.375" style="3" customWidth="1"/>
    <col min="6422" max="6422" width="5.125" style="3" customWidth="1"/>
    <col min="6423" max="6423" width="5.375" style="3" customWidth="1"/>
    <col min="6424" max="6427" width="3.75" style="3" customWidth="1"/>
    <col min="6428" max="6428" width="10.375" style="3" customWidth="1"/>
    <col min="6429" max="6429" width="3.75" style="3" customWidth="1"/>
    <col min="6430" max="6433" width="5.625" style="3" customWidth="1"/>
    <col min="6434" max="6434" width="6.375" style="3" customWidth="1"/>
    <col min="6435" max="6651" width="9" style="3"/>
    <col min="6652" max="6652" width="4.375" style="3" customWidth="1"/>
    <col min="6653" max="6655" width="6.125" style="3" customWidth="1"/>
    <col min="6656" max="6656" width="5.375" style="3" customWidth="1"/>
    <col min="6657" max="6657" width="5.875" style="3" customWidth="1"/>
    <col min="6658" max="6659" width="6.875" style="3" customWidth="1"/>
    <col min="6660" max="6660" width="4.5" style="3" customWidth="1"/>
    <col min="6661" max="6662" width="5.625" style="3" customWidth="1"/>
    <col min="6663" max="6664" width="6.25" style="3" customWidth="1"/>
    <col min="6665" max="6665" width="7.125" style="3" customWidth="1"/>
    <col min="6666" max="6666" width="5.875" style="3" customWidth="1"/>
    <col min="6667" max="6667" width="5.625" style="3" customWidth="1"/>
    <col min="6668" max="6668" width="4.75" style="3" customWidth="1"/>
    <col min="6669" max="6669" width="4.375" style="3" customWidth="1"/>
    <col min="6670" max="6672" width="4.625" style="3" customWidth="1"/>
    <col min="6673" max="6673" width="7.875" style="3" customWidth="1"/>
    <col min="6674" max="6674" width="7.375" style="3" customWidth="1"/>
    <col min="6675" max="6677" width="5.375" style="3" customWidth="1"/>
    <col min="6678" max="6678" width="5.125" style="3" customWidth="1"/>
    <col min="6679" max="6679" width="5.375" style="3" customWidth="1"/>
    <col min="6680" max="6683" width="3.75" style="3" customWidth="1"/>
    <col min="6684" max="6684" width="10.375" style="3" customWidth="1"/>
    <col min="6685" max="6685" width="3.75" style="3" customWidth="1"/>
    <col min="6686" max="6689" width="5.625" style="3" customWidth="1"/>
    <col min="6690" max="6690" width="6.375" style="3" customWidth="1"/>
    <col min="6691" max="6907" width="9" style="3"/>
    <col min="6908" max="6908" width="4.375" style="3" customWidth="1"/>
    <col min="6909" max="6911" width="6.125" style="3" customWidth="1"/>
    <col min="6912" max="6912" width="5.375" style="3" customWidth="1"/>
    <col min="6913" max="6913" width="5.875" style="3" customWidth="1"/>
    <col min="6914" max="6915" width="6.875" style="3" customWidth="1"/>
    <col min="6916" max="6916" width="4.5" style="3" customWidth="1"/>
    <col min="6917" max="6918" width="5.625" style="3" customWidth="1"/>
    <col min="6919" max="6920" width="6.25" style="3" customWidth="1"/>
    <col min="6921" max="6921" width="7.125" style="3" customWidth="1"/>
    <col min="6922" max="6922" width="5.875" style="3" customWidth="1"/>
    <col min="6923" max="6923" width="5.625" style="3" customWidth="1"/>
    <col min="6924" max="6924" width="4.75" style="3" customWidth="1"/>
    <col min="6925" max="6925" width="4.375" style="3" customWidth="1"/>
    <col min="6926" max="6928" width="4.625" style="3" customWidth="1"/>
    <col min="6929" max="6929" width="7.875" style="3" customWidth="1"/>
    <col min="6930" max="6930" width="7.375" style="3" customWidth="1"/>
    <col min="6931" max="6933" width="5.375" style="3" customWidth="1"/>
    <col min="6934" max="6934" width="5.125" style="3" customWidth="1"/>
    <col min="6935" max="6935" width="5.375" style="3" customWidth="1"/>
    <col min="6936" max="6939" width="3.75" style="3" customWidth="1"/>
    <col min="6940" max="6940" width="10.375" style="3" customWidth="1"/>
    <col min="6941" max="6941" width="3.75" style="3" customWidth="1"/>
    <col min="6942" max="6945" width="5.625" style="3" customWidth="1"/>
    <col min="6946" max="6946" width="6.375" style="3" customWidth="1"/>
    <col min="6947" max="7163" width="9" style="3"/>
    <col min="7164" max="7164" width="4.375" style="3" customWidth="1"/>
    <col min="7165" max="7167" width="6.125" style="3" customWidth="1"/>
    <col min="7168" max="7168" width="5.375" style="3" customWidth="1"/>
    <col min="7169" max="7169" width="5.875" style="3" customWidth="1"/>
    <col min="7170" max="7171" width="6.875" style="3" customWidth="1"/>
    <col min="7172" max="7172" width="4.5" style="3" customWidth="1"/>
    <col min="7173" max="7174" width="5.625" style="3" customWidth="1"/>
    <col min="7175" max="7176" width="6.25" style="3" customWidth="1"/>
    <col min="7177" max="7177" width="7.125" style="3" customWidth="1"/>
    <col min="7178" max="7178" width="5.875" style="3" customWidth="1"/>
    <col min="7179" max="7179" width="5.625" style="3" customWidth="1"/>
    <col min="7180" max="7180" width="4.75" style="3" customWidth="1"/>
    <col min="7181" max="7181" width="4.375" style="3" customWidth="1"/>
    <col min="7182" max="7184" width="4.625" style="3" customWidth="1"/>
    <col min="7185" max="7185" width="7.875" style="3" customWidth="1"/>
    <col min="7186" max="7186" width="7.375" style="3" customWidth="1"/>
    <col min="7187" max="7189" width="5.375" style="3" customWidth="1"/>
    <col min="7190" max="7190" width="5.125" style="3" customWidth="1"/>
    <col min="7191" max="7191" width="5.375" style="3" customWidth="1"/>
    <col min="7192" max="7195" width="3.75" style="3" customWidth="1"/>
    <col min="7196" max="7196" width="10.375" style="3" customWidth="1"/>
    <col min="7197" max="7197" width="3.75" style="3" customWidth="1"/>
    <col min="7198" max="7201" width="5.625" style="3" customWidth="1"/>
    <col min="7202" max="7202" width="6.375" style="3" customWidth="1"/>
    <col min="7203" max="7419" width="9" style="3"/>
    <col min="7420" max="7420" width="4.375" style="3" customWidth="1"/>
    <col min="7421" max="7423" width="6.125" style="3" customWidth="1"/>
    <col min="7424" max="7424" width="5.375" style="3" customWidth="1"/>
    <col min="7425" max="7425" width="5.875" style="3" customWidth="1"/>
    <col min="7426" max="7427" width="6.875" style="3" customWidth="1"/>
    <col min="7428" max="7428" width="4.5" style="3" customWidth="1"/>
    <col min="7429" max="7430" width="5.625" style="3" customWidth="1"/>
    <col min="7431" max="7432" width="6.25" style="3" customWidth="1"/>
    <col min="7433" max="7433" width="7.125" style="3" customWidth="1"/>
    <col min="7434" max="7434" width="5.875" style="3" customWidth="1"/>
    <col min="7435" max="7435" width="5.625" style="3" customWidth="1"/>
    <col min="7436" max="7436" width="4.75" style="3" customWidth="1"/>
    <col min="7437" max="7437" width="4.375" style="3" customWidth="1"/>
    <col min="7438" max="7440" width="4.625" style="3" customWidth="1"/>
    <col min="7441" max="7441" width="7.875" style="3" customWidth="1"/>
    <col min="7442" max="7442" width="7.375" style="3" customWidth="1"/>
    <col min="7443" max="7445" width="5.375" style="3" customWidth="1"/>
    <col min="7446" max="7446" width="5.125" style="3" customWidth="1"/>
    <col min="7447" max="7447" width="5.375" style="3" customWidth="1"/>
    <col min="7448" max="7451" width="3.75" style="3" customWidth="1"/>
    <col min="7452" max="7452" width="10.375" style="3" customWidth="1"/>
    <col min="7453" max="7453" width="3.75" style="3" customWidth="1"/>
    <col min="7454" max="7457" width="5.625" style="3" customWidth="1"/>
    <col min="7458" max="7458" width="6.375" style="3" customWidth="1"/>
    <col min="7459" max="7675" width="9" style="3"/>
    <col min="7676" max="7676" width="4.375" style="3" customWidth="1"/>
    <col min="7677" max="7679" width="6.125" style="3" customWidth="1"/>
    <col min="7680" max="7680" width="5.375" style="3" customWidth="1"/>
    <col min="7681" max="7681" width="5.875" style="3" customWidth="1"/>
    <col min="7682" max="7683" width="6.875" style="3" customWidth="1"/>
    <col min="7684" max="7684" width="4.5" style="3" customWidth="1"/>
    <col min="7685" max="7686" width="5.625" style="3" customWidth="1"/>
    <col min="7687" max="7688" width="6.25" style="3" customWidth="1"/>
    <col min="7689" max="7689" width="7.125" style="3" customWidth="1"/>
    <col min="7690" max="7690" width="5.875" style="3" customWidth="1"/>
    <col min="7691" max="7691" width="5.625" style="3" customWidth="1"/>
    <col min="7692" max="7692" width="4.75" style="3" customWidth="1"/>
    <col min="7693" max="7693" width="4.375" style="3" customWidth="1"/>
    <col min="7694" max="7696" width="4.625" style="3" customWidth="1"/>
    <col min="7697" max="7697" width="7.875" style="3" customWidth="1"/>
    <col min="7698" max="7698" width="7.375" style="3" customWidth="1"/>
    <col min="7699" max="7701" width="5.375" style="3" customWidth="1"/>
    <col min="7702" max="7702" width="5.125" style="3" customWidth="1"/>
    <col min="7703" max="7703" width="5.375" style="3" customWidth="1"/>
    <col min="7704" max="7707" width="3.75" style="3" customWidth="1"/>
    <col min="7708" max="7708" width="10.375" style="3" customWidth="1"/>
    <col min="7709" max="7709" width="3.75" style="3" customWidth="1"/>
    <col min="7710" max="7713" width="5.625" style="3" customWidth="1"/>
    <col min="7714" max="7714" width="6.375" style="3" customWidth="1"/>
    <col min="7715" max="7931" width="9" style="3"/>
    <col min="7932" max="7932" width="4.375" style="3" customWidth="1"/>
    <col min="7933" max="7935" width="6.125" style="3" customWidth="1"/>
    <col min="7936" max="7936" width="5.375" style="3" customWidth="1"/>
    <col min="7937" max="7937" width="5.875" style="3" customWidth="1"/>
    <col min="7938" max="7939" width="6.875" style="3" customWidth="1"/>
    <col min="7940" max="7940" width="4.5" style="3" customWidth="1"/>
    <col min="7941" max="7942" width="5.625" style="3" customWidth="1"/>
    <col min="7943" max="7944" width="6.25" style="3" customWidth="1"/>
    <col min="7945" max="7945" width="7.125" style="3" customWidth="1"/>
    <col min="7946" max="7946" width="5.875" style="3" customWidth="1"/>
    <col min="7947" max="7947" width="5.625" style="3" customWidth="1"/>
    <col min="7948" max="7948" width="4.75" style="3" customWidth="1"/>
    <col min="7949" max="7949" width="4.375" style="3" customWidth="1"/>
    <col min="7950" max="7952" width="4.625" style="3" customWidth="1"/>
    <col min="7953" max="7953" width="7.875" style="3" customWidth="1"/>
    <col min="7954" max="7954" width="7.375" style="3" customWidth="1"/>
    <col min="7955" max="7957" width="5.375" style="3" customWidth="1"/>
    <col min="7958" max="7958" width="5.125" style="3" customWidth="1"/>
    <col min="7959" max="7959" width="5.375" style="3" customWidth="1"/>
    <col min="7960" max="7963" width="3.75" style="3" customWidth="1"/>
    <col min="7964" max="7964" width="10.375" style="3" customWidth="1"/>
    <col min="7965" max="7965" width="3.75" style="3" customWidth="1"/>
    <col min="7966" max="7969" width="5.625" style="3" customWidth="1"/>
    <col min="7970" max="7970" width="6.375" style="3" customWidth="1"/>
    <col min="7971" max="8187" width="9" style="3"/>
    <col min="8188" max="8188" width="4.375" style="3" customWidth="1"/>
    <col min="8189" max="8191" width="6.125" style="3" customWidth="1"/>
    <col min="8192" max="8192" width="5.375" style="3" customWidth="1"/>
    <col min="8193" max="8193" width="5.875" style="3" customWidth="1"/>
    <col min="8194" max="8195" width="6.875" style="3" customWidth="1"/>
    <col min="8196" max="8196" width="4.5" style="3" customWidth="1"/>
    <col min="8197" max="8198" width="5.625" style="3" customWidth="1"/>
    <col min="8199" max="8200" width="6.25" style="3" customWidth="1"/>
    <col min="8201" max="8201" width="7.125" style="3" customWidth="1"/>
    <col min="8202" max="8202" width="5.875" style="3" customWidth="1"/>
    <col min="8203" max="8203" width="5.625" style="3" customWidth="1"/>
    <col min="8204" max="8204" width="4.75" style="3" customWidth="1"/>
    <col min="8205" max="8205" width="4.375" style="3" customWidth="1"/>
    <col min="8206" max="8208" width="4.625" style="3" customWidth="1"/>
    <col min="8209" max="8209" width="7.875" style="3" customWidth="1"/>
    <col min="8210" max="8210" width="7.375" style="3" customWidth="1"/>
    <col min="8211" max="8213" width="5.375" style="3" customWidth="1"/>
    <col min="8214" max="8214" width="5.125" style="3" customWidth="1"/>
    <col min="8215" max="8215" width="5.375" style="3" customWidth="1"/>
    <col min="8216" max="8219" width="3.75" style="3" customWidth="1"/>
    <col min="8220" max="8220" width="10.375" style="3" customWidth="1"/>
    <col min="8221" max="8221" width="3.75" style="3" customWidth="1"/>
    <col min="8222" max="8225" width="5.625" style="3" customWidth="1"/>
    <col min="8226" max="8226" width="6.375" style="3" customWidth="1"/>
    <col min="8227" max="8443" width="9" style="3"/>
    <col min="8444" max="8444" width="4.375" style="3" customWidth="1"/>
    <col min="8445" max="8447" width="6.125" style="3" customWidth="1"/>
    <col min="8448" max="8448" width="5.375" style="3" customWidth="1"/>
    <col min="8449" max="8449" width="5.875" style="3" customWidth="1"/>
    <col min="8450" max="8451" width="6.875" style="3" customWidth="1"/>
    <col min="8452" max="8452" width="4.5" style="3" customWidth="1"/>
    <col min="8453" max="8454" width="5.625" style="3" customWidth="1"/>
    <col min="8455" max="8456" width="6.25" style="3" customWidth="1"/>
    <col min="8457" max="8457" width="7.125" style="3" customWidth="1"/>
    <col min="8458" max="8458" width="5.875" style="3" customWidth="1"/>
    <col min="8459" max="8459" width="5.625" style="3" customWidth="1"/>
    <col min="8460" max="8460" width="4.75" style="3" customWidth="1"/>
    <col min="8461" max="8461" width="4.375" style="3" customWidth="1"/>
    <col min="8462" max="8464" width="4.625" style="3" customWidth="1"/>
    <col min="8465" max="8465" width="7.875" style="3" customWidth="1"/>
    <col min="8466" max="8466" width="7.375" style="3" customWidth="1"/>
    <col min="8467" max="8469" width="5.375" style="3" customWidth="1"/>
    <col min="8470" max="8470" width="5.125" style="3" customWidth="1"/>
    <col min="8471" max="8471" width="5.375" style="3" customWidth="1"/>
    <col min="8472" max="8475" width="3.75" style="3" customWidth="1"/>
    <col min="8476" max="8476" width="10.375" style="3" customWidth="1"/>
    <col min="8477" max="8477" width="3.75" style="3" customWidth="1"/>
    <col min="8478" max="8481" width="5.625" style="3" customWidth="1"/>
    <col min="8482" max="8482" width="6.375" style="3" customWidth="1"/>
    <col min="8483" max="8699" width="9" style="3"/>
    <col min="8700" max="8700" width="4.375" style="3" customWidth="1"/>
    <col min="8701" max="8703" width="6.125" style="3" customWidth="1"/>
    <col min="8704" max="8704" width="5.375" style="3" customWidth="1"/>
    <col min="8705" max="8705" width="5.875" style="3" customWidth="1"/>
    <col min="8706" max="8707" width="6.875" style="3" customWidth="1"/>
    <col min="8708" max="8708" width="4.5" style="3" customWidth="1"/>
    <col min="8709" max="8710" width="5.625" style="3" customWidth="1"/>
    <col min="8711" max="8712" width="6.25" style="3" customWidth="1"/>
    <col min="8713" max="8713" width="7.125" style="3" customWidth="1"/>
    <col min="8714" max="8714" width="5.875" style="3" customWidth="1"/>
    <col min="8715" max="8715" width="5.625" style="3" customWidth="1"/>
    <col min="8716" max="8716" width="4.75" style="3" customWidth="1"/>
    <col min="8717" max="8717" width="4.375" style="3" customWidth="1"/>
    <col min="8718" max="8720" width="4.625" style="3" customWidth="1"/>
    <col min="8721" max="8721" width="7.875" style="3" customWidth="1"/>
    <col min="8722" max="8722" width="7.375" style="3" customWidth="1"/>
    <col min="8723" max="8725" width="5.375" style="3" customWidth="1"/>
    <col min="8726" max="8726" width="5.125" style="3" customWidth="1"/>
    <col min="8727" max="8727" width="5.375" style="3" customWidth="1"/>
    <col min="8728" max="8731" width="3.75" style="3" customWidth="1"/>
    <col min="8732" max="8732" width="10.375" style="3" customWidth="1"/>
    <col min="8733" max="8733" width="3.75" style="3" customWidth="1"/>
    <col min="8734" max="8737" width="5.625" style="3" customWidth="1"/>
    <col min="8738" max="8738" width="6.375" style="3" customWidth="1"/>
    <col min="8739" max="8955" width="9" style="3"/>
    <col min="8956" max="8956" width="4.375" style="3" customWidth="1"/>
    <col min="8957" max="8959" width="6.125" style="3" customWidth="1"/>
    <col min="8960" max="8960" width="5.375" style="3" customWidth="1"/>
    <col min="8961" max="8961" width="5.875" style="3" customWidth="1"/>
    <col min="8962" max="8963" width="6.875" style="3" customWidth="1"/>
    <col min="8964" max="8964" width="4.5" style="3" customWidth="1"/>
    <col min="8965" max="8966" width="5.625" style="3" customWidth="1"/>
    <col min="8967" max="8968" width="6.25" style="3" customWidth="1"/>
    <col min="8969" max="8969" width="7.125" style="3" customWidth="1"/>
    <col min="8970" max="8970" width="5.875" style="3" customWidth="1"/>
    <col min="8971" max="8971" width="5.625" style="3" customWidth="1"/>
    <col min="8972" max="8972" width="4.75" style="3" customWidth="1"/>
    <col min="8973" max="8973" width="4.375" style="3" customWidth="1"/>
    <col min="8974" max="8976" width="4.625" style="3" customWidth="1"/>
    <col min="8977" max="8977" width="7.875" style="3" customWidth="1"/>
    <col min="8978" max="8978" width="7.375" style="3" customWidth="1"/>
    <col min="8979" max="8981" width="5.375" style="3" customWidth="1"/>
    <col min="8982" max="8982" width="5.125" style="3" customWidth="1"/>
    <col min="8983" max="8983" width="5.375" style="3" customWidth="1"/>
    <col min="8984" max="8987" width="3.75" style="3" customWidth="1"/>
    <col min="8988" max="8988" width="10.375" style="3" customWidth="1"/>
    <col min="8989" max="8989" width="3.75" style="3" customWidth="1"/>
    <col min="8990" max="8993" width="5.625" style="3" customWidth="1"/>
    <col min="8994" max="8994" width="6.375" style="3" customWidth="1"/>
    <col min="8995" max="9211" width="9" style="3"/>
    <col min="9212" max="9212" width="4.375" style="3" customWidth="1"/>
    <col min="9213" max="9215" width="6.125" style="3" customWidth="1"/>
    <col min="9216" max="9216" width="5.375" style="3" customWidth="1"/>
    <col min="9217" max="9217" width="5.875" style="3" customWidth="1"/>
    <col min="9218" max="9219" width="6.875" style="3" customWidth="1"/>
    <col min="9220" max="9220" width="4.5" style="3" customWidth="1"/>
    <col min="9221" max="9222" width="5.625" style="3" customWidth="1"/>
    <col min="9223" max="9224" width="6.25" style="3" customWidth="1"/>
    <col min="9225" max="9225" width="7.125" style="3" customWidth="1"/>
    <col min="9226" max="9226" width="5.875" style="3" customWidth="1"/>
    <col min="9227" max="9227" width="5.625" style="3" customWidth="1"/>
    <col min="9228" max="9228" width="4.75" style="3" customWidth="1"/>
    <col min="9229" max="9229" width="4.375" style="3" customWidth="1"/>
    <col min="9230" max="9232" width="4.625" style="3" customWidth="1"/>
    <col min="9233" max="9233" width="7.875" style="3" customWidth="1"/>
    <col min="9234" max="9234" width="7.375" style="3" customWidth="1"/>
    <col min="9235" max="9237" width="5.375" style="3" customWidth="1"/>
    <col min="9238" max="9238" width="5.125" style="3" customWidth="1"/>
    <col min="9239" max="9239" width="5.375" style="3" customWidth="1"/>
    <col min="9240" max="9243" width="3.75" style="3" customWidth="1"/>
    <col min="9244" max="9244" width="10.375" style="3" customWidth="1"/>
    <col min="9245" max="9245" width="3.75" style="3" customWidth="1"/>
    <col min="9246" max="9249" width="5.625" style="3" customWidth="1"/>
    <col min="9250" max="9250" width="6.375" style="3" customWidth="1"/>
    <col min="9251" max="9467" width="9" style="3"/>
    <col min="9468" max="9468" width="4.375" style="3" customWidth="1"/>
    <col min="9469" max="9471" width="6.125" style="3" customWidth="1"/>
    <col min="9472" max="9472" width="5.375" style="3" customWidth="1"/>
    <col min="9473" max="9473" width="5.875" style="3" customWidth="1"/>
    <col min="9474" max="9475" width="6.875" style="3" customWidth="1"/>
    <col min="9476" max="9476" width="4.5" style="3" customWidth="1"/>
    <col min="9477" max="9478" width="5.625" style="3" customWidth="1"/>
    <col min="9479" max="9480" width="6.25" style="3" customWidth="1"/>
    <col min="9481" max="9481" width="7.125" style="3" customWidth="1"/>
    <col min="9482" max="9482" width="5.875" style="3" customWidth="1"/>
    <col min="9483" max="9483" width="5.625" style="3" customWidth="1"/>
    <col min="9484" max="9484" width="4.75" style="3" customWidth="1"/>
    <col min="9485" max="9485" width="4.375" style="3" customWidth="1"/>
    <col min="9486" max="9488" width="4.625" style="3" customWidth="1"/>
    <col min="9489" max="9489" width="7.875" style="3" customWidth="1"/>
    <col min="9490" max="9490" width="7.375" style="3" customWidth="1"/>
    <col min="9491" max="9493" width="5.375" style="3" customWidth="1"/>
    <col min="9494" max="9494" width="5.125" style="3" customWidth="1"/>
    <col min="9495" max="9495" width="5.375" style="3" customWidth="1"/>
    <col min="9496" max="9499" width="3.75" style="3" customWidth="1"/>
    <col min="9500" max="9500" width="10.375" style="3" customWidth="1"/>
    <col min="9501" max="9501" width="3.75" style="3" customWidth="1"/>
    <col min="9502" max="9505" width="5.625" style="3" customWidth="1"/>
    <col min="9506" max="9506" width="6.375" style="3" customWidth="1"/>
    <col min="9507" max="9723" width="9" style="3"/>
    <col min="9724" max="9724" width="4.375" style="3" customWidth="1"/>
    <col min="9725" max="9727" width="6.125" style="3" customWidth="1"/>
    <col min="9728" max="9728" width="5.375" style="3" customWidth="1"/>
    <col min="9729" max="9729" width="5.875" style="3" customWidth="1"/>
    <col min="9730" max="9731" width="6.875" style="3" customWidth="1"/>
    <col min="9732" max="9732" width="4.5" style="3" customWidth="1"/>
    <col min="9733" max="9734" width="5.625" style="3" customWidth="1"/>
    <col min="9735" max="9736" width="6.25" style="3" customWidth="1"/>
    <col min="9737" max="9737" width="7.125" style="3" customWidth="1"/>
    <col min="9738" max="9738" width="5.875" style="3" customWidth="1"/>
    <col min="9739" max="9739" width="5.625" style="3" customWidth="1"/>
    <col min="9740" max="9740" width="4.75" style="3" customWidth="1"/>
    <col min="9741" max="9741" width="4.375" style="3" customWidth="1"/>
    <col min="9742" max="9744" width="4.625" style="3" customWidth="1"/>
    <col min="9745" max="9745" width="7.875" style="3" customWidth="1"/>
    <col min="9746" max="9746" width="7.375" style="3" customWidth="1"/>
    <col min="9747" max="9749" width="5.375" style="3" customWidth="1"/>
    <col min="9750" max="9750" width="5.125" style="3" customWidth="1"/>
    <col min="9751" max="9751" width="5.375" style="3" customWidth="1"/>
    <col min="9752" max="9755" width="3.75" style="3" customWidth="1"/>
    <col min="9756" max="9756" width="10.375" style="3" customWidth="1"/>
    <col min="9757" max="9757" width="3.75" style="3" customWidth="1"/>
    <col min="9758" max="9761" width="5.625" style="3" customWidth="1"/>
    <col min="9762" max="9762" width="6.375" style="3" customWidth="1"/>
    <col min="9763" max="9979" width="9" style="3"/>
    <col min="9980" max="9980" width="4.375" style="3" customWidth="1"/>
    <col min="9981" max="9983" width="6.125" style="3" customWidth="1"/>
    <col min="9984" max="9984" width="5.375" style="3" customWidth="1"/>
    <col min="9985" max="9985" width="5.875" style="3" customWidth="1"/>
    <col min="9986" max="9987" width="6.875" style="3" customWidth="1"/>
    <col min="9988" max="9988" width="4.5" style="3" customWidth="1"/>
    <col min="9989" max="9990" width="5.625" style="3" customWidth="1"/>
    <col min="9991" max="9992" width="6.25" style="3" customWidth="1"/>
    <col min="9993" max="9993" width="7.125" style="3" customWidth="1"/>
    <col min="9994" max="9994" width="5.875" style="3" customWidth="1"/>
    <col min="9995" max="9995" width="5.625" style="3" customWidth="1"/>
    <col min="9996" max="9996" width="4.75" style="3" customWidth="1"/>
    <col min="9997" max="9997" width="4.375" style="3" customWidth="1"/>
    <col min="9998" max="10000" width="4.625" style="3" customWidth="1"/>
    <col min="10001" max="10001" width="7.875" style="3" customWidth="1"/>
    <col min="10002" max="10002" width="7.375" style="3" customWidth="1"/>
    <col min="10003" max="10005" width="5.375" style="3" customWidth="1"/>
    <col min="10006" max="10006" width="5.125" style="3" customWidth="1"/>
    <col min="10007" max="10007" width="5.375" style="3" customWidth="1"/>
    <col min="10008" max="10011" width="3.75" style="3" customWidth="1"/>
    <col min="10012" max="10012" width="10.375" style="3" customWidth="1"/>
    <col min="10013" max="10013" width="3.75" style="3" customWidth="1"/>
    <col min="10014" max="10017" width="5.625" style="3" customWidth="1"/>
    <col min="10018" max="10018" width="6.375" style="3" customWidth="1"/>
    <col min="10019" max="10235" width="9" style="3"/>
    <col min="10236" max="10236" width="4.375" style="3" customWidth="1"/>
    <col min="10237" max="10239" width="6.125" style="3" customWidth="1"/>
    <col min="10240" max="10240" width="5.375" style="3" customWidth="1"/>
    <col min="10241" max="10241" width="5.875" style="3" customWidth="1"/>
    <col min="10242" max="10243" width="6.875" style="3" customWidth="1"/>
    <col min="10244" max="10244" width="4.5" style="3" customWidth="1"/>
    <col min="10245" max="10246" width="5.625" style="3" customWidth="1"/>
    <col min="10247" max="10248" width="6.25" style="3" customWidth="1"/>
    <col min="10249" max="10249" width="7.125" style="3" customWidth="1"/>
    <col min="10250" max="10250" width="5.875" style="3" customWidth="1"/>
    <col min="10251" max="10251" width="5.625" style="3" customWidth="1"/>
    <col min="10252" max="10252" width="4.75" style="3" customWidth="1"/>
    <col min="10253" max="10253" width="4.375" style="3" customWidth="1"/>
    <col min="10254" max="10256" width="4.625" style="3" customWidth="1"/>
    <col min="10257" max="10257" width="7.875" style="3" customWidth="1"/>
    <col min="10258" max="10258" width="7.375" style="3" customWidth="1"/>
    <col min="10259" max="10261" width="5.375" style="3" customWidth="1"/>
    <col min="10262" max="10262" width="5.125" style="3" customWidth="1"/>
    <col min="10263" max="10263" width="5.375" style="3" customWidth="1"/>
    <col min="10264" max="10267" width="3.75" style="3" customWidth="1"/>
    <col min="10268" max="10268" width="10.375" style="3" customWidth="1"/>
    <col min="10269" max="10269" width="3.75" style="3" customWidth="1"/>
    <col min="10270" max="10273" width="5.625" style="3" customWidth="1"/>
    <col min="10274" max="10274" width="6.375" style="3" customWidth="1"/>
    <col min="10275" max="10491" width="9" style="3"/>
    <col min="10492" max="10492" width="4.375" style="3" customWidth="1"/>
    <col min="10493" max="10495" width="6.125" style="3" customWidth="1"/>
    <col min="10496" max="10496" width="5.375" style="3" customWidth="1"/>
    <col min="10497" max="10497" width="5.875" style="3" customWidth="1"/>
    <col min="10498" max="10499" width="6.875" style="3" customWidth="1"/>
    <col min="10500" max="10500" width="4.5" style="3" customWidth="1"/>
    <col min="10501" max="10502" width="5.625" style="3" customWidth="1"/>
    <col min="10503" max="10504" width="6.25" style="3" customWidth="1"/>
    <col min="10505" max="10505" width="7.125" style="3" customWidth="1"/>
    <col min="10506" max="10506" width="5.875" style="3" customWidth="1"/>
    <col min="10507" max="10507" width="5.625" style="3" customWidth="1"/>
    <col min="10508" max="10508" width="4.75" style="3" customWidth="1"/>
    <col min="10509" max="10509" width="4.375" style="3" customWidth="1"/>
    <col min="10510" max="10512" width="4.625" style="3" customWidth="1"/>
    <col min="10513" max="10513" width="7.875" style="3" customWidth="1"/>
    <col min="10514" max="10514" width="7.375" style="3" customWidth="1"/>
    <col min="10515" max="10517" width="5.375" style="3" customWidth="1"/>
    <col min="10518" max="10518" width="5.125" style="3" customWidth="1"/>
    <col min="10519" max="10519" width="5.375" style="3" customWidth="1"/>
    <col min="10520" max="10523" width="3.75" style="3" customWidth="1"/>
    <col min="10524" max="10524" width="10.375" style="3" customWidth="1"/>
    <col min="10525" max="10525" width="3.75" style="3" customWidth="1"/>
    <col min="10526" max="10529" width="5.625" style="3" customWidth="1"/>
    <col min="10530" max="10530" width="6.375" style="3" customWidth="1"/>
    <col min="10531" max="10747" width="9" style="3"/>
    <col min="10748" max="10748" width="4.375" style="3" customWidth="1"/>
    <col min="10749" max="10751" width="6.125" style="3" customWidth="1"/>
    <col min="10752" max="10752" width="5.375" style="3" customWidth="1"/>
    <col min="10753" max="10753" width="5.875" style="3" customWidth="1"/>
    <col min="10754" max="10755" width="6.875" style="3" customWidth="1"/>
    <col min="10756" max="10756" width="4.5" style="3" customWidth="1"/>
    <col min="10757" max="10758" width="5.625" style="3" customWidth="1"/>
    <col min="10759" max="10760" width="6.25" style="3" customWidth="1"/>
    <col min="10761" max="10761" width="7.125" style="3" customWidth="1"/>
    <col min="10762" max="10762" width="5.875" style="3" customWidth="1"/>
    <col min="10763" max="10763" width="5.625" style="3" customWidth="1"/>
    <col min="10764" max="10764" width="4.75" style="3" customWidth="1"/>
    <col min="10765" max="10765" width="4.375" style="3" customWidth="1"/>
    <col min="10766" max="10768" width="4.625" style="3" customWidth="1"/>
    <col min="10769" max="10769" width="7.875" style="3" customWidth="1"/>
    <col min="10770" max="10770" width="7.375" style="3" customWidth="1"/>
    <col min="10771" max="10773" width="5.375" style="3" customWidth="1"/>
    <col min="10774" max="10774" width="5.125" style="3" customWidth="1"/>
    <col min="10775" max="10775" width="5.375" style="3" customWidth="1"/>
    <col min="10776" max="10779" width="3.75" style="3" customWidth="1"/>
    <col min="10780" max="10780" width="10.375" style="3" customWidth="1"/>
    <col min="10781" max="10781" width="3.75" style="3" customWidth="1"/>
    <col min="10782" max="10785" width="5.625" style="3" customWidth="1"/>
    <col min="10786" max="10786" width="6.375" style="3" customWidth="1"/>
    <col min="10787" max="11003" width="9" style="3"/>
    <col min="11004" max="11004" width="4.375" style="3" customWidth="1"/>
    <col min="11005" max="11007" width="6.125" style="3" customWidth="1"/>
    <col min="11008" max="11008" width="5.375" style="3" customWidth="1"/>
    <col min="11009" max="11009" width="5.875" style="3" customWidth="1"/>
    <col min="11010" max="11011" width="6.875" style="3" customWidth="1"/>
    <col min="11012" max="11012" width="4.5" style="3" customWidth="1"/>
    <col min="11013" max="11014" width="5.625" style="3" customWidth="1"/>
    <col min="11015" max="11016" width="6.25" style="3" customWidth="1"/>
    <col min="11017" max="11017" width="7.125" style="3" customWidth="1"/>
    <col min="11018" max="11018" width="5.875" style="3" customWidth="1"/>
    <col min="11019" max="11019" width="5.625" style="3" customWidth="1"/>
    <col min="11020" max="11020" width="4.75" style="3" customWidth="1"/>
    <col min="11021" max="11021" width="4.375" style="3" customWidth="1"/>
    <col min="11022" max="11024" width="4.625" style="3" customWidth="1"/>
    <col min="11025" max="11025" width="7.875" style="3" customWidth="1"/>
    <col min="11026" max="11026" width="7.375" style="3" customWidth="1"/>
    <col min="11027" max="11029" width="5.375" style="3" customWidth="1"/>
    <col min="11030" max="11030" width="5.125" style="3" customWidth="1"/>
    <col min="11031" max="11031" width="5.375" style="3" customWidth="1"/>
    <col min="11032" max="11035" width="3.75" style="3" customWidth="1"/>
    <col min="11036" max="11036" width="10.375" style="3" customWidth="1"/>
    <col min="11037" max="11037" width="3.75" style="3" customWidth="1"/>
    <col min="11038" max="11041" width="5.625" style="3" customWidth="1"/>
    <col min="11042" max="11042" width="6.375" style="3" customWidth="1"/>
    <col min="11043" max="11259" width="9" style="3"/>
    <col min="11260" max="11260" width="4.375" style="3" customWidth="1"/>
    <col min="11261" max="11263" width="6.125" style="3" customWidth="1"/>
    <col min="11264" max="11264" width="5.375" style="3" customWidth="1"/>
    <col min="11265" max="11265" width="5.875" style="3" customWidth="1"/>
    <col min="11266" max="11267" width="6.875" style="3" customWidth="1"/>
    <col min="11268" max="11268" width="4.5" style="3" customWidth="1"/>
    <col min="11269" max="11270" width="5.625" style="3" customWidth="1"/>
    <col min="11271" max="11272" width="6.25" style="3" customWidth="1"/>
    <col min="11273" max="11273" width="7.125" style="3" customWidth="1"/>
    <col min="11274" max="11274" width="5.875" style="3" customWidth="1"/>
    <col min="11275" max="11275" width="5.625" style="3" customWidth="1"/>
    <col min="11276" max="11276" width="4.75" style="3" customWidth="1"/>
    <col min="11277" max="11277" width="4.375" style="3" customWidth="1"/>
    <col min="11278" max="11280" width="4.625" style="3" customWidth="1"/>
    <col min="11281" max="11281" width="7.875" style="3" customWidth="1"/>
    <col min="11282" max="11282" width="7.375" style="3" customWidth="1"/>
    <col min="11283" max="11285" width="5.375" style="3" customWidth="1"/>
    <col min="11286" max="11286" width="5.125" style="3" customWidth="1"/>
    <col min="11287" max="11287" width="5.375" style="3" customWidth="1"/>
    <col min="11288" max="11291" width="3.75" style="3" customWidth="1"/>
    <col min="11292" max="11292" width="10.375" style="3" customWidth="1"/>
    <col min="11293" max="11293" width="3.75" style="3" customWidth="1"/>
    <col min="11294" max="11297" width="5.625" style="3" customWidth="1"/>
    <col min="11298" max="11298" width="6.375" style="3" customWidth="1"/>
    <col min="11299" max="11515" width="9" style="3"/>
    <col min="11516" max="11516" width="4.375" style="3" customWidth="1"/>
    <col min="11517" max="11519" width="6.125" style="3" customWidth="1"/>
    <col min="11520" max="11520" width="5.375" style="3" customWidth="1"/>
    <col min="11521" max="11521" width="5.875" style="3" customWidth="1"/>
    <col min="11522" max="11523" width="6.875" style="3" customWidth="1"/>
    <col min="11524" max="11524" width="4.5" style="3" customWidth="1"/>
    <col min="11525" max="11526" width="5.625" style="3" customWidth="1"/>
    <col min="11527" max="11528" width="6.25" style="3" customWidth="1"/>
    <col min="11529" max="11529" width="7.125" style="3" customWidth="1"/>
    <col min="11530" max="11530" width="5.875" style="3" customWidth="1"/>
    <col min="11531" max="11531" width="5.625" style="3" customWidth="1"/>
    <col min="11532" max="11532" width="4.75" style="3" customWidth="1"/>
    <col min="11533" max="11533" width="4.375" style="3" customWidth="1"/>
    <col min="11534" max="11536" width="4.625" style="3" customWidth="1"/>
    <col min="11537" max="11537" width="7.875" style="3" customWidth="1"/>
    <col min="11538" max="11538" width="7.375" style="3" customWidth="1"/>
    <col min="11539" max="11541" width="5.375" style="3" customWidth="1"/>
    <col min="11542" max="11542" width="5.125" style="3" customWidth="1"/>
    <col min="11543" max="11543" width="5.375" style="3" customWidth="1"/>
    <col min="11544" max="11547" width="3.75" style="3" customWidth="1"/>
    <col min="11548" max="11548" width="10.375" style="3" customWidth="1"/>
    <col min="11549" max="11549" width="3.75" style="3" customWidth="1"/>
    <col min="11550" max="11553" width="5.625" style="3" customWidth="1"/>
    <col min="11554" max="11554" width="6.375" style="3" customWidth="1"/>
    <col min="11555" max="11771" width="9" style="3"/>
    <col min="11772" max="11772" width="4.375" style="3" customWidth="1"/>
    <col min="11773" max="11775" width="6.125" style="3" customWidth="1"/>
    <col min="11776" max="11776" width="5.375" style="3" customWidth="1"/>
    <col min="11777" max="11777" width="5.875" style="3" customWidth="1"/>
    <col min="11778" max="11779" width="6.875" style="3" customWidth="1"/>
    <col min="11780" max="11780" width="4.5" style="3" customWidth="1"/>
    <col min="11781" max="11782" width="5.625" style="3" customWidth="1"/>
    <col min="11783" max="11784" width="6.25" style="3" customWidth="1"/>
    <col min="11785" max="11785" width="7.125" style="3" customWidth="1"/>
    <col min="11786" max="11786" width="5.875" style="3" customWidth="1"/>
    <col min="11787" max="11787" width="5.625" style="3" customWidth="1"/>
    <col min="11788" max="11788" width="4.75" style="3" customWidth="1"/>
    <col min="11789" max="11789" width="4.375" style="3" customWidth="1"/>
    <col min="11790" max="11792" width="4.625" style="3" customWidth="1"/>
    <col min="11793" max="11793" width="7.875" style="3" customWidth="1"/>
    <col min="11794" max="11794" width="7.375" style="3" customWidth="1"/>
    <col min="11795" max="11797" width="5.375" style="3" customWidth="1"/>
    <col min="11798" max="11798" width="5.125" style="3" customWidth="1"/>
    <col min="11799" max="11799" width="5.375" style="3" customWidth="1"/>
    <col min="11800" max="11803" width="3.75" style="3" customWidth="1"/>
    <col min="11804" max="11804" width="10.375" style="3" customWidth="1"/>
    <col min="11805" max="11805" width="3.75" style="3" customWidth="1"/>
    <col min="11806" max="11809" width="5.625" style="3" customWidth="1"/>
    <col min="11810" max="11810" width="6.375" style="3" customWidth="1"/>
    <col min="11811" max="12027" width="9" style="3"/>
    <col min="12028" max="12028" width="4.375" style="3" customWidth="1"/>
    <col min="12029" max="12031" width="6.125" style="3" customWidth="1"/>
    <col min="12032" max="12032" width="5.375" style="3" customWidth="1"/>
    <col min="12033" max="12033" width="5.875" style="3" customWidth="1"/>
    <col min="12034" max="12035" width="6.875" style="3" customWidth="1"/>
    <col min="12036" max="12036" width="4.5" style="3" customWidth="1"/>
    <col min="12037" max="12038" width="5.625" style="3" customWidth="1"/>
    <col min="12039" max="12040" width="6.25" style="3" customWidth="1"/>
    <col min="12041" max="12041" width="7.125" style="3" customWidth="1"/>
    <col min="12042" max="12042" width="5.875" style="3" customWidth="1"/>
    <col min="12043" max="12043" width="5.625" style="3" customWidth="1"/>
    <col min="12044" max="12044" width="4.75" style="3" customWidth="1"/>
    <col min="12045" max="12045" width="4.375" style="3" customWidth="1"/>
    <col min="12046" max="12048" width="4.625" style="3" customWidth="1"/>
    <col min="12049" max="12049" width="7.875" style="3" customWidth="1"/>
    <col min="12050" max="12050" width="7.375" style="3" customWidth="1"/>
    <col min="12051" max="12053" width="5.375" style="3" customWidth="1"/>
    <col min="12054" max="12054" width="5.125" style="3" customWidth="1"/>
    <col min="12055" max="12055" width="5.375" style="3" customWidth="1"/>
    <col min="12056" max="12059" width="3.75" style="3" customWidth="1"/>
    <col min="12060" max="12060" width="10.375" style="3" customWidth="1"/>
    <col min="12061" max="12061" width="3.75" style="3" customWidth="1"/>
    <col min="12062" max="12065" width="5.625" style="3" customWidth="1"/>
    <col min="12066" max="12066" width="6.375" style="3" customWidth="1"/>
    <col min="12067" max="12283" width="9" style="3"/>
    <col min="12284" max="12284" width="4.375" style="3" customWidth="1"/>
    <col min="12285" max="12287" width="6.125" style="3" customWidth="1"/>
    <col min="12288" max="12288" width="5.375" style="3" customWidth="1"/>
    <col min="12289" max="12289" width="5.875" style="3" customWidth="1"/>
    <col min="12290" max="12291" width="6.875" style="3" customWidth="1"/>
    <col min="12292" max="12292" width="4.5" style="3" customWidth="1"/>
    <col min="12293" max="12294" width="5.625" style="3" customWidth="1"/>
    <col min="12295" max="12296" width="6.25" style="3" customWidth="1"/>
    <col min="12297" max="12297" width="7.125" style="3" customWidth="1"/>
    <col min="12298" max="12298" width="5.875" style="3" customWidth="1"/>
    <col min="12299" max="12299" width="5.625" style="3" customWidth="1"/>
    <col min="12300" max="12300" width="4.75" style="3" customWidth="1"/>
    <col min="12301" max="12301" width="4.375" style="3" customWidth="1"/>
    <col min="12302" max="12304" width="4.625" style="3" customWidth="1"/>
    <col min="12305" max="12305" width="7.875" style="3" customWidth="1"/>
    <col min="12306" max="12306" width="7.375" style="3" customWidth="1"/>
    <col min="12307" max="12309" width="5.375" style="3" customWidth="1"/>
    <col min="12310" max="12310" width="5.125" style="3" customWidth="1"/>
    <col min="12311" max="12311" width="5.375" style="3" customWidth="1"/>
    <col min="12312" max="12315" width="3.75" style="3" customWidth="1"/>
    <col min="12316" max="12316" width="10.375" style="3" customWidth="1"/>
    <col min="12317" max="12317" width="3.75" style="3" customWidth="1"/>
    <col min="12318" max="12321" width="5.625" style="3" customWidth="1"/>
    <col min="12322" max="12322" width="6.375" style="3" customWidth="1"/>
    <col min="12323" max="12539" width="9" style="3"/>
    <col min="12540" max="12540" width="4.375" style="3" customWidth="1"/>
    <col min="12541" max="12543" width="6.125" style="3" customWidth="1"/>
    <col min="12544" max="12544" width="5.375" style="3" customWidth="1"/>
    <col min="12545" max="12545" width="5.875" style="3" customWidth="1"/>
    <col min="12546" max="12547" width="6.875" style="3" customWidth="1"/>
    <col min="12548" max="12548" width="4.5" style="3" customWidth="1"/>
    <col min="12549" max="12550" width="5.625" style="3" customWidth="1"/>
    <col min="12551" max="12552" width="6.25" style="3" customWidth="1"/>
    <col min="12553" max="12553" width="7.125" style="3" customWidth="1"/>
    <col min="12554" max="12554" width="5.875" style="3" customWidth="1"/>
    <col min="12555" max="12555" width="5.625" style="3" customWidth="1"/>
    <col min="12556" max="12556" width="4.75" style="3" customWidth="1"/>
    <col min="12557" max="12557" width="4.375" style="3" customWidth="1"/>
    <col min="12558" max="12560" width="4.625" style="3" customWidth="1"/>
    <col min="12561" max="12561" width="7.875" style="3" customWidth="1"/>
    <col min="12562" max="12562" width="7.375" style="3" customWidth="1"/>
    <col min="12563" max="12565" width="5.375" style="3" customWidth="1"/>
    <col min="12566" max="12566" width="5.125" style="3" customWidth="1"/>
    <col min="12567" max="12567" width="5.375" style="3" customWidth="1"/>
    <col min="12568" max="12571" width="3.75" style="3" customWidth="1"/>
    <col min="12572" max="12572" width="10.375" style="3" customWidth="1"/>
    <col min="12573" max="12573" width="3.75" style="3" customWidth="1"/>
    <col min="12574" max="12577" width="5.625" style="3" customWidth="1"/>
    <col min="12578" max="12578" width="6.375" style="3" customWidth="1"/>
    <col min="12579" max="12795" width="9" style="3"/>
    <col min="12796" max="12796" width="4.375" style="3" customWidth="1"/>
    <col min="12797" max="12799" width="6.125" style="3" customWidth="1"/>
    <col min="12800" max="12800" width="5.375" style="3" customWidth="1"/>
    <col min="12801" max="12801" width="5.875" style="3" customWidth="1"/>
    <col min="12802" max="12803" width="6.875" style="3" customWidth="1"/>
    <col min="12804" max="12804" width="4.5" style="3" customWidth="1"/>
    <col min="12805" max="12806" width="5.625" style="3" customWidth="1"/>
    <col min="12807" max="12808" width="6.25" style="3" customWidth="1"/>
    <col min="12809" max="12809" width="7.125" style="3" customWidth="1"/>
    <col min="12810" max="12810" width="5.875" style="3" customWidth="1"/>
    <col min="12811" max="12811" width="5.625" style="3" customWidth="1"/>
    <col min="12812" max="12812" width="4.75" style="3" customWidth="1"/>
    <col min="12813" max="12813" width="4.375" style="3" customWidth="1"/>
    <col min="12814" max="12816" width="4.625" style="3" customWidth="1"/>
    <col min="12817" max="12817" width="7.875" style="3" customWidth="1"/>
    <col min="12818" max="12818" width="7.375" style="3" customWidth="1"/>
    <col min="12819" max="12821" width="5.375" style="3" customWidth="1"/>
    <col min="12822" max="12822" width="5.125" style="3" customWidth="1"/>
    <col min="12823" max="12823" width="5.375" style="3" customWidth="1"/>
    <col min="12824" max="12827" width="3.75" style="3" customWidth="1"/>
    <col min="12828" max="12828" width="10.375" style="3" customWidth="1"/>
    <col min="12829" max="12829" width="3.75" style="3" customWidth="1"/>
    <col min="12830" max="12833" width="5.625" style="3" customWidth="1"/>
    <col min="12834" max="12834" width="6.375" style="3" customWidth="1"/>
    <col min="12835" max="13051" width="9" style="3"/>
    <col min="13052" max="13052" width="4.375" style="3" customWidth="1"/>
    <col min="13053" max="13055" width="6.125" style="3" customWidth="1"/>
    <col min="13056" max="13056" width="5.375" style="3" customWidth="1"/>
    <col min="13057" max="13057" width="5.875" style="3" customWidth="1"/>
    <col min="13058" max="13059" width="6.875" style="3" customWidth="1"/>
    <col min="13060" max="13060" width="4.5" style="3" customWidth="1"/>
    <col min="13061" max="13062" width="5.625" style="3" customWidth="1"/>
    <col min="13063" max="13064" width="6.25" style="3" customWidth="1"/>
    <col min="13065" max="13065" width="7.125" style="3" customWidth="1"/>
    <col min="13066" max="13066" width="5.875" style="3" customWidth="1"/>
    <col min="13067" max="13067" width="5.625" style="3" customWidth="1"/>
    <col min="13068" max="13068" width="4.75" style="3" customWidth="1"/>
    <col min="13069" max="13069" width="4.375" style="3" customWidth="1"/>
    <col min="13070" max="13072" width="4.625" style="3" customWidth="1"/>
    <col min="13073" max="13073" width="7.875" style="3" customWidth="1"/>
    <col min="13074" max="13074" width="7.375" style="3" customWidth="1"/>
    <col min="13075" max="13077" width="5.375" style="3" customWidth="1"/>
    <col min="13078" max="13078" width="5.125" style="3" customWidth="1"/>
    <col min="13079" max="13079" width="5.375" style="3" customWidth="1"/>
    <col min="13080" max="13083" width="3.75" style="3" customWidth="1"/>
    <col min="13084" max="13084" width="10.375" style="3" customWidth="1"/>
    <col min="13085" max="13085" width="3.75" style="3" customWidth="1"/>
    <col min="13086" max="13089" width="5.625" style="3" customWidth="1"/>
    <col min="13090" max="13090" width="6.375" style="3" customWidth="1"/>
    <col min="13091" max="13307" width="9" style="3"/>
    <col min="13308" max="13308" width="4.375" style="3" customWidth="1"/>
    <col min="13309" max="13311" width="6.125" style="3" customWidth="1"/>
    <col min="13312" max="13312" width="5.375" style="3" customWidth="1"/>
    <col min="13313" max="13313" width="5.875" style="3" customWidth="1"/>
    <col min="13314" max="13315" width="6.875" style="3" customWidth="1"/>
    <col min="13316" max="13316" width="4.5" style="3" customWidth="1"/>
    <col min="13317" max="13318" width="5.625" style="3" customWidth="1"/>
    <col min="13319" max="13320" width="6.25" style="3" customWidth="1"/>
    <col min="13321" max="13321" width="7.125" style="3" customWidth="1"/>
    <col min="13322" max="13322" width="5.875" style="3" customWidth="1"/>
    <col min="13323" max="13323" width="5.625" style="3" customWidth="1"/>
    <col min="13324" max="13324" width="4.75" style="3" customWidth="1"/>
    <col min="13325" max="13325" width="4.375" style="3" customWidth="1"/>
    <col min="13326" max="13328" width="4.625" style="3" customWidth="1"/>
    <col min="13329" max="13329" width="7.875" style="3" customWidth="1"/>
    <col min="13330" max="13330" width="7.375" style="3" customWidth="1"/>
    <col min="13331" max="13333" width="5.375" style="3" customWidth="1"/>
    <col min="13334" max="13334" width="5.125" style="3" customWidth="1"/>
    <col min="13335" max="13335" width="5.375" style="3" customWidth="1"/>
    <col min="13336" max="13339" width="3.75" style="3" customWidth="1"/>
    <col min="13340" max="13340" width="10.375" style="3" customWidth="1"/>
    <col min="13341" max="13341" width="3.75" style="3" customWidth="1"/>
    <col min="13342" max="13345" width="5.625" style="3" customWidth="1"/>
    <col min="13346" max="13346" width="6.375" style="3" customWidth="1"/>
    <col min="13347" max="13563" width="9" style="3"/>
    <col min="13564" max="13564" width="4.375" style="3" customWidth="1"/>
    <col min="13565" max="13567" width="6.125" style="3" customWidth="1"/>
    <col min="13568" max="13568" width="5.375" style="3" customWidth="1"/>
    <col min="13569" max="13569" width="5.875" style="3" customWidth="1"/>
    <col min="13570" max="13571" width="6.875" style="3" customWidth="1"/>
    <col min="13572" max="13572" width="4.5" style="3" customWidth="1"/>
    <col min="13573" max="13574" width="5.625" style="3" customWidth="1"/>
    <col min="13575" max="13576" width="6.25" style="3" customWidth="1"/>
    <col min="13577" max="13577" width="7.125" style="3" customWidth="1"/>
    <col min="13578" max="13578" width="5.875" style="3" customWidth="1"/>
    <col min="13579" max="13579" width="5.625" style="3" customWidth="1"/>
    <col min="13580" max="13580" width="4.75" style="3" customWidth="1"/>
    <col min="13581" max="13581" width="4.375" style="3" customWidth="1"/>
    <col min="13582" max="13584" width="4.625" style="3" customWidth="1"/>
    <col min="13585" max="13585" width="7.875" style="3" customWidth="1"/>
    <col min="13586" max="13586" width="7.375" style="3" customWidth="1"/>
    <col min="13587" max="13589" width="5.375" style="3" customWidth="1"/>
    <col min="13590" max="13590" width="5.125" style="3" customWidth="1"/>
    <col min="13591" max="13591" width="5.375" style="3" customWidth="1"/>
    <col min="13592" max="13595" width="3.75" style="3" customWidth="1"/>
    <col min="13596" max="13596" width="10.375" style="3" customWidth="1"/>
    <col min="13597" max="13597" width="3.75" style="3" customWidth="1"/>
    <col min="13598" max="13601" width="5.625" style="3" customWidth="1"/>
    <col min="13602" max="13602" width="6.375" style="3" customWidth="1"/>
    <col min="13603" max="13819" width="9" style="3"/>
    <col min="13820" max="13820" width="4.375" style="3" customWidth="1"/>
    <col min="13821" max="13823" width="6.125" style="3" customWidth="1"/>
    <col min="13824" max="13824" width="5.375" style="3" customWidth="1"/>
    <col min="13825" max="13825" width="5.875" style="3" customWidth="1"/>
    <col min="13826" max="13827" width="6.875" style="3" customWidth="1"/>
    <col min="13828" max="13828" width="4.5" style="3" customWidth="1"/>
    <col min="13829" max="13830" width="5.625" style="3" customWidth="1"/>
    <col min="13831" max="13832" width="6.25" style="3" customWidth="1"/>
    <col min="13833" max="13833" width="7.125" style="3" customWidth="1"/>
    <col min="13834" max="13834" width="5.875" style="3" customWidth="1"/>
    <col min="13835" max="13835" width="5.625" style="3" customWidth="1"/>
    <col min="13836" max="13836" width="4.75" style="3" customWidth="1"/>
    <col min="13837" max="13837" width="4.375" style="3" customWidth="1"/>
    <col min="13838" max="13840" width="4.625" style="3" customWidth="1"/>
    <col min="13841" max="13841" width="7.875" style="3" customWidth="1"/>
    <col min="13842" max="13842" width="7.375" style="3" customWidth="1"/>
    <col min="13843" max="13845" width="5.375" style="3" customWidth="1"/>
    <col min="13846" max="13846" width="5.125" style="3" customWidth="1"/>
    <col min="13847" max="13847" width="5.375" style="3" customWidth="1"/>
    <col min="13848" max="13851" width="3.75" style="3" customWidth="1"/>
    <col min="13852" max="13852" width="10.375" style="3" customWidth="1"/>
    <col min="13853" max="13853" width="3.75" style="3" customWidth="1"/>
    <col min="13854" max="13857" width="5.625" style="3" customWidth="1"/>
    <col min="13858" max="13858" width="6.375" style="3" customWidth="1"/>
    <col min="13859" max="14075" width="9" style="3"/>
    <col min="14076" max="14076" width="4.375" style="3" customWidth="1"/>
    <col min="14077" max="14079" width="6.125" style="3" customWidth="1"/>
    <col min="14080" max="14080" width="5.375" style="3" customWidth="1"/>
    <col min="14081" max="14081" width="5.875" style="3" customWidth="1"/>
    <col min="14082" max="14083" width="6.875" style="3" customWidth="1"/>
    <col min="14084" max="14084" width="4.5" style="3" customWidth="1"/>
    <col min="14085" max="14086" width="5.625" style="3" customWidth="1"/>
    <col min="14087" max="14088" width="6.25" style="3" customWidth="1"/>
    <col min="14089" max="14089" width="7.125" style="3" customWidth="1"/>
    <col min="14090" max="14090" width="5.875" style="3" customWidth="1"/>
    <col min="14091" max="14091" width="5.625" style="3" customWidth="1"/>
    <col min="14092" max="14092" width="4.75" style="3" customWidth="1"/>
    <col min="14093" max="14093" width="4.375" style="3" customWidth="1"/>
    <col min="14094" max="14096" width="4.625" style="3" customWidth="1"/>
    <col min="14097" max="14097" width="7.875" style="3" customWidth="1"/>
    <col min="14098" max="14098" width="7.375" style="3" customWidth="1"/>
    <col min="14099" max="14101" width="5.375" style="3" customWidth="1"/>
    <col min="14102" max="14102" width="5.125" style="3" customWidth="1"/>
    <col min="14103" max="14103" width="5.375" style="3" customWidth="1"/>
    <col min="14104" max="14107" width="3.75" style="3" customWidth="1"/>
    <col min="14108" max="14108" width="10.375" style="3" customWidth="1"/>
    <col min="14109" max="14109" width="3.75" style="3" customWidth="1"/>
    <col min="14110" max="14113" width="5.625" style="3" customWidth="1"/>
    <col min="14114" max="14114" width="6.375" style="3" customWidth="1"/>
    <col min="14115" max="14331" width="9" style="3"/>
    <col min="14332" max="14332" width="4.375" style="3" customWidth="1"/>
    <col min="14333" max="14335" width="6.125" style="3" customWidth="1"/>
    <col min="14336" max="14336" width="5.375" style="3" customWidth="1"/>
    <col min="14337" max="14337" width="5.875" style="3" customWidth="1"/>
    <col min="14338" max="14339" width="6.875" style="3" customWidth="1"/>
    <col min="14340" max="14340" width="4.5" style="3" customWidth="1"/>
    <col min="14341" max="14342" width="5.625" style="3" customWidth="1"/>
    <col min="14343" max="14344" width="6.25" style="3" customWidth="1"/>
    <col min="14345" max="14345" width="7.125" style="3" customWidth="1"/>
    <col min="14346" max="14346" width="5.875" style="3" customWidth="1"/>
    <col min="14347" max="14347" width="5.625" style="3" customWidth="1"/>
    <col min="14348" max="14348" width="4.75" style="3" customWidth="1"/>
    <col min="14349" max="14349" width="4.375" style="3" customWidth="1"/>
    <col min="14350" max="14352" width="4.625" style="3" customWidth="1"/>
    <col min="14353" max="14353" width="7.875" style="3" customWidth="1"/>
    <col min="14354" max="14354" width="7.375" style="3" customWidth="1"/>
    <col min="14355" max="14357" width="5.375" style="3" customWidth="1"/>
    <col min="14358" max="14358" width="5.125" style="3" customWidth="1"/>
    <col min="14359" max="14359" width="5.375" style="3" customWidth="1"/>
    <col min="14360" max="14363" width="3.75" style="3" customWidth="1"/>
    <col min="14364" max="14364" width="10.375" style="3" customWidth="1"/>
    <col min="14365" max="14365" width="3.75" style="3" customWidth="1"/>
    <col min="14366" max="14369" width="5.625" style="3" customWidth="1"/>
    <col min="14370" max="14370" width="6.375" style="3" customWidth="1"/>
    <col min="14371" max="14587" width="9" style="3"/>
    <col min="14588" max="14588" width="4.375" style="3" customWidth="1"/>
    <col min="14589" max="14591" width="6.125" style="3" customWidth="1"/>
    <col min="14592" max="14592" width="5.375" style="3" customWidth="1"/>
    <col min="14593" max="14593" width="5.875" style="3" customWidth="1"/>
    <col min="14594" max="14595" width="6.875" style="3" customWidth="1"/>
    <col min="14596" max="14596" width="4.5" style="3" customWidth="1"/>
    <col min="14597" max="14598" width="5.625" style="3" customWidth="1"/>
    <col min="14599" max="14600" width="6.25" style="3" customWidth="1"/>
    <col min="14601" max="14601" width="7.125" style="3" customWidth="1"/>
    <col min="14602" max="14602" width="5.875" style="3" customWidth="1"/>
    <col min="14603" max="14603" width="5.625" style="3" customWidth="1"/>
    <col min="14604" max="14604" width="4.75" style="3" customWidth="1"/>
    <col min="14605" max="14605" width="4.375" style="3" customWidth="1"/>
    <col min="14606" max="14608" width="4.625" style="3" customWidth="1"/>
    <col min="14609" max="14609" width="7.875" style="3" customWidth="1"/>
    <col min="14610" max="14610" width="7.375" style="3" customWidth="1"/>
    <col min="14611" max="14613" width="5.375" style="3" customWidth="1"/>
    <col min="14614" max="14614" width="5.125" style="3" customWidth="1"/>
    <col min="14615" max="14615" width="5.375" style="3" customWidth="1"/>
    <col min="14616" max="14619" width="3.75" style="3" customWidth="1"/>
    <col min="14620" max="14620" width="10.375" style="3" customWidth="1"/>
    <col min="14621" max="14621" width="3.75" style="3" customWidth="1"/>
    <col min="14622" max="14625" width="5.625" style="3" customWidth="1"/>
    <col min="14626" max="14626" width="6.375" style="3" customWidth="1"/>
    <col min="14627" max="14843" width="9" style="3"/>
    <col min="14844" max="14844" width="4.375" style="3" customWidth="1"/>
    <col min="14845" max="14847" width="6.125" style="3" customWidth="1"/>
    <col min="14848" max="14848" width="5.375" style="3" customWidth="1"/>
    <col min="14849" max="14849" width="5.875" style="3" customWidth="1"/>
    <col min="14850" max="14851" width="6.875" style="3" customWidth="1"/>
    <col min="14852" max="14852" width="4.5" style="3" customWidth="1"/>
    <col min="14853" max="14854" width="5.625" style="3" customWidth="1"/>
    <col min="14855" max="14856" width="6.25" style="3" customWidth="1"/>
    <col min="14857" max="14857" width="7.125" style="3" customWidth="1"/>
    <col min="14858" max="14858" width="5.875" style="3" customWidth="1"/>
    <col min="14859" max="14859" width="5.625" style="3" customWidth="1"/>
    <col min="14860" max="14860" width="4.75" style="3" customWidth="1"/>
    <col min="14861" max="14861" width="4.375" style="3" customWidth="1"/>
    <col min="14862" max="14864" width="4.625" style="3" customWidth="1"/>
    <col min="14865" max="14865" width="7.875" style="3" customWidth="1"/>
    <col min="14866" max="14866" width="7.375" style="3" customWidth="1"/>
    <col min="14867" max="14869" width="5.375" style="3" customWidth="1"/>
    <col min="14870" max="14870" width="5.125" style="3" customWidth="1"/>
    <col min="14871" max="14871" width="5.375" style="3" customWidth="1"/>
    <col min="14872" max="14875" width="3.75" style="3" customWidth="1"/>
    <col min="14876" max="14876" width="10.375" style="3" customWidth="1"/>
    <col min="14877" max="14877" width="3.75" style="3" customWidth="1"/>
    <col min="14878" max="14881" width="5.625" style="3" customWidth="1"/>
    <col min="14882" max="14882" width="6.375" style="3" customWidth="1"/>
    <col min="14883" max="15099" width="9" style="3"/>
    <col min="15100" max="15100" width="4.375" style="3" customWidth="1"/>
    <col min="15101" max="15103" width="6.125" style="3" customWidth="1"/>
    <col min="15104" max="15104" width="5.375" style="3" customWidth="1"/>
    <col min="15105" max="15105" width="5.875" style="3" customWidth="1"/>
    <col min="15106" max="15107" width="6.875" style="3" customWidth="1"/>
    <col min="15108" max="15108" width="4.5" style="3" customWidth="1"/>
    <col min="15109" max="15110" width="5.625" style="3" customWidth="1"/>
    <col min="15111" max="15112" width="6.25" style="3" customWidth="1"/>
    <col min="15113" max="15113" width="7.125" style="3" customWidth="1"/>
    <col min="15114" max="15114" width="5.875" style="3" customWidth="1"/>
    <col min="15115" max="15115" width="5.625" style="3" customWidth="1"/>
    <col min="15116" max="15116" width="4.75" style="3" customWidth="1"/>
    <col min="15117" max="15117" width="4.375" style="3" customWidth="1"/>
    <col min="15118" max="15120" width="4.625" style="3" customWidth="1"/>
    <col min="15121" max="15121" width="7.875" style="3" customWidth="1"/>
    <col min="15122" max="15122" width="7.375" style="3" customWidth="1"/>
    <col min="15123" max="15125" width="5.375" style="3" customWidth="1"/>
    <col min="15126" max="15126" width="5.125" style="3" customWidth="1"/>
    <col min="15127" max="15127" width="5.375" style="3" customWidth="1"/>
    <col min="15128" max="15131" width="3.75" style="3" customWidth="1"/>
    <col min="15132" max="15132" width="10.375" style="3" customWidth="1"/>
    <col min="15133" max="15133" width="3.75" style="3" customWidth="1"/>
    <col min="15134" max="15137" width="5.625" style="3" customWidth="1"/>
    <col min="15138" max="15138" width="6.375" style="3" customWidth="1"/>
    <col min="15139" max="15355" width="9" style="3"/>
    <col min="15356" max="15356" width="4.375" style="3" customWidth="1"/>
    <col min="15357" max="15359" width="6.125" style="3" customWidth="1"/>
    <col min="15360" max="15360" width="5.375" style="3" customWidth="1"/>
    <col min="15361" max="15361" width="5.875" style="3" customWidth="1"/>
    <col min="15362" max="15363" width="6.875" style="3" customWidth="1"/>
    <col min="15364" max="15364" width="4.5" style="3" customWidth="1"/>
    <col min="15365" max="15366" width="5.625" style="3" customWidth="1"/>
    <col min="15367" max="15368" width="6.25" style="3" customWidth="1"/>
    <col min="15369" max="15369" width="7.125" style="3" customWidth="1"/>
    <col min="15370" max="15370" width="5.875" style="3" customWidth="1"/>
    <col min="15371" max="15371" width="5.625" style="3" customWidth="1"/>
    <col min="15372" max="15372" width="4.75" style="3" customWidth="1"/>
    <col min="15373" max="15373" width="4.375" style="3" customWidth="1"/>
    <col min="15374" max="15376" width="4.625" style="3" customWidth="1"/>
    <col min="15377" max="15377" width="7.875" style="3" customWidth="1"/>
    <col min="15378" max="15378" width="7.375" style="3" customWidth="1"/>
    <col min="15379" max="15381" width="5.375" style="3" customWidth="1"/>
    <col min="15382" max="15382" width="5.125" style="3" customWidth="1"/>
    <col min="15383" max="15383" width="5.375" style="3" customWidth="1"/>
    <col min="15384" max="15387" width="3.75" style="3" customWidth="1"/>
    <col min="15388" max="15388" width="10.375" style="3" customWidth="1"/>
    <col min="15389" max="15389" width="3.75" style="3" customWidth="1"/>
    <col min="15390" max="15393" width="5.625" style="3" customWidth="1"/>
    <col min="15394" max="15394" width="6.375" style="3" customWidth="1"/>
    <col min="15395" max="15611" width="9" style="3"/>
    <col min="15612" max="15612" width="4.375" style="3" customWidth="1"/>
    <col min="15613" max="15615" width="6.125" style="3" customWidth="1"/>
    <col min="15616" max="15616" width="5.375" style="3" customWidth="1"/>
    <col min="15617" max="15617" width="5.875" style="3" customWidth="1"/>
    <col min="15618" max="15619" width="6.875" style="3" customWidth="1"/>
    <col min="15620" max="15620" width="4.5" style="3" customWidth="1"/>
    <col min="15621" max="15622" width="5.625" style="3" customWidth="1"/>
    <col min="15623" max="15624" width="6.25" style="3" customWidth="1"/>
    <col min="15625" max="15625" width="7.125" style="3" customWidth="1"/>
    <col min="15626" max="15626" width="5.875" style="3" customWidth="1"/>
    <col min="15627" max="15627" width="5.625" style="3" customWidth="1"/>
    <col min="15628" max="15628" width="4.75" style="3" customWidth="1"/>
    <col min="15629" max="15629" width="4.375" style="3" customWidth="1"/>
    <col min="15630" max="15632" width="4.625" style="3" customWidth="1"/>
    <col min="15633" max="15633" width="7.875" style="3" customWidth="1"/>
    <col min="15634" max="15634" width="7.375" style="3" customWidth="1"/>
    <col min="15635" max="15637" width="5.375" style="3" customWidth="1"/>
    <col min="15638" max="15638" width="5.125" style="3" customWidth="1"/>
    <col min="15639" max="15639" width="5.375" style="3" customWidth="1"/>
    <col min="15640" max="15643" width="3.75" style="3" customWidth="1"/>
    <col min="15644" max="15644" width="10.375" style="3" customWidth="1"/>
    <col min="15645" max="15645" width="3.75" style="3" customWidth="1"/>
    <col min="15646" max="15649" width="5.625" style="3" customWidth="1"/>
    <col min="15650" max="15650" width="6.375" style="3" customWidth="1"/>
    <col min="15651" max="15867" width="9" style="3"/>
    <col min="15868" max="15868" width="4.375" style="3" customWidth="1"/>
    <col min="15869" max="15871" width="6.125" style="3" customWidth="1"/>
    <col min="15872" max="15872" width="5.375" style="3" customWidth="1"/>
    <col min="15873" max="15873" width="5.875" style="3" customWidth="1"/>
    <col min="15874" max="15875" width="6.875" style="3" customWidth="1"/>
    <col min="15876" max="15876" width="4.5" style="3" customWidth="1"/>
    <col min="15877" max="15878" width="5.625" style="3" customWidth="1"/>
    <col min="15879" max="15880" width="6.25" style="3" customWidth="1"/>
    <col min="15881" max="15881" width="7.125" style="3" customWidth="1"/>
    <col min="15882" max="15882" width="5.875" style="3" customWidth="1"/>
    <col min="15883" max="15883" width="5.625" style="3" customWidth="1"/>
    <col min="15884" max="15884" width="4.75" style="3" customWidth="1"/>
    <col min="15885" max="15885" width="4.375" style="3" customWidth="1"/>
    <col min="15886" max="15888" width="4.625" style="3" customWidth="1"/>
    <col min="15889" max="15889" width="7.875" style="3" customWidth="1"/>
    <col min="15890" max="15890" width="7.375" style="3" customWidth="1"/>
    <col min="15891" max="15893" width="5.375" style="3" customWidth="1"/>
    <col min="15894" max="15894" width="5.125" style="3" customWidth="1"/>
    <col min="15895" max="15895" width="5.375" style="3" customWidth="1"/>
    <col min="15896" max="15899" width="3.75" style="3" customWidth="1"/>
    <col min="15900" max="15900" width="10.375" style="3" customWidth="1"/>
    <col min="15901" max="15901" width="3.75" style="3" customWidth="1"/>
    <col min="15902" max="15905" width="5.625" style="3" customWidth="1"/>
    <col min="15906" max="15906" width="6.375" style="3" customWidth="1"/>
    <col min="15907" max="16123" width="9" style="3"/>
    <col min="16124" max="16124" width="4.375" style="3" customWidth="1"/>
    <col min="16125" max="16127" width="6.125" style="3" customWidth="1"/>
    <col min="16128" max="16128" width="5.375" style="3" customWidth="1"/>
    <col min="16129" max="16129" width="5.875" style="3" customWidth="1"/>
    <col min="16130" max="16131" width="6.875" style="3" customWidth="1"/>
    <col min="16132" max="16132" width="4.5" style="3" customWidth="1"/>
    <col min="16133" max="16134" width="5.625" style="3" customWidth="1"/>
    <col min="16135" max="16136" width="6.25" style="3" customWidth="1"/>
    <col min="16137" max="16137" width="7.125" style="3" customWidth="1"/>
    <col min="16138" max="16138" width="5.875" style="3" customWidth="1"/>
    <col min="16139" max="16139" width="5.625" style="3" customWidth="1"/>
    <col min="16140" max="16140" width="4.75" style="3" customWidth="1"/>
    <col min="16141" max="16141" width="4.375" style="3" customWidth="1"/>
    <col min="16142" max="16144" width="4.625" style="3" customWidth="1"/>
    <col min="16145" max="16145" width="7.875" style="3" customWidth="1"/>
    <col min="16146" max="16146" width="7.375" style="3" customWidth="1"/>
    <col min="16147" max="16149" width="5.375" style="3" customWidth="1"/>
    <col min="16150" max="16150" width="5.125" style="3" customWidth="1"/>
    <col min="16151" max="16151" width="5.375" style="3" customWidth="1"/>
    <col min="16152" max="16155" width="3.75" style="3" customWidth="1"/>
    <col min="16156" max="16156" width="10.375" style="3" customWidth="1"/>
    <col min="16157" max="16157" width="3.75" style="3" customWidth="1"/>
    <col min="16158" max="16161" width="5.625" style="3" customWidth="1"/>
    <col min="16162" max="16162" width="6.375" style="3" customWidth="1"/>
    <col min="16163" max="16384" width="9" style="3"/>
  </cols>
  <sheetData>
    <row r="1" ht="29.25" customHeight="1" spans="1:40">
      <c r="A1" s="14" t="s">
        <v>91</v>
      </c>
      <c r="B1" s="14"/>
      <c r="C1" s="14"/>
      <c r="D1" s="14"/>
      <c r="E1" s="14"/>
      <c r="F1" s="14"/>
      <c r="G1" s="14"/>
      <c r="H1" s="14"/>
      <c r="I1" s="14"/>
      <c r="J1" s="14"/>
      <c r="K1" s="27"/>
      <c r="L1" s="14"/>
      <c r="M1" s="28"/>
      <c r="N1" s="29"/>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1" customFormat="1" ht="20.25" customHeight="1" spans="1:40">
      <c r="A2" s="15" t="s">
        <v>92</v>
      </c>
      <c r="B2" s="16" t="s">
        <v>93</v>
      </c>
      <c r="C2" s="16" t="s">
        <v>94</v>
      </c>
      <c r="D2" s="16" t="s">
        <v>95</v>
      </c>
      <c r="E2" s="17" t="s">
        <v>96</v>
      </c>
      <c r="F2" s="18" t="s">
        <v>97</v>
      </c>
      <c r="G2" s="19" t="s">
        <v>98</v>
      </c>
      <c r="H2" s="20" t="s">
        <v>99</v>
      </c>
      <c r="I2" s="20"/>
      <c r="J2" s="19" t="s">
        <v>100</v>
      </c>
      <c r="K2" s="20" t="s">
        <v>101</v>
      </c>
      <c r="L2" s="30" t="s">
        <v>102</v>
      </c>
      <c r="M2" s="30" t="s">
        <v>103</v>
      </c>
      <c r="N2" s="31" t="s">
        <v>104</v>
      </c>
      <c r="O2" s="16" t="s">
        <v>105</v>
      </c>
      <c r="P2" s="16" t="s">
        <v>106</v>
      </c>
      <c r="Q2" s="16" t="s">
        <v>107</v>
      </c>
      <c r="R2" s="16" t="s">
        <v>108</v>
      </c>
      <c r="S2" s="16" t="s">
        <v>109</v>
      </c>
      <c r="T2" s="16" t="s">
        <v>110</v>
      </c>
      <c r="U2" s="35" t="s">
        <v>111</v>
      </c>
      <c r="V2" s="35"/>
      <c r="W2" s="16" t="s">
        <v>112</v>
      </c>
      <c r="X2" s="16"/>
      <c r="Y2" s="16"/>
      <c r="Z2" s="16" t="s">
        <v>113</v>
      </c>
      <c r="AA2" s="16"/>
      <c r="AB2" s="43"/>
      <c r="AC2" s="16"/>
      <c r="AD2" s="16" t="s">
        <v>114</v>
      </c>
      <c r="AE2" s="16"/>
      <c r="AF2" s="16" t="s">
        <v>115</v>
      </c>
      <c r="AG2" s="16" t="s">
        <v>116</v>
      </c>
      <c r="AH2" s="16" t="s">
        <v>117</v>
      </c>
      <c r="AI2" s="16" t="s">
        <v>118</v>
      </c>
      <c r="AJ2" s="47" t="s">
        <v>119</v>
      </c>
      <c r="AK2" s="47"/>
      <c r="AL2" s="47"/>
      <c r="AM2" s="47" t="s">
        <v>120</v>
      </c>
      <c r="AN2" s="16" t="s">
        <v>121</v>
      </c>
    </row>
    <row r="3" s="1" customFormat="1" ht="53.25" customHeight="1" spans="1:40">
      <c r="A3" s="15"/>
      <c r="B3" s="16"/>
      <c r="C3" s="16"/>
      <c r="D3" s="16"/>
      <c r="E3" s="17"/>
      <c r="F3" s="18"/>
      <c r="G3" s="19"/>
      <c r="H3" s="21" t="s">
        <v>122</v>
      </c>
      <c r="I3" s="21" t="s">
        <v>123</v>
      </c>
      <c r="J3" s="19"/>
      <c r="K3" s="20"/>
      <c r="L3" s="30"/>
      <c r="M3" s="30"/>
      <c r="N3" s="31"/>
      <c r="O3" s="16"/>
      <c r="P3" s="16"/>
      <c r="Q3" s="16"/>
      <c r="R3" s="16"/>
      <c r="S3" s="16"/>
      <c r="T3" s="16"/>
      <c r="U3" s="36" t="s">
        <v>124</v>
      </c>
      <c r="V3" s="16" t="s">
        <v>125</v>
      </c>
      <c r="W3" s="36" t="s">
        <v>126</v>
      </c>
      <c r="X3" s="16" t="s">
        <v>154</v>
      </c>
      <c r="Y3" s="16" t="s">
        <v>125</v>
      </c>
      <c r="Z3" s="16" t="s">
        <v>128</v>
      </c>
      <c r="AA3" s="16" t="s">
        <v>48</v>
      </c>
      <c r="AB3" s="43" t="s">
        <v>129</v>
      </c>
      <c r="AC3" s="16" t="s">
        <v>39</v>
      </c>
      <c r="AD3" s="44" t="s">
        <v>130</v>
      </c>
      <c r="AE3" s="16" t="s">
        <v>39</v>
      </c>
      <c r="AF3" s="16"/>
      <c r="AG3" s="16"/>
      <c r="AH3" s="16"/>
      <c r="AI3" s="16"/>
      <c r="AJ3" s="16" t="s">
        <v>131</v>
      </c>
      <c r="AK3" s="16" t="s">
        <v>132</v>
      </c>
      <c r="AL3" s="16" t="s">
        <v>133</v>
      </c>
      <c r="AM3" s="47"/>
      <c r="AN3" s="16"/>
    </row>
    <row r="4" ht="15" customHeight="1" spans="1:40">
      <c r="A4" s="22" t="s">
        <v>134</v>
      </c>
      <c r="B4" s="22" t="s">
        <v>155</v>
      </c>
      <c r="C4" s="23" t="s">
        <v>156</v>
      </c>
      <c r="D4" s="23"/>
      <c r="E4" s="23">
        <v>2</v>
      </c>
      <c r="F4" s="23"/>
      <c r="G4" s="24"/>
      <c r="H4" s="25"/>
      <c r="I4" s="25"/>
      <c r="J4" s="24"/>
      <c r="K4" s="25"/>
      <c r="L4" s="32"/>
      <c r="M4" s="33">
        <v>0.776</v>
      </c>
      <c r="N4" s="34"/>
      <c r="O4" s="32"/>
      <c r="P4" s="32"/>
      <c r="Q4" s="32"/>
      <c r="R4" s="37">
        <f>R11+R18+R25</f>
        <v>5.73118984375</v>
      </c>
      <c r="S4" s="38"/>
      <c r="T4" s="39"/>
      <c r="U4" s="39"/>
      <c r="V4" s="40">
        <f>V11+V18+V25</f>
        <v>3.27</v>
      </c>
      <c r="W4" s="41"/>
      <c r="X4" s="41"/>
      <c r="Y4" s="41"/>
      <c r="Z4" s="41"/>
      <c r="AA4" s="41"/>
      <c r="AB4" s="45"/>
      <c r="AC4" s="41"/>
      <c r="AD4" s="41"/>
      <c r="AE4" s="41">
        <v>0.9</v>
      </c>
      <c r="AF4" s="46">
        <f>(AE4+AC4+Y4+V4+R4)*0.18</f>
        <v>1.782214171875</v>
      </c>
      <c r="AG4" s="46"/>
      <c r="AH4" s="46">
        <v>0.55</v>
      </c>
      <c r="AI4" s="46"/>
      <c r="AJ4" s="48"/>
      <c r="AK4" s="48"/>
      <c r="AL4" s="48"/>
      <c r="AM4" s="49"/>
      <c r="AN4" s="50">
        <f>AH4+AF4+AE4+AC4+Y4+V4+R4</f>
        <v>12.233404015625</v>
      </c>
    </row>
    <row r="5" ht="15" customHeight="1" spans="1:40">
      <c r="A5" s="22"/>
      <c r="B5" s="22"/>
      <c r="C5" s="23"/>
      <c r="D5" s="23"/>
      <c r="E5" s="23"/>
      <c r="F5" s="26"/>
      <c r="G5" s="24"/>
      <c r="H5" s="25"/>
      <c r="I5" s="25"/>
      <c r="J5" s="24"/>
      <c r="K5" s="25"/>
      <c r="L5" s="32"/>
      <c r="M5" s="33"/>
      <c r="N5" s="34"/>
      <c r="O5" s="32"/>
      <c r="P5" s="32"/>
      <c r="Q5" s="32"/>
      <c r="R5" s="37"/>
      <c r="S5" s="39"/>
      <c r="T5" s="42"/>
      <c r="U5" s="39"/>
      <c r="V5" s="40"/>
      <c r="W5" s="41"/>
      <c r="X5" s="41"/>
      <c r="Y5" s="41"/>
      <c r="Z5" s="41"/>
      <c r="AA5" s="41"/>
      <c r="AB5" s="45"/>
      <c r="AC5" s="41"/>
      <c r="AD5" s="41"/>
      <c r="AE5" s="41"/>
      <c r="AF5" s="46"/>
      <c r="AG5" s="46"/>
      <c r="AH5" s="46"/>
      <c r="AI5" s="46"/>
      <c r="AJ5" s="48"/>
      <c r="AK5" s="48"/>
      <c r="AL5" s="48"/>
      <c r="AM5" s="49"/>
      <c r="AN5" s="51"/>
    </row>
    <row r="6" ht="15" customHeight="1" spans="1:40">
      <c r="A6" s="22"/>
      <c r="B6" s="22"/>
      <c r="C6" s="23"/>
      <c r="D6" s="23"/>
      <c r="E6" s="23"/>
      <c r="F6" s="26"/>
      <c r="G6" s="24"/>
      <c r="H6" s="25"/>
      <c r="I6" s="25"/>
      <c r="J6" s="24"/>
      <c r="K6" s="25"/>
      <c r="L6" s="32"/>
      <c r="M6" s="33"/>
      <c r="N6" s="34"/>
      <c r="O6" s="32"/>
      <c r="P6" s="32"/>
      <c r="Q6" s="32"/>
      <c r="R6" s="37"/>
      <c r="S6" s="39"/>
      <c r="T6" s="42"/>
      <c r="U6" s="39"/>
      <c r="V6" s="40"/>
      <c r="W6" s="41"/>
      <c r="X6" s="41"/>
      <c r="Y6" s="41"/>
      <c r="Z6" s="41"/>
      <c r="AA6" s="41"/>
      <c r="AB6" s="45"/>
      <c r="AC6" s="41"/>
      <c r="AD6" s="41"/>
      <c r="AE6" s="41"/>
      <c r="AF6" s="46"/>
      <c r="AG6" s="46"/>
      <c r="AH6" s="46"/>
      <c r="AI6" s="46"/>
      <c r="AJ6" s="48"/>
      <c r="AK6" s="48"/>
      <c r="AL6" s="48"/>
      <c r="AM6" s="49"/>
      <c r="AN6" s="51"/>
    </row>
    <row r="7" ht="15" customHeight="1" spans="1:40">
      <c r="A7" s="22"/>
      <c r="B7" s="22"/>
      <c r="C7" s="23"/>
      <c r="D7" s="23"/>
      <c r="E7" s="23"/>
      <c r="F7" s="26"/>
      <c r="G7" s="24"/>
      <c r="H7" s="25"/>
      <c r="I7" s="25"/>
      <c r="J7" s="24"/>
      <c r="K7" s="25"/>
      <c r="L7" s="32"/>
      <c r="M7" s="33"/>
      <c r="N7" s="34"/>
      <c r="O7" s="32"/>
      <c r="P7" s="32"/>
      <c r="Q7" s="32"/>
      <c r="R7" s="37"/>
      <c r="S7" s="39"/>
      <c r="T7" s="42"/>
      <c r="U7" s="39"/>
      <c r="V7" s="40"/>
      <c r="W7" s="41"/>
      <c r="X7" s="41"/>
      <c r="Y7" s="41"/>
      <c r="Z7" s="41"/>
      <c r="AA7" s="41"/>
      <c r="AB7" s="45"/>
      <c r="AC7" s="41"/>
      <c r="AD7" s="41"/>
      <c r="AE7" s="41"/>
      <c r="AF7" s="46"/>
      <c r="AG7" s="46"/>
      <c r="AH7" s="46"/>
      <c r="AI7" s="46"/>
      <c r="AJ7" s="48"/>
      <c r="AK7" s="48"/>
      <c r="AL7" s="48"/>
      <c r="AM7" s="49"/>
      <c r="AN7" s="51"/>
    </row>
    <row r="8" ht="15" customHeight="1" spans="1:40">
      <c r="A8" s="22"/>
      <c r="B8" s="22"/>
      <c r="C8" s="23"/>
      <c r="D8" s="23"/>
      <c r="E8" s="23"/>
      <c r="F8" s="26"/>
      <c r="G8" s="24"/>
      <c r="H8" s="25"/>
      <c r="I8" s="25"/>
      <c r="J8" s="24"/>
      <c r="K8" s="25"/>
      <c r="L8" s="32"/>
      <c r="M8" s="33"/>
      <c r="N8" s="34"/>
      <c r="O8" s="32"/>
      <c r="P8" s="32"/>
      <c r="Q8" s="32"/>
      <c r="R8" s="37"/>
      <c r="S8" s="39"/>
      <c r="T8" s="42"/>
      <c r="U8" s="39"/>
      <c r="V8" s="40"/>
      <c r="W8" s="41"/>
      <c r="X8" s="41"/>
      <c r="Y8" s="41"/>
      <c r="Z8" s="41"/>
      <c r="AA8" s="41"/>
      <c r="AB8" s="45"/>
      <c r="AC8" s="41"/>
      <c r="AD8" s="41"/>
      <c r="AE8" s="41"/>
      <c r="AF8" s="46"/>
      <c r="AG8" s="46"/>
      <c r="AH8" s="46"/>
      <c r="AI8" s="46"/>
      <c r="AJ8" s="48"/>
      <c r="AK8" s="48"/>
      <c r="AL8" s="48"/>
      <c r="AM8" s="49"/>
      <c r="AN8" s="51"/>
    </row>
    <row r="9" ht="15" customHeight="1" spans="1:40">
      <c r="A9" s="22"/>
      <c r="B9" s="22"/>
      <c r="C9" s="23"/>
      <c r="D9" s="23"/>
      <c r="E9" s="23"/>
      <c r="F9" s="26"/>
      <c r="G9" s="24"/>
      <c r="H9" s="25"/>
      <c r="I9" s="25"/>
      <c r="J9" s="24"/>
      <c r="K9" s="25"/>
      <c r="L9" s="32"/>
      <c r="M9" s="33"/>
      <c r="N9" s="34"/>
      <c r="O9" s="32"/>
      <c r="P9" s="32"/>
      <c r="Q9" s="32"/>
      <c r="R9" s="37"/>
      <c r="S9" s="39"/>
      <c r="T9" s="42"/>
      <c r="U9" s="39"/>
      <c r="V9" s="40"/>
      <c r="W9" s="41"/>
      <c r="X9" s="41"/>
      <c r="Y9" s="41"/>
      <c r="Z9" s="41"/>
      <c r="AA9" s="41"/>
      <c r="AB9" s="45"/>
      <c r="AC9" s="41"/>
      <c r="AD9" s="41"/>
      <c r="AE9" s="41"/>
      <c r="AF9" s="46"/>
      <c r="AG9" s="46"/>
      <c r="AH9" s="46"/>
      <c r="AI9" s="46"/>
      <c r="AJ9" s="52" t="s">
        <v>140</v>
      </c>
      <c r="AK9" s="53"/>
      <c r="AL9" s="54"/>
      <c r="AM9" s="49">
        <v>0.8</v>
      </c>
      <c r="AN9" s="51"/>
    </row>
    <row r="10" ht="15" customHeight="1" spans="1:40">
      <c r="A10" s="22"/>
      <c r="B10" s="22"/>
      <c r="C10" s="23"/>
      <c r="D10" s="23"/>
      <c r="E10" s="23"/>
      <c r="F10" s="26"/>
      <c r="G10" s="24"/>
      <c r="H10" s="25"/>
      <c r="I10" s="25"/>
      <c r="J10" s="24"/>
      <c r="K10" s="25"/>
      <c r="L10" s="32"/>
      <c r="M10" s="33"/>
      <c r="N10" s="34"/>
      <c r="O10" s="32"/>
      <c r="P10" s="32"/>
      <c r="Q10" s="32"/>
      <c r="R10" s="37"/>
      <c r="S10" s="39"/>
      <c r="T10" s="42"/>
      <c r="U10" s="39"/>
      <c r="V10" s="40"/>
      <c r="W10" s="41"/>
      <c r="X10" s="41"/>
      <c r="Y10" s="41"/>
      <c r="Z10" s="41"/>
      <c r="AA10" s="41"/>
      <c r="AB10" s="45"/>
      <c r="AC10" s="41"/>
      <c r="AD10" s="41"/>
      <c r="AE10" s="41"/>
      <c r="AF10" s="46"/>
      <c r="AG10" s="46"/>
      <c r="AH10" s="46"/>
      <c r="AI10" s="46"/>
      <c r="AJ10" s="52" t="s">
        <v>157</v>
      </c>
      <c r="AK10" s="53"/>
      <c r="AL10" s="54"/>
      <c r="AM10" s="49">
        <v>1</v>
      </c>
      <c r="AN10" s="51"/>
    </row>
    <row r="11" ht="15" customHeight="1" spans="1:40">
      <c r="A11" s="22" t="s">
        <v>151</v>
      </c>
      <c r="B11" s="22" t="s">
        <v>158</v>
      </c>
      <c r="C11" s="23" t="s">
        <v>159</v>
      </c>
      <c r="D11" s="23"/>
      <c r="E11" s="23">
        <v>1</v>
      </c>
      <c r="F11" s="23" t="s">
        <v>160</v>
      </c>
      <c r="G11" s="24">
        <v>1.5</v>
      </c>
      <c r="H11" s="25" t="s">
        <v>161</v>
      </c>
      <c r="I11" s="25"/>
      <c r="J11" s="24"/>
      <c r="K11" s="25"/>
      <c r="L11" s="32">
        <v>0.604</v>
      </c>
      <c r="M11" s="33">
        <v>0.586</v>
      </c>
      <c r="N11" s="34">
        <f>M11/L11</f>
        <v>0.970198675496689</v>
      </c>
      <c r="O11" s="32">
        <v>7.4</v>
      </c>
      <c r="P11" s="32">
        <v>2</v>
      </c>
      <c r="Q11" s="32">
        <f>(L11-M11)*P11</f>
        <v>0.036</v>
      </c>
      <c r="R11" s="37">
        <f>L11*O11-Q11</f>
        <v>4.4336</v>
      </c>
      <c r="S11" s="38" t="s">
        <v>138</v>
      </c>
      <c r="T11" s="39" t="s">
        <v>139</v>
      </c>
      <c r="U11" s="39">
        <v>0.2</v>
      </c>
      <c r="V11" s="40">
        <f>U11+U12+U13+U14+U15+U17+U16</f>
        <v>1.03</v>
      </c>
      <c r="W11" s="41"/>
      <c r="X11" s="41"/>
      <c r="Y11" s="41"/>
      <c r="Z11" s="41"/>
      <c r="AA11" s="41"/>
      <c r="AB11" s="45"/>
      <c r="AC11" s="41"/>
      <c r="AD11" s="41"/>
      <c r="AE11" s="41"/>
      <c r="AF11" s="46"/>
      <c r="AG11" s="46"/>
      <c r="AH11" s="46"/>
      <c r="AI11" s="46"/>
      <c r="AJ11" s="48"/>
      <c r="AK11" s="48"/>
      <c r="AL11" s="48"/>
      <c r="AM11" s="49"/>
      <c r="AN11" s="55"/>
    </row>
    <row r="12" ht="15" customHeight="1" spans="1:40">
      <c r="A12" s="22"/>
      <c r="B12" s="22"/>
      <c r="C12" s="23"/>
      <c r="D12" s="23"/>
      <c r="E12" s="23"/>
      <c r="F12" s="26"/>
      <c r="G12" s="24"/>
      <c r="H12" s="25"/>
      <c r="I12" s="25"/>
      <c r="J12" s="24"/>
      <c r="K12" s="25"/>
      <c r="L12" s="32"/>
      <c r="M12" s="33"/>
      <c r="N12" s="34"/>
      <c r="O12" s="32"/>
      <c r="P12" s="32"/>
      <c r="Q12" s="32"/>
      <c r="R12" s="37"/>
      <c r="S12" s="39" t="s">
        <v>141</v>
      </c>
      <c r="T12" s="42" t="s">
        <v>142</v>
      </c>
      <c r="U12" s="39">
        <v>0.5</v>
      </c>
      <c r="V12" s="40"/>
      <c r="W12" s="41"/>
      <c r="X12" s="41"/>
      <c r="Y12" s="41"/>
      <c r="Z12" s="41"/>
      <c r="AA12" s="41"/>
      <c r="AB12" s="45"/>
      <c r="AC12" s="41"/>
      <c r="AD12" s="41"/>
      <c r="AE12" s="41"/>
      <c r="AF12" s="46"/>
      <c r="AG12" s="46"/>
      <c r="AH12" s="46"/>
      <c r="AI12" s="46"/>
      <c r="AJ12" s="48"/>
      <c r="AK12" s="48"/>
      <c r="AL12" s="48"/>
      <c r="AM12" s="49"/>
      <c r="AN12" s="56"/>
    </row>
    <row r="13" ht="15" customHeight="1" spans="1:40">
      <c r="A13" s="22"/>
      <c r="B13" s="22"/>
      <c r="C13" s="23"/>
      <c r="D13" s="23"/>
      <c r="E13" s="23"/>
      <c r="F13" s="26"/>
      <c r="G13" s="24"/>
      <c r="H13" s="25"/>
      <c r="I13" s="25"/>
      <c r="J13" s="24"/>
      <c r="K13" s="25"/>
      <c r="L13" s="32"/>
      <c r="M13" s="33"/>
      <c r="N13" s="34"/>
      <c r="O13" s="32"/>
      <c r="P13" s="32"/>
      <c r="Q13" s="32"/>
      <c r="R13" s="37"/>
      <c r="S13" s="39" t="s">
        <v>162</v>
      </c>
      <c r="T13" s="42" t="s">
        <v>163</v>
      </c>
      <c r="U13" s="39">
        <v>0.13</v>
      </c>
      <c r="V13" s="40"/>
      <c r="W13" s="41"/>
      <c r="X13" s="41"/>
      <c r="Y13" s="41"/>
      <c r="Z13" s="41"/>
      <c r="AA13" s="41"/>
      <c r="AB13" s="45"/>
      <c r="AC13" s="41"/>
      <c r="AD13" s="41"/>
      <c r="AE13" s="41"/>
      <c r="AF13" s="46"/>
      <c r="AG13" s="46"/>
      <c r="AH13" s="46"/>
      <c r="AI13" s="46"/>
      <c r="AJ13" s="48">
        <v>600</v>
      </c>
      <c r="AK13" s="48">
        <v>450</v>
      </c>
      <c r="AL13" s="48">
        <v>350</v>
      </c>
      <c r="AM13" s="49">
        <v>1.3</v>
      </c>
      <c r="AN13" s="56"/>
    </row>
    <row r="14" ht="15" customHeight="1" spans="1:40">
      <c r="A14" s="22"/>
      <c r="B14" s="22"/>
      <c r="C14" s="23"/>
      <c r="D14" s="23"/>
      <c r="E14" s="23"/>
      <c r="F14" s="26"/>
      <c r="G14" s="24"/>
      <c r="H14" s="25"/>
      <c r="I14" s="25"/>
      <c r="J14" s="24"/>
      <c r="K14" s="25"/>
      <c r="L14" s="32"/>
      <c r="M14" s="33"/>
      <c r="N14" s="34"/>
      <c r="O14" s="32"/>
      <c r="P14" s="32"/>
      <c r="Q14" s="32"/>
      <c r="R14" s="37"/>
      <c r="S14" s="39" t="s">
        <v>149</v>
      </c>
      <c r="T14" s="42" t="s">
        <v>164</v>
      </c>
      <c r="U14" s="39">
        <v>0.2</v>
      </c>
      <c r="V14" s="40"/>
      <c r="W14" s="41"/>
      <c r="X14" s="41"/>
      <c r="Y14" s="41"/>
      <c r="Z14" s="41"/>
      <c r="AA14" s="41"/>
      <c r="AB14" s="45"/>
      <c r="AC14" s="41"/>
      <c r="AD14" s="41"/>
      <c r="AE14" s="41"/>
      <c r="AF14" s="46"/>
      <c r="AG14" s="46"/>
      <c r="AH14" s="46"/>
      <c r="AI14" s="46"/>
      <c r="AJ14" s="52" t="s">
        <v>165</v>
      </c>
      <c r="AK14" s="53"/>
      <c r="AL14" s="54"/>
      <c r="AM14" s="49">
        <v>0.5</v>
      </c>
      <c r="AN14" s="56"/>
    </row>
    <row r="15" ht="15" customHeight="1" spans="1:40">
      <c r="A15" s="22"/>
      <c r="B15" s="22"/>
      <c r="C15" s="23"/>
      <c r="D15" s="23"/>
      <c r="E15" s="23"/>
      <c r="F15" s="26"/>
      <c r="G15" s="24"/>
      <c r="H15" s="25"/>
      <c r="I15" s="25"/>
      <c r="J15" s="24"/>
      <c r="K15" s="25"/>
      <c r="L15" s="32"/>
      <c r="M15" s="33"/>
      <c r="N15" s="34"/>
      <c r="O15" s="32"/>
      <c r="P15" s="32"/>
      <c r="Q15" s="32"/>
      <c r="R15" s="37"/>
      <c r="S15" s="39"/>
      <c r="T15" s="42"/>
      <c r="U15" s="39"/>
      <c r="V15" s="40"/>
      <c r="W15" s="41"/>
      <c r="X15" s="41"/>
      <c r="Y15" s="41"/>
      <c r="Z15" s="41"/>
      <c r="AA15" s="41"/>
      <c r="AB15" s="45"/>
      <c r="AC15" s="41"/>
      <c r="AD15" s="41"/>
      <c r="AE15" s="41"/>
      <c r="AF15" s="46"/>
      <c r="AG15" s="46"/>
      <c r="AH15" s="46"/>
      <c r="AI15" s="46"/>
      <c r="AJ15" s="48"/>
      <c r="AK15" s="48"/>
      <c r="AL15" s="48"/>
      <c r="AM15" s="49"/>
      <c r="AN15" s="56"/>
    </row>
    <row r="16" ht="15" customHeight="1" spans="1:40">
      <c r="A16" s="22"/>
      <c r="B16" s="22"/>
      <c r="C16" s="23"/>
      <c r="D16" s="23"/>
      <c r="E16" s="23"/>
      <c r="F16" s="26"/>
      <c r="G16" s="24"/>
      <c r="H16" s="25"/>
      <c r="I16" s="25"/>
      <c r="J16" s="24"/>
      <c r="K16" s="25"/>
      <c r="L16" s="32"/>
      <c r="M16" s="33"/>
      <c r="N16" s="34"/>
      <c r="O16" s="32"/>
      <c r="P16" s="32"/>
      <c r="Q16" s="32"/>
      <c r="R16" s="37"/>
      <c r="S16" s="39"/>
      <c r="T16" s="42"/>
      <c r="U16" s="39"/>
      <c r="V16" s="40"/>
      <c r="W16" s="41"/>
      <c r="X16" s="41"/>
      <c r="Y16" s="41"/>
      <c r="Z16" s="41"/>
      <c r="AA16" s="41"/>
      <c r="AB16" s="45"/>
      <c r="AC16" s="41"/>
      <c r="AD16" s="41"/>
      <c r="AE16" s="41"/>
      <c r="AF16" s="46"/>
      <c r="AG16" s="46"/>
      <c r="AH16" s="46"/>
      <c r="AI16" s="46"/>
      <c r="AJ16" s="48"/>
      <c r="AK16" s="48"/>
      <c r="AL16" s="48"/>
      <c r="AM16" s="49"/>
      <c r="AN16" s="56"/>
    </row>
    <row r="17" ht="15" customHeight="1" spans="1:40">
      <c r="A17" s="22"/>
      <c r="B17" s="22"/>
      <c r="C17" s="23"/>
      <c r="D17" s="23"/>
      <c r="E17" s="23"/>
      <c r="F17" s="26"/>
      <c r="G17" s="24"/>
      <c r="H17" s="25"/>
      <c r="I17" s="25"/>
      <c r="J17" s="24"/>
      <c r="K17" s="25"/>
      <c r="L17" s="32"/>
      <c r="M17" s="33"/>
      <c r="N17" s="34"/>
      <c r="O17" s="32"/>
      <c r="P17" s="32"/>
      <c r="Q17" s="32"/>
      <c r="R17" s="37"/>
      <c r="S17" s="39"/>
      <c r="T17" s="42"/>
      <c r="U17" s="39"/>
      <c r="V17" s="40"/>
      <c r="W17" s="41"/>
      <c r="X17" s="41"/>
      <c r="Y17" s="41"/>
      <c r="Z17" s="41"/>
      <c r="AA17" s="41"/>
      <c r="AB17" s="45"/>
      <c r="AC17" s="41"/>
      <c r="AD17" s="41"/>
      <c r="AE17" s="41"/>
      <c r="AF17" s="46"/>
      <c r="AG17" s="46"/>
      <c r="AH17" s="46"/>
      <c r="AI17" s="46"/>
      <c r="AJ17" s="48"/>
      <c r="AK17" s="48"/>
      <c r="AL17" s="48"/>
      <c r="AM17" s="49"/>
      <c r="AN17" s="56"/>
    </row>
    <row r="18" ht="15" customHeight="1" spans="1:40">
      <c r="A18" s="22" t="s">
        <v>166</v>
      </c>
      <c r="B18" s="22" t="s">
        <v>167</v>
      </c>
      <c r="C18" s="23" t="s">
        <v>168</v>
      </c>
      <c r="D18" s="23"/>
      <c r="E18" s="23">
        <v>1</v>
      </c>
      <c r="F18" s="23" t="s">
        <v>169</v>
      </c>
      <c r="G18" s="24">
        <v>1.5</v>
      </c>
      <c r="H18" s="25">
        <v>110</v>
      </c>
      <c r="I18" s="25">
        <v>1250</v>
      </c>
      <c r="J18" s="24">
        <f>I18*H18*G18*0.00785/1000</f>
        <v>1.6190625</v>
      </c>
      <c r="K18" s="25">
        <v>24</v>
      </c>
      <c r="L18" s="32">
        <f>J18/K18</f>
        <v>0.0674609375</v>
      </c>
      <c r="M18" s="33">
        <v>0.034</v>
      </c>
      <c r="N18" s="34">
        <f>M18/L18</f>
        <v>0.503995367689635</v>
      </c>
      <c r="O18" s="32">
        <v>6.6</v>
      </c>
      <c r="P18" s="32">
        <v>2.5</v>
      </c>
      <c r="Q18" s="32">
        <f>(L18-M18)*P18</f>
        <v>0.08365234375</v>
      </c>
      <c r="R18" s="37">
        <f>L18*O18-Q18</f>
        <v>0.36158984375</v>
      </c>
      <c r="S18" s="38" t="s">
        <v>170</v>
      </c>
      <c r="T18" s="39" t="s">
        <v>171</v>
      </c>
      <c r="U18" s="39">
        <v>0.1</v>
      </c>
      <c r="V18" s="40">
        <f>U18+U19+U20+U21+U22+U24+U23</f>
        <v>0.34</v>
      </c>
      <c r="W18" s="41"/>
      <c r="X18" s="41"/>
      <c r="Y18" s="41"/>
      <c r="Z18" s="41"/>
      <c r="AA18" s="41"/>
      <c r="AB18" s="45"/>
      <c r="AC18" s="41"/>
      <c r="AD18" s="41"/>
      <c r="AE18" s="41"/>
      <c r="AF18" s="46"/>
      <c r="AG18" s="46"/>
      <c r="AH18" s="46"/>
      <c r="AI18" s="46"/>
      <c r="AJ18" s="48"/>
      <c r="AK18" s="48"/>
      <c r="AL18" s="48"/>
      <c r="AM18" s="49"/>
      <c r="AN18" s="50"/>
    </row>
    <row r="19" ht="15" customHeight="1" spans="1:40">
      <c r="A19" s="22"/>
      <c r="B19" s="22"/>
      <c r="C19" s="23"/>
      <c r="D19" s="23"/>
      <c r="E19" s="23"/>
      <c r="F19" s="26"/>
      <c r="G19" s="24"/>
      <c r="H19" s="25"/>
      <c r="I19" s="25"/>
      <c r="J19" s="24"/>
      <c r="K19" s="25"/>
      <c r="L19" s="32"/>
      <c r="M19" s="33"/>
      <c r="N19" s="34"/>
      <c r="O19" s="32"/>
      <c r="P19" s="32"/>
      <c r="Q19" s="32"/>
      <c r="R19" s="37"/>
      <c r="S19" s="39" t="s">
        <v>172</v>
      </c>
      <c r="T19" s="42" t="s">
        <v>173</v>
      </c>
      <c r="U19" s="39">
        <v>0.08</v>
      </c>
      <c r="V19" s="40"/>
      <c r="W19" s="41"/>
      <c r="X19" s="41"/>
      <c r="Y19" s="41"/>
      <c r="Z19" s="41"/>
      <c r="AA19" s="41"/>
      <c r="AB19" s="45"/>
      <c r="AC19" s="41"/>
      <c r="AD19" s="41"/>
      <c r="AE19" s="41"/>
      <c r="AF19" s="46"/>
      <c r="AG19" s="46"/>
      <c r="AH19" s="46"/>
      <c r="AI19" s="46"/>
      <c r="AJ19" s="48">
        <v>500</v>
      </c>
      <c r="AK19" s="48">
        <v>300</v>
      </c>
      <c r="AL19" s="48">
        <v>300</v>
      </c>
      <c r="AM19" s="49">
        <v>0.5</v>
      </c>
      <c r="AN19" s="51"/>
    </row>
    <row r="20" ht="15" customHeight="1" spans="1:40">
      <c r="A20" s="22"/>
      <c r="B20" s="22"/>
      <c r="C20" s="23"/>
      <c r="D20" s="23"/>
      <c r="E20" s="23"/>
      <c r="F20" s="26"/>
      <c r="G20" s="24"/>
      <c r="H20" s="25"/>
      <c r="I20" s="25"/>
      <c r="J20" s="24"/>
      <c r="K20" s="25"/>
      <c r="L20" s="32"/>
      <c r="M20" s="33"/>
      <c r="N20" s="34"/>
      <c r="O20" s="32"/>
      <c r="P20" s="32"/>
      <c r="Q20" s="32"/>
      <c r="R20" s="37"/>
      <c r="S20" s="39" t="s">
        <v>162</v>
      </c>
      <c r="T20" s="42" t="s">
        <v>173</v>
      </c>
      <c r="U20" s="39">
        <v>0.08</v>
      </c>
      <c r="V20" s="40"/>
      <c r="W20" s="41"/>
      <c r="X20" s="41"/>
      <c r="Y20" s="41"/>
      <c r="Z20" s="41"/>
      <c r="AA20" s="41"/>
      <c r="AB20" s="45"/>
      <c r="AC20" s="41"/>
      <c r="AD20" s="41"/>
      <c r="AE20" s="41"/>
      <c r="AF20" s="46"/>
      <c r="AG20" s="46"/>
      <c r="AH20" s="46"/>
      <c r="AI20" s="46"/>
      <c r="AJ20" s="48">
        <v>500</v>
      </c>
      <c r="AK20" s="48">
        <v>300</v>
      </c>
      <c r="AL20" s="48">
        <v>300</v>
      </c>
      <c r="AM20" s="49">
        <v>0.5</v>
      </c>
      <c r="AN20" s="51"/>
    </row>
    <row r="21" ht="15" customHeight="1" spans="1:40">
      <c r="A21" s="22"/>
      <c r="B21" s="22"/>
      <c r="C21" s="23"/>
      <c r="D21" s="23"/>
      <c r="E21" s="23"/>
      <c r="F21" s="26"/>
      <c r="G21" s="24"/>
      <c r="H21" s="25"/>
      <c r="I21" s="25"/>
      <c r="J21" s="24"/>
      <c r="K21" s="25"/>
      <c r="L21" s="32"/>
      <c r="M21" s="33"/>
      <c r="N21" s="34"/>
      <c r="O21" s="32"/>
      <c r="P21" s="32"/>
      <c r="Q21" s="32"/>
      <c r="R21" s="37"/>
      <c r="S21" s="39" t="s">
        <v>174</v>
      </c>
      <c r="T21" s="42" t="s">
        <v>173</v>
      </c>
      <c r="U21" s="39">
        <v>0.08</v>
      </c>
      <c r="V21" s="40"/>
      <c r="W21" s="41"/>
      <c r="X21" s="41"/>
      <c r="Y21" s="41"/>
      <c r="Z21" s="41"/>
      <c r="AA21" s="41"/>
      <c r="AB21" s="45"/>
      <c r="AC21" s="41"/>
      <c r="AD21" s="41"/>
      <c r="AE21" s="41"/>
      <c r="AF21" s="46"/>
      <c r="AG21" s="46"/>
      <c r="AH21" s="46"/>
      <c r="AI21" s="46"/>
      <c r="AJ21" s="48">
        <v>500</v>
      </c>
      <c r="AK21" s="48">
        <v>300</v>
      </c>
      <c r="AL21" s="48">
        <v>300</v>
      </c>
      <c r="AM21" s="49">
        <v>0.4</v>
      </c>
      <c r="AN21" s="51"/>
    </row>
    <row r="22" ht="15" customHeight="1" spans="1:40">
      <c r="A22" s="22"/>
      <c r="B22" s="22"/>
      <c r="C22" s="23"/>
      <c r="D22" s="23"/>
      <c r="E22" s="23"/>
      <c r="F22" s="26"/>
      <c r="G22" s="24"/>
      <c r="H22" s="25"/>
      <c r="I22" s="25"/>
      <c r="J22" s="24"/>
      <c r="K22" s="25"/>
      <c r="L22" s="32"/>
      <c r="M22" s="33"/>
      <c r="N22" s="34"/>
      <c r="O22" s="32"/>
      <c r="P22" s="32"/>
      <c r="Q22" s="32"/>
      <c r="R22" s="37"/>
      <c r="S22" s="39"/>
      <c r="T22" s="42"/>
      <c r="U22" s="39"/>
      <c r="V22" s="40"/>
      <c r="W22" s="41"/>
      <c r="X22" s="41"/>
      <c r="Y22" s="41"/>
      <c r="Z22" s="41"/>
      <c r="AA22" s="41"/>
      <c r="AB22" s="45"/>
      <c r="AC22" s="41"/>
      <c r="AD22" s="41"/>
      <c r="AE22" s="41"/>
      <c r="AF22" s="46"/>
      <c r="AG22" s="46"/>
      <c r="AH22" s="46"/>
      <c r="AI22" s="46"/>
      <c r="AJ22" s="48"/>
      <c r="AK22" s="48"/>
      <c r="AL22" s="48"/>
      <c r="AM22" s="49"/>
      <c r="AN22" s="51"/>
    </row>
    <row r="23" ht="15" customHeight="1" spans="1:40">
      <c r="A23" s="22"/>
      <c r="B23" s="22"/>
      <c r="C23" s="23"/>
      <c r="D23" s="23"/>
      <c r="E23" s="23"/>
      <c r="F23" s="26"/>
      <c r="G23" s="24"/>
      <c r="H23" s="25"/>
      <c r="I23" s="25"/>
      <c r="J23" s="24"/>
      <c r="K23" s="25"/>
      <c r="L23" s="32"/>
      <c r="M23" s="33"/>
      <c r="N23" s="34"/>
      <c r="O23" s="32"/>
      <c r="P23" s="32"/>
      <c r="Q23" s="32"/>
      <c r="R23" s="37"/>
      <c r="S23" s="39"/>
      <c r="T23" s="42"/>
      <c r="U23" s="39"/>
      <c r="V23" s="40"/>
      <c r="W23" s="41"/>
      <c r="X23" s="41"/>
      <c r="Y23" s="41"/>
      <c r="Z23" s="41"/>
      <c r="AA23" s="41"/>
      <c r="AB23" s="45"/>
      <c r="AC23" s="41"/>
      <c r="AD23" s="41"/>
      <c r="AE23" s="41"/>
      <c r="AF23" s="46"/>
      <c r="AG23" s="46"/>
      <c r="AH23" s="46"/>
      <c r="AI23" s="46"/>
      <c r="AJ23" s="48"/>
      <c r="AK23" s="48"/>
      <c r="AL23" s="48"/>
      <c r="AM23" s="49"/>
      <c r="AN23" s="51"/>
    </row>
    <row r="24" ht="15" customHeight="1" spans="1:40">
      <c r="A24" s="22"/>
      <c r="B24" s="22"/>
      <c r="C24" s="23"/>
      <c r="D24" s="23"/>
      <c r="E24" s="23"/>
      <c r="F24" s="26"/>
      <c r="G24" s="24"/>
      <c r="H24" s="25"/>
      <c r="I24" s="25"/>
      <c r="J24" s="24"/>
      <c r="K24" s="25"/>
      <c r="L24" s="32"/>
      <c r="M24" s="33"/>
      <c r="N24" s="34"/>
      <c r="O24" s="32"/>
      <c r="P24" s="32"/>
      <c r="Q24" s="32"/>
      <c r="R24" s="37"/>
      <c r="S24" s="39"/>
      <c r="T24" s="42"/>
      <c r="U24" s="39"/>
      <c r="V24" s="40"/>
      <c r="W24" s="41"/>
      <c r="X24" s="41"/>
      <c r="Y24" s="41"/>
      <c r="Z24" s="41"/>
      <c r="AA24" s="41"/>
      <c r="AB24" s="45"/>
      <c r="AC24" s="41"/>
      <c r="AD24" s="41"/>
      <c r="AE24" s="41"/>
      <c r="AF24" s="46"/>
      <c r="AG24" s="46"/>
      <c r="AH24" s="46"/>
      <c r="AI24" s="46"/>
      <c r="AJ24" s="48"/>
      <c r="AK24" s="48"/>
      <c r="AL24" s="48"/>
      <c r="AM24" s="49"/>
      <c r="AN24" s="51"/>
    </row>
    <row r="25" ht="15" customHeight="1" spans="1:40">
      <c r="A25" s="22" t="s">
        <v>175</v>
      </c>
      <c r="B25" s="22" t="s">
        <v>176</v>
      </c>
      <c r="C25" s="23" t="s">
        <v>177</v>
      </c>
      <c r="D25" s="23"/>
      <c r="E25" s="23">
        <v>1</v>
      </c>
      <c r="F25" s="23" t="s">
        <v>178</v>
      </c>
      <c r="G25" s="24" t="s">
        <v>179</v>
      </c>
      <c r="H25" s="25"/>
      <c r="I25" s="25"/>
      <c r="J25" s="24"/>
      <c r="K25" s="25"/>
      <c r="L25" s="32"/>
      <c r="M25" s="33">
        <v>0.156</v>
      </c>
      <c r="N25" s="34"/>
      <c r="O25" s="32">
        <v>6</v>
      </c>
      <c r="P25" s="32"/>
      <c r="Q25" s="32"/>
      <c r="R25" s="37">
        <f>O25*M25</f>
        <v>0.936</v>
      </c>
      <c r="S25" s="38" t="s">
        <v>180</v>
      </c>
      <c r="T25" s="39" t="s">
        <v>181</v>
      </c>
      <c r="U25" s="39">
        <v>1.8</v>
      </c>
      <c r="V25" s="40">
        <f>U25+U26+U27+U28+U29+U31+U30</f>
        <v>1.9</v>
      </c>
      <c r="W25" s="41"/>
      <c r="X25" s="41"/>
      <c r="Y25" s="41"/>
      <c r="Z25" s="41"/>
      <c r="AA25" s="41"/>
      <c r="AB25" s="45"/>
      <c r="AC25" s="41"/>
      <c r="AD25" s="41"/>
      <c r="AE25" s="41"/>
      <c r="AF25" s="46"/>
      <c r="AG25" s="46"/>
      <c r="AH25" s="46"/>
      <c r="AI25" s="46"/>
      <c r="AJ25" s="48"/>
      <c r="AK25" s="48"/>
      <c r="AL25" s="48"/>
      <c r="AM25" s="49"/>
      <c r="AN25" s="50"/>
    </row>
    <row r="26" ht="15" customHeight="1" spans="1:40">
      <c r="A26" s="22"/>
      <c r="B26" s="22"/>
      <c r="C26" s="23"/>
      <c r="D26" s="23"/>
      <c r="E26" s="23"/>
      <c r="F26" s="26"/>
      <c r="G26" s="24"/>
      <c r="H26" s="25"/>
      <c r="I26" s="25"/>
      <c r="J26" s="24"/>
      <c r="K26" s="25"/>
      <c r="L26" s="32"/>
      <c r="M26" s="33"/>
      <c r="N26" s="34"/>
      <c r="O26" s="32"/>
      <c r="P26" s="32"/>
      <c r="Q26" s="32"/>
      <c r="R26" s="37"/>
      <c r="S26" s="39" t="s">
        <v>182</v>
      </c>
      <c r="T26" s="42" t="s">
        <v>183</v>
      </c>
      <c r="U26" s="39">
        <v>0.1</v>
      </c>
      <c r="V26" s="40"/>
      <c r="W26" s="41"/>
      <c r="X26" s="41"/>
      <c r="Y26" s="41"/>
      <c r="Z26" s="41"/>
      <c r="AA26" s="41"/>
      <c r="AB26" s="45"/>
      <c r="AC26" s="41"/>
      <c r="AD26" s="41"/>
      <c r="AE26" s="41"/>
      <c r="AF26" s="46"/>
      <c r="AG26" s="46"/>
      <c r="AH26" s="46"/>
      <c r="AI26" s="46"/>
      <c r="AJ26" s="48"/>
      <c r="AK26" s="48"/>
      <c r="AL26" s="48"/>
      <c r="AM26" s="49"/>
      <c r="AN26" s="51"/>
    </row>
    <row r="27" ht="15" customHeight="1" spans="1:40">
      <c r="A27" s="22"/>
      <c r="B27" s="22"/>
      <c r="C27" s="23"/>
      <c r="D27" s="23"/>
      <c r="E27" s="23"/>
      <c r="F27" s="26"/>
      <c r="G27" s="24"/>
      <c r="H27" s="25"/>
      <c r="I27" s="25"/>
      <c r="J27" s="24"/>
      <c r="K27" s="25"/>
      <c r="L27" s="32"/>
      <c r="M27" s="33"/>
      <c r="N27" s="34"/>
      <c r="O27" s="32"/>
      <c r="P27" s="32"/>
      <c r="Q27" s="32"/>
      <c r="R27" s="37"/>
      <c r="S27" s="39"/>
      <c r="T27" s="42"/>
      <c r="U27" s="39"/>
      <c r="V27" s="40"/>
      <c r="W27" s="41"/>
      <c r="X27" s="41"/>
      <c r="Y27" s="41"/>
      <c r="Z27" s="41"/>
      <c r="AA27" s="41"/>
      <c r="AB27" s="45"/>
      <c r="AC27" s="41"/>
      <c r="AD27" s="41"/>
      <c r="AE27" s="41"/>
      <c r="AF27" s="46"/>
      <c r="AG27" s="46"/>
      <c r="AH27" s="46"/>
      <c r="AI27" s="46"/>
      <c r="AJ27" s="48"/>
      <c r="AK27" s="48"/>
      <c r="AL27" s="48"/>
      <c r="AM27" s="49"/>
      <c r="AN27" s="51"/>
    </row>
    <row r="28" ht="15" customHeight="1" spans="1:40">
      <c r="A28" s="22"/>
      <c r="B28" s="22"/>
      <c r="C28" s="23"/>
      <c r="D28" s="23"/>
      <c r="E28" s="23"/>
      <c r="F28" s="26"/>
      <c r="G28" s="24"/>
      <c r="H28" s="25"/>
      <c r="I28" s="25"/>
      <c r="J28" s="24"/>
      <c r="K28" s="25"/>
      <c r="L28" s="32"/>
      <c r="M28" s="33"/>
      <c r="N28" s="34"/>
      <c r="O28" s="32"/>
      <c r="P28" s="32"/>
      <c r="Q28" s="32"/>
      <c r="R28" s="37"/>
      <c r="S28" s="39"/>
      <c r="T28" s="42"/>
      <c r="U28" s="39"/>
      <c r="V28" s="40"/>
      <c r="W28" s="41"/>
      <c r="X28" s="41"/>
      <c r="Y28" s="41"/>
      <c r="Z28" s="41"/>
      <c r="AA28" s="41"/>
      <c r="AB28" s="45"/>
      <c r="AC28" s="41"/>
      <c r="AD28" s="41"/>
      <c r="AE28" s="41"/>
      <c r="AF28" s="46"/>
      <c r="AG28" s="46"/>
      <c r="AH28" s="46"/>
      <c r="AI28" s="46"/>
      <c r="AJ28" s="48"/>
      <c r="AK28" s="48"/>
      <c r="AL28" s="48"/>
      <c r="AM28" s="49"/>
      <c r="AN28" s="51"/>
    </row>
    <row r="29" ht="15" customHeight="1" spans="1:40">
      <c r="A29" s="22"/>
      <c r="B29" s="22"/>
      <c r="C29" s="23"/>
      <c r="D29" s="23"/>
      <c r="E29" s="23"/>
      <c r="F29" s="26"/>
      <c r="G29" s="24"/>
      <c r="H29" s="25"/>
      <c r="I29" s="25"/>
      <c r="J29" s="24"/>
      <c r="K29" s="25"/>
      <c r="L29" s="32"/>
      <c r="M29" s="33"/>
      <c r="N29" s="34"/>
      <c r="O29" s="32"/>
      <c r="P29" s="32"/>
      <c r="Q29" s="32"/>
      <c r="R29" s="37"/>
      <c r="S29" s="39"/>
      <c r="T29" s="42"/>
      <c r="U29" s="39"/>
      <c r="V29" s="40"/>
      <c r="W29" s="41"/>
      <c r="X29" s="41"/>
      <c r="Y29" s="41"/>
      <c r="Z29" s="41"/>
      <c r="AA29" s="41"/>
      <c r="AB29" s="45"/>
      <c r="AC29" s="41"/>
      <c r="AD29" s="41"/>
      <c r="AE29" s="41"/>
      <c r="AF29" s="46"/>
      <c r="AG29" s="46"/>
      <c r="AH29" s="46"/>
      <c r="AI29" s="46"/>
      <c r="AJ29" s="48"/>
      <c r="AK29" s="48"/>
      <c r="AL29" s="48"/>
      <c r="AM29" s="49"/>
      <c r="AN29" s="51"/>
    </row>
    <row r="30" ht="15" customHeight="1" spans="1:40">
      <c r="A30" s="22"/>
      <c r="B30" s="22"/>
      <c r="C30" s="23"/>
      <c r="D30" s="23"/>
      <c r="E30" s="23"/>
      <c r="F30" s="26"/>
      <c r="G30" s="24"/>
      <c r="H30" s="25"/>
      <c r="I30" s="25"/>
      <c r="J30" s="24"/>
      <c r="K30" s="25"/>
      <c r="L30" s="32"/>
      <c r="M30" s="33"/>
      <c r="N30" s="34"/>
      <c r="O30" s="32"/>
      <c r="P30" s="32"/>
      <c r="Q30" s="32"/>
      <c r="R30" s="37"/>
      <c r="S30" s="39"/>
      <c r="T30" s="42"/>
      <c r="U30" s="39"/>
      <c r="V30" s="40"/>
      <c r="W30" s="41"/>
      <c r="X30" s="41"/>
      <c r="Y30" s="41"/>
      <c r="Z30" s="41"/>
      <c r="AA30" s="41"/>
      <c r="AB30" s="45"/>
      <c r="AC30" s="41"/>
      <c r="AD30" s="41"/>
      <c r="AE30" s="41"/>
      <c r="AF30" s="46"/>
      <c r="AG30" s="46"/>
      <c r="AH30" s="46"/>
      <c r="AI30" s="46"/>
      <c r="AJ30" s="48"/>
      <c r="AK30" s="48"/>
      <c r="AL30" s="48"/>
      <c r="AM30" s="49"/>
      <c r="AN30" s="51"/>
    </row>
    <row r="31" ht="15" customHeight="1" spans="1:40">
      <c r="A31" s="22"/>
      <c r="B31" s="22"/>
      <c r="C31" s="23"/>
      <c r="D31" s="23"/>
      <c r="E31" s="23"/>
      <c r="F31" s="26"/>
      <c r="G31" s="24"/>
      <c r="H31" s="25"/>
      <c r="I31" s="25"/>
      <c r="J31" s="24"/>
      <c r="K31" s="25"/>
      <c r="L31" s="32"/>
      <c r="M31" s="33"/>
      <c r="N31" s="34"/>
      <c r="O31" s="32"/>
      <c r="P31" s="32"/>
      <c r="Q31" s="32"/>
      <c r="R31" s="37"/>
      <c r="S31" s="39"/>
      <c r="T31" s="42"/>
      <c r="U31" s="39"/>
      <c r="V31" s="40"/>
      <c r="W31" s="41"/>
      <c r="X31" s="41"/>
      <c r="Y31" s="41"/>
      <c r="Z31" s="41"/>
      <c r="AA31" s="41"/>
      <c r="AB31" s="45"/>
      <c r="AC31" s="41"/>
      <c r="AD31" s="41"/>
      <c r="AE31" s="41"/>
      <c r="AF31" s="46"/>
      <c r="AG31" s="46"/>
      <c r="AH31" s="46"/>
      <c r="AI31" s="46"/>
      <c r="AJ31" s="48"/>
      <c r="AK31" s="48"/>
      <c r="AL31" s="48"/>
      <c r="AM31" s="49"/>
      <c r="AN31" s="51"/>
    </row>
    <row r="32" ht="15" customHeight="1" spans="1:40">
      <c r="A32" s="22" t="s">
        <v>184</v>
      </c>
      <c r="B32" s="22" t="s">
        <v>185</v>
      </c>
      <c r="C32" s="23" t="s">
        <v>186</v>
      </c>
      <c r="D32" s="23"/>
      <c r="E32" s="23">
        <v>2</v>
      </c>
      <c r="F32" s="23"/>
      <c r="G32" s="24"/>
      <c r="H32" s="25"/>
      <c r="I32" s="25"/>
      <c r="J32" s="24"/>
      <c r="K32" s="25"/>
      <c r="L32" s="32"/>
      <c r="M32" s="33">
        <v>0.38</v>
      </c>
      <c r="N32" s="34"/>
      <c r="O32" s="32"/>
      <c r="P32" s="32"/>
      <c r="Q32" s="32"/>
      <c r="R32" s="37">
        <f>R39+R46</f>
        <v>4.5625875</v>
      </c>
      <c r="S32" s="38"/>
      <c r="T32" s="39"/>
      <c r="U32" s="39"/>
      <c r="V32" s="40">
        <f>V39+V46</f>
        <v>1.8</v>
      </c>
      <c r="W32" s="41"/>
      <c r="X32" s="41"/>
      <c r="Y32" s="41"/>
      <c r="Z32" s="41"/>
      <c r="AA32" s="41"/>
      <c r="AB32" s="45"/>
      <c r="AC32" s="41">
        <v>0.4</v>
      </c>
      <c r="AD32" s="41"/>
      <c r="AE32" s="41">
        <v>1</v>
      </c>
      <c r="AF32" s="46">
        <f>(AE32+AC32+Y32+V32+R32)*0.18</f>
        <v>1.39726575</v>
      </c>
      <c r="AG32" s="46"/>
      <c r="AH32" s="46">
        <v>0.42</v>
      </c>
      <c r="AI32" s="46"/>
      <c r="AJ32" s="48"/>
      <c r="AK32" s="48"/>
      <c r="AL32" s="48"/>
      <c r="AM32" s="49"/>
      <c r="AN32" s="50">
        <f>AH32+AF32+AE32+AC32+V32+R32</f>
        <v>9.57985325</v>
      </c>
    </row>
    <row r="33" ht="15" customHeight="1" spans="1:40">
      <c r="A33" s="22"/>
      <c r="B33" s="22"/>
      <c r="C33" s="23"/>
      <c r="D33" s="23"/>
      <c r="E33" s="23"/>
      <c r="F33" s="26"/>
      <c r="G33" s="24"/>
      <c r="H33" s="25"/>
      <c r="I33" s="25"/>
      <c r="J33" s="24"/>
      <c r="K33" s="25"/>
      <c r="L33" s="32"/>
      <c r="M33" s="33"/>
      <c r="N33" s="34"/>
      <c r="O33" s="32"/>
      <c r="P33" s="32"/>
      <c r="Q33" s="32"/>
      <c r="R33" s="37"/>
      <c r="S33" s="39"/>
      <c r="T33" s="42"/>
      <c r="U33" s="39"/>
      <c r="V33" s="40"/>
      <c r="W33" s="41"/>
      <c r="X33" s="41"/>
      <c r="Y33" s="41"/>
      <c r="Z33" s="41"/>
      <c r="AA33" s="41"/>
      <c r="AB33" s="45"/>
      <c r="AC33" s="41"/>
      <c r="AD33" s="41"/>
      <c r="AE33" s="41"/>
      <c r="AF33" s="46"/>
      <c r="AG33" s="46"/>
      <c r="AH33" s="46"/>
      <c r="AI33" s="46"/>
      <c r="AJ33" s="48"/>
      <c r="AK33" s="48"/>
      <c r="AL33" s="48"/>
      <c r="AM33" s="49"/>
      <c r="AN33" s="51"/>
    </row>
    <row r="34" ht="15" customHeight="1" spans="1:40">
      <c r="A34" s="22"/>
      <c r="B34" s="22"/>
      <c r="C34" s="23"/>
      <c r="D34" s="23"/>
      <c r="E34" s="23"/>
      <c r="F34" s="26"/>
      <c r="G34" s="24"/>
      <c r="H34" s="25"/>
      <c r="I34" s="25"/>
      <c r="J34" s="24"/>
      <c r="K34" s="25"/>
      <c r="L34" s="32"/>
      <c r="M34" s="33"/>
      <c r="N34" s="34"/>
      <c r="O34" s="32"/>
      <c r="P34" s="32"/>
      <c r="Q34" s="32"/>
      <c r="R34" s="37"/>
      <c r="S34" s="39"/>
      <c r="T34" s="42"/>
      <c r="U34" s="39"/>
      <c r="V34" s="40"/>
      <c r="W34" s="41"/>
      <c r="X34" s="41"/>
      <c r="Y34" s="41"/>
      <c r="Z34" s="41"/>
      <c r="AA34" s="41"/>
      <c r="AB34" s="45"/>
      <c r="AC34" s="41"/>
      <c r="AD34" s="41"/>
      <c r="AE34" s="41"/>
      <c r="AF34" s="46"/>
      <c r="AG34" s="46"/>
      <c r="AH34" s="46"/>
      <c r="AI34" s="46"/>
      <c r="AJ34" s="48"/>
      <c r="AK34" s="48"/>
      <c r="AL34" s="48"/>
      <c r="AM34" s="49"/>
      <c r="AN34" s="51"/>
    </row>
    <row r="35" ht="15" customHeight="1" spans="1:40">
      <c r="A35" s="22"/>
      <c r="B35" s="22"/>
      <c r="C35" s="23"/>
      <c r="D35" s="23"/>
      <c r="E35" s="23"/>
      <c r="F35" s="26"/>
      <c r="G35" s="24"/>
      <c r="H35" s="25"/>
      <c r="I35" s="25"/>
      <c r="J35" s="24"/>
      <c r="K35" s="25"/>
      <c r="L35" s="32"/>
      <c r="M35" s="33"/>
      <c r="N35" s="34"/>
      <c r="O35" s="32"/>
      <c r="P35" s="32"/>
      <c r="Q35" s="32"/>
      <c r="R35" s="37"/>
      <c r="S35" s="39"/>
      <c r="T35" s="42"/>
      <c r="U35" s="39"/>
      <c r="V35" s="40"/>
      <c r="W35" s="41"/>
      <c r="X35" s="41"/>
      <c r="Y35" s="41"/>
      <c r="Z35" s="41"/>
      <c r="AA35" s="41"/>
      <c r="AB35" s="45"/>
      <c r="AC35" s="41"/>
      <c r="AD35" s="41"/>
      <c r="AE35" s="41"/>
      <c r="AF35" s="46"/>
      <c r="AG35" s="46"/>
      <c r="AH35" s="46"/>
      <c r="AI35" s="46"/>
      <c r="AJ35" s="48"/>
      <c r="AK35" s="48"/>
      <c r="AL35" s="48"/>
      <c r="AM35" s="49"/>
      <c r="AN35" s="51"/>
    </row>
    <row r="36" ht="15" customHeight="1" spans="1:40">
      <c r="A36" s="22"/>
      <c r="B36" s="22"/>
      <c r="C36" s="23"/>
      <c r="D36" s="23"/>
      <c r="E36" s="23"/>
      <c r="F36" s="26"/>
      <c r="G36" s="24"/>
      <c r="H36" s="25"/>
      <c r="I36" s="25"/>
      <c r="J36" s="24"/>
      <c r="K36" s="25"/>
      <c r="L36" s="32"/>
      <c r="M36" s="33"/>
      <c r="N36" s="34"/>
      <c r="O36" s="32"/>
      <c r="P36" s="32"/>
      <c r="Q36" s="32"/>
      <c r="R36" s="37"/>
      <c r="S36" s="39"/>
      <c r="T36" s="42"/>
      <c r="U36" s="39"/>
      <c r="V36" s="40"/>
      <c r="W36" s="41"/>
      <c r="X36" s="41"/>
      <c r="Y36" s="41"/>
      <c r="Z36" s="41"/>
      <c r="AA36" s="41"/>
      <c r="AB36" s="45"/>
      <c r="AC36" s="41"/>
      <c r="AD36" s="41"/>
      <c r="AE36" s="41"/>
      <c r="AF36" s="46"/>
      <c r="AG36" s="46"/>
      <c r="AH36" s="46"/>
      <c r="AI36" s="46"/>
      <c r="AJ36" s="48"/>
      <c r="AK36" s="48"/>
      <c r="AL36" s="48"/>
      <c r="AM36" s="49"/>
      <c r="AN36" s="51"/>
    </row>
    <row r="37" ht="15" customHeight="1" spans="1:40">
      <c r="A37" s="22"/>
      <c r="B37" s="22"/>
      <c r="C37" s="23"/>
      <c r="D37" s="23"/>
      <c r="E37" s="23"/>
      <c r="F37" s="26"/>
      <c r="G37" s="24"/>
      <c r="H37" s="25"/>
      <c r="I37" s="25"/>
      <c r="J37" s="24"/>
      <c r="K37" s="25"/>
      <c r="L37" s="32"/>
      <c r="M37" s="33"/>
      <c r="N37" s="34"/>
      <c r="O37" s="32"/>
      <c r="P37" s="32"/>
      <c r="Q37" s="32"/>
      <c r="R37" s="37"/>
      <c r="S37" s="39"/>
      <c r="T37" s="42"/>
      <c r="U37" s="39"/>
      <c r="V37" s="40"/>
      <c r="W37" s="41"/>
      <c r="X37" s="41"/>
      <c r="Y37" s="41"/>
      <c r="Z37" s="41"/>
      <c r="AA37" s="41"/>
      <c r="AB37" s="45"/>
      <c r="AC37" s="41"/>
      <c r="AD37" s="41"/>
      <c r="AE37" s="41"/>
      <c r="AF37" s="46"/>
      <c r="AG37" s="46"/>
      <c r="AH37" s="46"/>
      <c r="AI37" s="46"/>
      <c r="AJ37" s="52" t="s">
        <v>157</v>
      </c>
      <c r="AK37" s="53"/>
      <c r="AL37" s="54"/>
      <c r="AM37" s="49">
        <v>0.8</v>
      </c>
      <c r="AN37" s="51"/>
    </row>
    <row r="38" ht="15" customHeight="1" spans="1:40">
      <c r="A38" s="22"/>
      <c r="B38" s="22"/>
      <c r="C38" s="23"/>
      <c r="D38" s="23"/>
      <c r="E38" s="23"/>
      <c r="F38" s="26"/>
      <c r="G38" s="24"/>
      <c r="H38" s="25"/>
      <c r="I38" s="25"/>
      <c r="J38" s="24"/>
      <c r="K38" s="25"/>
      <c r="L38" s="32"/>
      <c r="M38" s="33"/>
      <c r="N38" s="34"/>
      <c r="O38" s="32"/>
      <c r="P38" s="32"/>
      <c r="Q38" s="32"/>
      <c r="R38" s="37"/>
      <c r="S38" s="39"/>
      <c r="T38" s="42"/>
      <c r="U38" s="39"/>
      <c r="V38" s="40"/>
      <c r="W38" s="41"/>
      <c r="X38" s="41"/>
      <c r="Y38" s="41"/>
      <c r="Z38" s="41"/>
      <c r="AA38" s="41"/>
      <c r="AB38" s="45"/>
      <c r="AC38" s="41"/>
      <c r="AD38" s="41"/>
      <c r="AE38" s="41"/>
      <c r="AF38" s="46"/>
      <c r="AG38" s="46"/>
      <c r="AH38" s="46"/>
      <c r="AI38" s="46"/>
      <c r="AJ38" s="52" t="s">
        <v>140</v>
      </c>
      <c r="AK38" s="53"/>
      <c r="AL38" s="54"/>
      <c r="AM38" s="49">
        <v>0.8</v>
      </c>
      <c r="AN38" s="51"/>
    </row>
    <row r="39" ht="15" customHeight="1" spans="1:40">
      <c r="A39" s="22" t="s">
        <v>187</v>
      </c>
      <c r="B39" s="22" t="s">
        <v>188</v>
      </c>
      <c r="C39" s="23" t="s">
        <v>189</v>
      </c>
      <c r="D39" s="23"/>
      <c r="E39" s="23">
        <v>2</v>
      </c>
      <c r="F39" s="23" t="s">
        <v>169</v>
      </c>
      <c r="G39" s="24">
        <v>1.5</v>
      </c>
      <c r="H39" s="25">
        <v>115</v>
      </c>
      <c r="I39" s="25">
        <v>1250</v>
      </c>
      <c r="J39" s="24">
        <f>I39*H39*G39*0.00785/1000</f>
        <v>1.69265625</v>
      </c>
      <c r="K39" s="25">
        <v>46</v>
      </c>
      <c r="L39" s="32">
        <f>J39/K39</f>
        <v>0.036796875</v>
      </c>
      <c r="M39" s="33">
        <v>0.028</v>
      </c>
      <c r="N39" s="34">
        <f>M39/L39</f>
        <v>0.760934182590234</v>
      </c>
      <c r="O39" s="32">
        <v>6.6</v>
      </c>
      <c r="P39" s="32">
        <v>2.5</v>
      </c>
      <c r="Q39" s="32">
        <f>(L39-M39)*P39</f>
        <v>0.0219921875</v>
      </c>
      <c r="R39" s="37">
        <f>L39*O39-Q39</f>
        <v>0.2208671875</v>
      </c>
      <c r="S39" s="38" t="s">
        <v>170</v>
      </c>
      <c r="T39" s="39" t="s">
        <v>171</v>
      </c>
      <c r="U39" s="39">
        <v>0.1</v>
      </c>
      <c r="V39" s="40">
        <f>U39+U41+U40+U42+U43+U44+U45</f>
        <v>0.34</v>
      </c>
      <c r="W39" s="41"/>
      <c r="X39" s="41"/>
      <c r="Y39" s="41"/>
      <c r="Z39" s="41"/>
      <c r="AA39" s="41"/>
      <c r="AB39" s="45"/>
      <c r="AC39" s="41"/>
      <c r="AD39" s="41"/>
      <c r="AE39" s="41"/>
      <c r="AF39" s="46"/>
      <c r="AG39" s="46"/>
      <c r="AH39" s="46"/>
      <c r="AI39" s="46"/>
      <c r="AJ39" s="48"/>
      <c r="AK39" s="48"/>
      <c r="AL39" s="48"/>
      <c r="AM39" s="49"/>
      <c r="AN39" s="50"/>
    </row>
    <row r="40" ht="15" customHeight="1" spans="1:40">
      <c r="A40" s="22"/>
      <c r="B40" s="22"/>
      <c r="C40" s="23"/>
      <c r="D40" s="23"/>
      <c r="E40" s="23"/>
      <c r="F40" s="26"/>
      <c r="G40" s="24"/>
      <c r="H40" s="25"/>
      <c r="I40" s="25"/>
      <c r="J40" s="24"/>
      <c r="K40" s="25"/>
      <c r="L40" s="32"/>
      <c r="M40" s="33"/>
      <c r="N40" s="34"/>
      <c r="O40" s="32"/>
      <c r="P40" s="32"/>
      <c r="Q40" s="32"/>
      <c r="R40" s="37"/>
      <c r="S40" s="39" t="s">
        <v>172</v>
      </c>
      <c r="T40" s="42" t="s">
        <v>173</v>
      </c>
      <c r="U40" s="39">
        <v>0.08</v>
      </c>
      <c r="V40" s="40"/>
      <c r="W40" s="41"/>
      <c r="X40" s="41"/>
      <c r="Y40" s="41"/>
      <c r="Z40" s="41"/>
      <c r="AA40" s="41"/>
      <c r="AB40" s="45"/>
      <c r="AC40" s="41"/>
      <c r="AD40" s="41"/>
      <c r="AE40" s="41"/>
      <c r="AF40" s="46"/>
      <c r="AG40" s="46"/>
      <c r="AH40" s="46"/>
      <c r="AI40" s="46"/>
      <c r="AJ40" s="48">
        <v>400</v>
      </c>
      <c r="AK40" s="48">
        <v>260</v>
      </c>
      <c r="AL40" s="48">
        <v>280</v>
      </c>
      <c r="AM40" s="49">
        <v>0.4</v>
      </c>
      <c r="AN40" s="51"/>
    </row>
    <row r="41" ht="15" customHeight="1" spans="1:40">
      <c r="A41" s="22"/>
      <c r="B41" s="22"/>
      <c r="C41" s="23"/>
      <c r="D41" s="23"/>
      <c r="E41" s="23"/>
      <c r="F41" s="26"/>
      <c r="G41" s="24"/>
      <c r="H41" s="25"/>
      <c r="I41" s="25"/>
      <c r="J41" s="24"/>
      <c r="K41" s="25"/>
      <c r="L41" s="32"/>
      <c r="M41" s="33"/>
      <c r="N41" s="34"/>
      <c r="O41" s="32"/>
      <c r="P41" s="32"/>
      <c r="Q41" s="32"/>
      <c r="R41" s="37"/>
      <c r="S41" s="39" t="s">
        <v>162</v>
      </c>
      <c r="T41" s="42" t="s">
        <v>173</v>
      </c>
      <c r="U41" s="39">
        <v>0.08</v>
      </c>
      <c r="V41" s="40"/>
      <c r="W41" s="41"/>
      <c r="X41" s="41"/>
      <c r="Y41" s="41"/>
      <c r="Z41" s="41"/>
      <c r="AA41" s="41"/>
      <c r="AB41" s="45"/>
      <c r="AC41" s="41"/>
      <c r="AD41" s="41"/>
      <c r="AE41" s="41"/>
      <c r="AF41" s="46"/>
      <c r="AG41" s="46"/>
      <c r="AH41" s="46"/>
      <c r="AI41" s="46"/>
      <c r="AJ41" s="48">
        <v>400</v>
      </c>
      <c r="AK41" s="48">
        <v>260</v>
      </c>
      <c r="AL41" s="48">
        <v>280</v>
      </c>
      <c r="AM41" s="49">
        <v>0.5</v>
      </c>
      <c r="AN41" s="51"/>
    </row>
    <row r="42" ht="15" customHeight="1" spans="1:40">
      <c r="A42" s="22"/>
      <c r="B42" s="22"/>
      <c r="C42" s="23"/>
      <c r="D42" s="23"/>
      <c r="E42" s="23"/>
      <c r="F42" s="26"/>
      <c r="G42" s="24"/>
      <c r="H42" s="25"/>
      <c r="I42" s="25"/>
      <c r="J42" s="24"/>
      <c r="K42" s="25"/>
      <c r="L42" s="32"/>
      <c r="M42" s="33"/>
      <c r="N42" s="34"/>
      <c r="O42" s="32"/>
      <c r="P42" s="32"/>
      <c r="Q42" s="32"/>
      <c r="R42" s="37"/>
      <c r="S42" s="39" t="s">
        <v>174</v>
      </c>
      <c r="T42" s="42" t="s">
        <v>173</v>
      </c>
      <c r="U42" s="39">
        <v>0.08</v>
      </c>
      <c r="V42" s="40"/>
      <c r="W42" s="41"/>
      <c r="X42" s="41"/>
      <c r="Y42" s="41"/>
      <c r="Z42" s="41"/>
      <c r="AA42" s="41"/>
      <c r="AB42" s="45"/>
      <c r="AC42" s="41"/>
      <c r="AD42" s="41"/>
      <c r="AE42" s="41"/>
      <c r="AF42" s="46"/>
      <c r="AG42" s="46"/>
      <c r="AH42" s="46"/>
      <c r="AI42" s="46"/>
      <c r="AJ42" s="48">
        <v>400</v>
      </c>
      <c r="AK42" s="48">
        <v>260</v>
      </c>
      <c r="AL42" s="48">
        <v>280</v>
      </c>
      <c r="AM42" s="49">
        <v>0.4</v>
      </c>
      <c r="AN42" s="51"/>
    </row>
    <row r="43" ht="15" customHeight="1" spans="1:40">
      <c r="A43" s="22"/>
      <c r="B43" s="22"/>
      <c r="C43" s="23"/>
      <c r="D43" s="23"/>
      <c r="E43" s="23"/>
      <c r="F43" s="26"/>
      <c r="G43" s="24"/>
      <c r="H43" s="25"/>
      <c r="I43" s="25"/>
      <c r="J43" s="24"/>
      <c r="K43" s="25"/>
      <c r="L43" s="32"/>
      <c r="M43" s="33"/>
      <c r="N43" s="34"/>
      <c r="O43" s="32"/>
      <c r="P43" s="32"/>
      <c r="Q43" s="32"/>
      <c r="R43" s="37"/>
      <c r="S43" s="39"/>
      <c r="T43" s="42"/>
      <c r="U43" s="39"/>
      <c r="V43" s="40"/>
      <c r="W43" s="41"/>
      <c r="X43" s="41"/>
      <c r="Y43" s="41"/>
      <c r="Z43" s="41"/>
      <c r="AA43" s="41"/>
      <c r="AB43" s="45"/>
      <c r="AC43" s="41"/>
      <c r="AD43" s="41"/>
      <c r="AE43" s="41"/>
      <c r="AF43" s="46"/>
      <c r="AG43" s="46"/>
      <c r="AH43" s="46"/>
      <c r="AI43" s="46"/>
      <c r="AJ43" s="48"/>
      <c r="AK43" s="48"/>
      <c r="AL43" s="48"/>
      <c r="AM43" s="49"/>
      <c r="AN43" s="51"/>
    </row>
    <row r="44" ht="15" customHeight="1" spans="1:40">
      <c r="A44" s="22"/>
      <c r="B44" s="22"/>
      <c r="C44" s="23"/>
      <c r="D44" s="23"/>
      <c r="E44" s="23"/>
      <c r="F44" s="26"/>
      <c r="G44" s="24"/>
      <c r="H44" s="25"/>
      <c r="I44" s="25"/>
      <c r="J44" s="24"/>
      <c r="K44" s="25"/>
      <c r="L44" s="32"/>
      <c r="M44" s="33"/>
      <c r="N44" s="34"/>
      <c r="O44" s="32"/>
      <c r="P44" s="32"/>
      <c r="Q44" s="32"/>
      <c r="R44" s="37"/>
      <c r="S44" s="39"/>
      <c r="T44" s="42"/>
      <c r="U44" s="39"/>
      <c r="V44" s="40"/>
      <c r="W44" s="41"/>
      <c r="X44" s="41"/>
      <c r="Y44" s="41"/>
      <c r="Z44" s="41"/>
      <c r="AA44" s="41"/>
      <c r="AB44" s="45"/>
      <c r="AC44" s="41"/>
      <c r="AD44" s="41"/>
      <c r="AE44" s="41"/>
      <c r="AF44" s="46"/>
      <c r="AG44" s="46"/>
      <c r="AH44" s="46"/>
      <c r="AI44" s="46"/>
      <c r="AJ44" s="48"/>
      <c r="AK44" s="48"/>
      <c r="AL44" s="48"/>
      <c r="AM44" s="49"/>
      <c r="AN44" s="51"/>
    </row>
    <row r="45" ht="15" customHeight="1" spans="1:40">
      <c r="A45" s="22"/>
      <c r="B45" s="22"/>
      <c r="C45" s="23"/>
      <c r="D45" s="23"/>
      <c r="E45" s="23"/>
      <c r="F45" s="26"/>
      <c r="G45" s="24"/>
      <c r="H45" s="25"/>
      <c r="I45" s="25"/>
      <c r="J45" s="24"/>
      <c r="K45" s="25"/>
      <c r="L45" s="32"/>
      <c r="M45" s="33"/>
      <c r="N45" s="34"/>
      <c r="O45" s="32"/>
      <c r="P45" s="32"/>
      <c r="Q45" s="32"/>
      <c r="R45" s="37"/>
      <c r="S45" s="39"/>
      <c r="T45" s="42"/>
      <c r="U45" s="39"/>
      <c r="V45" s="40"/>
      <c r="W45" s="41"/>
      <c r="X45" s="41"/>
      <c r="Y45" s="41"/>
      <c r="Z45" s="41"/>
      <c r="AA45" s="41"/>
      <c r="AB45" s="45"/>
      <c r="AC45" s="41"/>
      <c r="AD45" s="41"/>
      <c r="AE45" s="41"/>
      <c r="AF45" s="46"/>
      <c r="AG45" s="46"/>
      <c r="AH45" s="46"/>
      <c r="AI45" s="46"/>
      <c r="AJ45" s="48"/>
      <c r="AK45" s="48"/>
      <c r="AL45" s="48"/>
      <c r="AM45" s="49"/>
      <c r="AN45" s="51"/>
    </row>
    <row r="46" ht="15" customHeight="1" spans="1:40">
      <c r="A46" s="22" t="s">
        <v>190</v>
      </c>
      <c r="B46" s="22" t="s">
        <v>191</v>
      </c>
      <c r="C46" s="23" t="s">
        <v>186</v>
      </c>
      <c r="D46" s="23"/>
      <c r="E46" s="23">
        <v>1</v>
      </c>
      <c r="F46" s="23" t="s">
        <v>192</v>
      </c>
      <c r="G46" s="24">
        <v>0.9</v>
      </c>
      <c r="H46" s="25">
        <v>415</v>
      </c>
      <c r="I46" s="25">
        <v>1250</v>
      </c>
      <c r="J46" s="24">
        <f>I46*H46*G46*0.00785/1000</f>
        <v>3.66496875</v>
      </c>
      <c r="K46" s="25">
        <v>6</v>
      </c>
      <c r="L46" s="32">
        <f>J46/K46</f>
        <v>0.610828125</v>
      </c>
      <c r="M46" s="33">
        <v>0.344</v>
      </c>
      <c r="N46" s="34">
        <f>M46/L46</f>
        <v>0.56316987696007</v>
      </c>
      <c r="O46" s="32">
        <v>8.2</v>
      </c>
      <c r="P46" s="32">
        <v>2.5</v>
      </c>
      <c r="Q46" s="32">
        <f>(L46-M46)*P46</f>
        <v>0.6670703125</v>
      </c>
      <c r="R46" s="37">
        <f>L46*O46-Q46</f>
        <v>4.3417203125</v>
      </c>
      <c r="S46" s="38" t="s">
        <v>170</v>
      </c>
      <c r="T46" s="39" t="s">
        <v>171</v>
      </c>
      <c r="U46" s="39">
        <v>0.1</v>
      </c>
      <c r="V46" s="40">
        <f>U46+U47+U48+U49+U50+U51+U52+U53+U54+U55+U56</f>
        <v>1.46</v>
      </c>
      <c r="W46" s="41"/>
      <c r="X46" s="41"/>
      <c r="Y46" s="41"/>
      <c r="Z46" s="41"/>
      <c r="AA46" s="41"/>
      <c r="AB46" s="45"/>
      <c r="AC46" s="41"/>
      <c r="AD46" s="41"/>
      <c r="AE46" s="41"/>
      <c r="AF46" s="46"/>
      <c r="AG46" s="46"/>
      <c r="AH46" s="46"/>
      <c r="AI46" s="46"/>
      <c r="AJ46" s="48"/>
      <c r="AK46" s="48"/>
      <c r="AL46" s="48"/>
      <c r="AM46" s="49"/>
      <c r="AN46" s="50"/>
    </row>
    <row r="47" ht="15" customHeight="1" spans="1:40">
      <c r="A47" s="22"/>
      <c r="B47" s="22"/>
      <c r="C47" s="23"/>
      <c r="D47" s="23"/>
      <c r="E47" s="23"/>
      <c r="F47" s="26"/>
      <c r="G47" s="24"/>
      <c r="H47" s="25"/>
      <c r="I47" s="25"/>
      <c r="J47" s="24"/>
      <c r="K47" s="25"/>
      <c r="L47" s="32"/>
      <c r="M47" s="33"/>
      <c r="N47" s="34"/>
      <c r="O47" s="32"/>
      <c r="P47" s="32"/>
      <c r="Q47" s="32"/>
      <c r="R47" s="37"/>
      <c r="S47" s="39" t="s">
        <v>172</v>
      </c>
      <c r="T47" s="42" t="s">
        <v>193</v>
      </c>
      <c r="U47" s="39">
        <v>0.16</v>
      </c>
      <c r="V47" s="40"/>
      <c r="W47" s="41"/>
      <c r="X47" s="41"/>
      <c r="Y47" s="41"/>
      <c r="Z47" s="41"/>
      <c r="AA47" s="41"/>
      <c r="AB47" s="45"/>
      <c r="AC47" s="41"/>
      <c r="AD47" s="41"/>
      <c r="AE47" s="41"/>
      <c r="AF47" s="46"/>
      <c r="AG47" s="46"/>
      <c r="AH47" s="46"/>
      <c r="AI47" s="46"/>
      <c r="AJ47" s="48">
        <v>800</v>
      </c>
      <c r="AK47" s="48">
        <v>450</v>
      </c>
      <c r="AL47" s="48">
        <v>400</v>
      </c>
      <c r="AM47" s="49">
        <v>1.8</v>
      </c>
      <c r="AN47" s="51"/>
    </row>
    <row r="48" ht="15" customHeight="1" spans="1:40">
      <c r="A48" s="22"/>
      <c r="B48" s="22"/>
      <c r="C48" s="23"/>
      <c r="D48" s="23"/>
      <c r="E48" s="23"/>
      <c r="F48" s="26"/>
      <c r="G48" s="24"/>
      <c r="H48" s="25"/>
      <c r="I48" s="25"/>
      <c r="J48" s="24"/>
      <c r="K48" s="25"/>
      <c r="L48" s="32"/>
      <c r="M48" s="33"/>
      <c r="N48" s="34"/>
      <c r="O48" s="32"/>
      <c r="P48" s="32"/>
      <c r="Q48" s="32"/>
      <c r="R48" s="37"/>
      <c r="S48" s="39" t="s">
        <v>162</v>
      </c>
      <c r="T48" s="42" t="s">
        <v>163</v>
      </c>
      <c r="U48" s="39">
        <v>0.13</v>
      </c>
      <c r="V48" s="40"/>
      <c r="W48" s="41"/>
      <c r="X48" s="41"/>
      <c r="Y48" s="41"/>
      <c r="Z48" s="41"/>
      <c r="AA48" s="41"/>
      <c r="AB48" s="45"/>
      <c r="AC48" s="41"/>
      <c r="AD48" s="41"/>
      <c r="AE48" s="41"/>
      <c r="AF48" s="46"/>
      <c r="AG48" s="46"/>
      <c r="AH48" s="46"/>
      <c r="AI48" s="46"/>
      <c r="AJ48" s="48">
        <v>800</v>
      </c>
      <c r="AK48" s="48">
        <v>450</v>
      </c>
      <c r="AL48" s="48">
        <v>350</v>
      </c>
      <c r="AM48" s="49">
        <v>2.2</v>
      </c>
      <c r="AN48" s="51"/>
    </row>
    <row r="49" ht="15" customHeight="1" spans="1:40">
      <c r="A49" s="22"/>
      <c r="B49" s="22"/>
      <c r="C49" s="23"/>
      <c r="D49" s="23"/>
      <c r="E49" s="23"/>
      <c r="F49" s="26"/>
      <c r="G49" s="24"/>
      <c r="H49" s="25"/>
      <c r="I49" s="25"/>
      <c r="J49" s="24"/>
      <c r="K49" s="25"/>
      <c r="L49" s="32"/>
      <c r="M49" s="33"/>
      <c r="N49" s="34"/>
      <c r="O49" s="32"/>
      <c r="P49" s="32"/>
      <c r="Q49" s="32"/>
      <c r="R49" s="37"/>
      <c r="S49" s="39" t="s">
        <v>162</v>
      </c>
      <c r="T49" s="42" t="s">
        <v>193</v>
      </c>
      <c r="U49" s="39">
        <v>0.16</v>
      </c>
      <c r="V49" s="40"/>
      <c r="W49" s="41"/>
      <c r="X49" s="41"/>
      <c r="Y49" s="41"/>
      <c r="Z49" s="41"/>
      <c r="AA49" s="41"/>
      <c r="AB49" s="45"/>
      <c r="AC49" s="41"/>
      <c r="AD49" s="41"/>
      <c r="AE49" s="41"/>
      <c r="AF49" s="46"/>
      <c r="AG49" s="46"/>
      <c r="AH49" s="46"/>
      <c r="AI49" s="46"/>
      <c r="AJ49" s="48">
        <v>800</v>
      </c>
      <c r="AK49" s="48">
        <v>450</v>
      </c>
      <c r="AL49" s="48">
        <v>400</v>
      </c>
      <c r="AM49" s="49">
        <v>2</v>
      </c>
      <c r="AN49" s="51"/>
    </row>
    <row r="50" ht="15" customHeight="1" spans="1:40">
      <c r="A50" s="22"/>
      <c r="B50" s="22"/>
      <c r="C50" s="23"/>
      <c r="D50" s="23"/>
      <c r="E50" s="23"/>
      <c r="F50" s="26"/>
      <c r="G50" s="24"/>
      <c r="H50" s="25"/>
      <c r="I50" s="25"/>
      <c r="J50" s="24"/>
      <c r="K50" s="25"/>
      <c r="L50" s="32"/>
      <c r="M50" s="33"/>
      <c r="N50" s="34"/>
      <c r="O50" s="32"/>
      <c r="P50" s="32"/>
      <c r="Q50" s="32"/>
      <c r="R50" s="37"/>
      <c r="S50" s="39" t="s">
        <v>194</v>
      </c>
      <c r="T50" s="42" t="s">
        <v>163</v>
      </c>
      <c r="U50" s="39">
        <v>0.13</v>
      </c>
      <c r="V50" s="40"/>
      <c r="W50" s="41"/>
      <c r="X50" s="41"/>
      <c r="Y50" s="41"/>
      <c r="Z50" s="41"/>
      <c r="AA50" s="41"/>
      <c r="AB50" s="45"/>
      <c r="AC50" s="41"/>
      <c r="AD50" s="41"/>
      <c r="AE50" s="41"/>
      <c r="AF50" s="46"/>
      <c r="AG50" s="46"/>
      <c r="AH50" s="46"/>
      <c r="AI50" s="46"/>
      <c r="AJ50" s="48">
        <v>800</v>
      </c>
      <c r="AK50" s="48">
        <v>450</v>
      </c>
      <c r="AL50" s="48">
        <v>350</v>
      </c>
      <c r="AM50" s="49">
        <v>2</v>
      </c>
      <c r="AN50" s="51"/>
    </row>
    <row r="51" ht="15" customHeight="1" spans="1:40">
      <c r="A51" s="22"/>
      <c r="B51" s="22"/>
      <c r="C51" s="23"/>
      <c r="D51" s="23"/>
      <c r="E51" s="23"/>
      <c r="F51" s="26"/>
      <c r="G51" s="24"/>
      <c r="H51" s="25"/>
      <c r="I51" s="25"/>
      <c r="J51" s="24"/>
      <c r="K51" s="25"/>
      <c r="L51" s="32"/>
      <c r="M51" s="33"/>
      <c r="N51" s="34"/>
      <c r="O51" s="32"/>
      <c r="P51" s="32"/>
      <c r="Q51" s="32"/>
      <c r="R51" s="37"/>
      <c r="S51" s="39" t="s">
        <v>174</v>
      </c>
      <c r="T51" s="42" t="s">
        <v>163</v>
      </c>
      <c r="U51" s="39">
        <v>0.13</v>
      </c>
      <c r="V51" s="40"/>
      <c r="W51" s="41"/>
      <c r="X51" s="41"/>
      <c r="Y51" s="41"/>
      <c r="Z51" s="41"/>
      <c r="AA51" s="41"/>
      <c r="AB51" s="45"/>
      <c r="AC51" s="41"/>
      <c r="AD51" s="41"/>
      <c r="AE51" s="41"/>
      <c r="AF51" s="46"/>
      <c r="AG51" s="46"/>
      <c r="AH51" s="46"/>
      <c r="AI51" s="46"/>
      <c r="AJ51" s="48">
        <v>800</v>
      </c>
      <c r="AK51" s="48">
        <v>450</v>
      </c>
      <c r="AL51" s="48">
        <v>350</v>
      </c>
      <c r="AM51" s="49">
        <v>1.5</v>
      </c>
      <c r="AN51" s="51"/>
    </row>
    <row r="52" ht="15" customHeight="1" spans="1:40">
      <c r="A52" s="22"/>
      <c r="B52" s="22"/>
      <c r="C52" s="23"/>
      <c r="D52" s="23"/>
      <c r="E52" s="23"/>
      <c r="F52" s="26"/>
      <c r="G52" s="24"/>
      <c r="H52" s="25"/>
      <c r="I52" s="25"/>
      <c r="J52" s="24"/>
      <c r="K52" s="25"/>
      <c r="L52" s="32"/>
      <c r="M52" s="33"/>
      <c r="N52" s="34"/>
      <c r="O52" s="32"/>
      <c r="P52" s="32"/>
      <c r="Q52" s="32"/>
      <c r="R52" s="37"/>
      <c r="S52" s="39" t="s">
        <v>195</v>
      </c>
      <c r="T52" s="42" t="s">
        <v>163</v>
      </c>
      <c r="U52" s="39">
        <v>0.13</v>
      </c>
      <c r="V52" s="40"/>
      <c r="W52" s="41"/>
      <c r="X52" s="41"/>
      <c r="Y52" s="41"/>
      <c r="Z52" s="41"/>
      <c r="AA52" s="41"/>
      <c r="AB52" s="45"/>
      <c r="AC52" s="41"/>
      <c r="AD52" s="41"/>
      <c r="AE52" s="41"/>
      <c r="AF52" s="46"/>
      <c r="AG52" s="46"/>
      <c r="AH52" s="46"/>
      <c r="AI52" s="46"/>
      <c r="AJ52" s="48">
        <v>800</v>
      </c>
      <c r="AK52" s="48">
        <v>450</v>
      </c>
      <c r="AL52" s="48">
        <v>350</v>
      </c>
      <c r="AM52" s="49">
        <v>2</v>
      </c>
      <c r="AN52" s="51"/>
    </row>
    <row r="53" ht="15" customHeight="1" spans="1:40">
      <c r="A53" s="22"/>
      <c r="B53" s="22"/>
      <c r="C53" s="23"/>
      <c r="D53" s="23"/>
      <c r="E53" s="23"/>
      <c r="F53" s="26"/>
      <c r="G53" s="24"/>
      <c r="H53" s="25"/>
      <c r="I53" s="25"/>
      <c r="J53" s="24"/>
      <c r="K53" s="25"/>
      <c r="L53" s="32"/>
      <c r="M53" s="33"/>
      <c r="N53" s="34"/>
      <c r="O53" s="32"/>
      <c r="P53" s="32"/>
      <c r="Q53" s="32"/>
      <c r="R53" s="37"/>
      <c r="S53" s="39" t="s">
        <v>196</v>
      </c>
      <c r="T53" s="42" t="s">
        <v>163</v>
      </c>
      <c r="U53" s="39">
        <v>0.13</v>
      </c>
      <c r="V53" s="40"/>
      <c r="W53" s="41"/>
      <c r="X53" s="41"/>
      <c r="Y53" s="41"/>
      <c r="Z53" s="41"/>
      <c r="AA53" s="41"/>
      <c r="AB53" s="45"/>
      <c r="AC53" s="41"/>
      <c r="AD53" s="41"/>
      <c r="AE53" s="41"/>
      <c r="AF53" s="46"/>
      <c r="AG53" s="46"/>
      <c r="AH53" s="46"/>
      <c r="AI53" s="46"/>
      <c r="AJ53" s="48">
        <v>800</v>
      </c>
      <c r="AK53" s="48">
        <v>450</v>
      </c>
      <c r="AL53" s="48">
        <v>350</v>
      </c>
      <c r="AM53" s="49">
        <v>2</v>
      </c>
      <c r="AN53" s="51"/>
    </row>
    <row r="54" ht="15" customHeight="1" spans="1:40">
      <c r="A54" s="22"/>
      <c r="B54" s="22"/>
      <c r="C54" s="23"/>
      <c r="D54" s="23"/>
      <c r="E54" s="23"/>
      <c r="F54" s="26"/>
      <c r="G54" s="24"/>
      <c r="H54" s="25"/>
      <c r="I54" s="25"/>
      <c r="J54" s="24"/>
      <c r="K54" s="25"/>
      <c r="L54" s="32"/>
      <c r="M54" s="33"/>
      <c r="N54" s="34"/>
      <c r="O54" s="32"/>
      <c r="P54" s="32"/>
      <c r="Q54" s="32"/>
      <c r="R54" s="37"/>
      <c r="S54" s="39" t="s">
        <v>174</v>
      </c>
      <c r="T54" s="42" t="s">
        <v>163</v>
      </c>
      <c r="U54" s="39">
        <v>0.13</v>
      </c>
      <c r="V54" s="40"/>
      <c r="W54" s="41"/>
      <c r="X54" s="41"/>
      <c r="Y54" s="41"/>
      <c r="Z54" s="41"/>
      <c r="AA54" s="41"/>
      <c r="AB54" s="45"/>
      <c r="AC54" s="41"/>
      <c r="AD54" s="41"/>
      <c r="AE54" s="41"/>
      <c r="AF54" s="46"/>
      <c r="AG54" s="46"/>
      <c r="AH54" s="46"/>
      <c r="AI54" s="46"/>
      <c r="AJ54" s="48">
        <v>800</v>
      </c>
      <c r="AK54" s="48">
        <v>450</v>
      </c>
      <c r="AL54" s="48">
        <v>350</v>
      </c>
      <c r="AM54" s="49">
        <v>2</v>
      </c>
      <c r="AN54" s="51"/>
    </row>
    <row r="55" ht="15" customHeight="1" spans="1:40">
      <c r="A55" s="22"/>
      <c r="B55" s="22"/>
      <c r="C55" s="23"/>
      <c r="D55" s="23"/>
      <c r="E55" s="23"/>
      <c r="F55" s="26"/>
      <c r="G55" s="24"/>
      <c r="H55" s="25"/>
      <c r="I55" s="25"/>
      <c r="J55" s="24"/>
      <c r="K55" s="25"/>
      <c r="L55" s="32"/>
      <c r="M55" s="33"/>
      <c r="N55" s="34"/>
      <c r="O55" s="32"/>
      <c r="P55" s="32"/>
      <c r="Q55" s="32"/>
      <c r="R55" s="37"/>
      <c r="S55" s="39" t="s">
        <v>174</v>
      </c>
      <c r="T55" s="42" t="s">
        <v>163</v>
      </c>
      <c r="U55" s="39">
        <v>0.13</v>
      </c>
      <c r="V55" s="40"/>
      <c r="W55" s="41"/>
      <c r="X55" s="41"/>
      <c r="Y55" s="41"/>
      <c r="Z55" s="41"/>
      <c r="AA55" s="41"/>
      <c r="AB55" s="45"/>
      <c r="AC55" s="41"/>
      <c r="AD55" s="41"/>
      <c r="AE55" s="41"/>
      <c r="AF55" s="46"/>
      <c r="AG55" s="46"/>
      <c r="AH55" s="46"/>
      <c r="AI55" s="46"/>
      <c r="AJ55" s="48">
        <v>800</v>
      </c>
      <c r="AK55" s="48">
        <v>450</v>
      </c>
      <c r="AL55" s="48">
        <v>350</v>
      </c>
      <c r="AM55" s="49">
        <v>1.5</v>
      </c>
      <c r="AN55" s="51"/>
    </row>
    <row r="56" ht="15" customHeight="1" spans="1:40">
      <c r="A56" s="22"/>
      <c r="B56" s="22"/>
      <c r="C56" s="23"/>
      <c r="D56" s="23"/>
      <c r="E56" s="23"/>
      <c r="F56" s="26"/>
      <c r="G56" s="24"/>
      <c r="H56" s="25"/>
      <c r="I56" s="25"/>
      <c r="J56" s="24"/>
      <c r="K56" s="25"/>
      <c r="L56" s="32"/>
      <c r="M56" s="33"/>
      <c r="N56" s="34"/>
      <c r="O56" s="32"/>
      <c r="P56" s="32"/>
      <c r="Q56" s="32"/>
      <c r="R56" s="37"/>
      <c r="S56" s="39" t="s">
        <v>194</v>
      </c>
      <c r="T56" s="42" t="s">
        <v>163</v>
      </c>
      <c r="U56" s="39">
        <v>0.13</v>
      </c>
      <c r="V56" s="40"/>
      <c r="W56" s="41"/>
      <c r="X56" s="41"/>
      <c r="Y56" s="41"/>
      <c r="Z56" s="41"/>
      <c r="AA56" s="41"/>
      <c r="AB56" s="45"/>
      <c r="AC56" s="41"/>
      <c r="AD56" s="41"/>
      <c r="AE56" s="41"/>
      <c r="AF56" s="46"/>
      <c r="AG56" s="46"/>
      <c r="AH56" s="46"/>
      <c r="AI56" s="46"/>
      <c r="AJ56" s="48">
        <v>800</v>
      </c>
      <c r="AK56" s="48">
        <v>450</v>
      </c>
      <c r="AL56" s="48">
        <v>350</v>
      </c>
      <c r="AM56" s="49">
        <v>1.5</v>
      </c>
      <c r="AN56" s="51"/>
    </row>
    <row r="57" ht="15" customHeight="1" spans="1:40">
      <c r="A57" s="22" t="s">
        <v>197</v>
      </c>
      <c r="B57" s="22" t="s">
        <v>198</v>
      </c>
      <c r="C57" s="23" t="s">
        <v>199</v>
      </c>
      <c r="D57" s="23"/>
      <c r="E57" s="23">
        <v>4</v>
      </c>
      <c r="F57" s="23" t="s">
        <v>200</v>
      </c>
      <c r="G57" s="24">
        <v>3</v>
      </c>
      <c r="H57" s="25">
        <v>100</v>
      </c>
      <c r="I57" s="25">
        <v>1250</v>
      </c>
      <c r="J57" s="24">
        <f>I57*H57*G57*0.00785/1000</f>
        <v>2.94375</v>
      </c>
      <c r="K57" s="25">
        <v>30</v>
      </c>
      <c r="L57" s="32">
        <f>J57/K57</f>
        <v>0.098125</v>
      </c>
      <c r="M57" s="33">
        <v>0.064</v>
      </c>
      <c r="N57" s="34">
        <f>M57/L57</f>
        <v>0.652229299363057</v>
      </c>
      <c r="O57" s="32">
        <v>7</v>
      </c>
      <c r="P57" s="32">
        <v>2.5</v>
      </c>
      <c r="Q57" s="32">
        <f>(L57-M57)*P57</f>
        <v>0.0853125</v>
      </c>
      <c r="R57" s="37">
        <f>L57*O57-Q57</f>
        <v>0.6015625</v>
      </c>
      <c r="S57" s="38" t="s">
        <v>170</v>
      </c>
      <c r="T57" s="39" t="s">
        <v>171</v>
      </c>
      <c r="U57" s="39">
        <v>0.1</v>
      </c>
      <c r="V57" s="40">
        <f>U57+U59+U58+U60+U61+U62+U63</f>
        <v>0.34</v>
      </c>
      <c r="W57" s="41"/>
      <c r="X57" s="41"/>
      <c r="Y57" s="41"/>
      <c r="Z57" s="41"/>
      <c r="AA57" s="41"/>
      <c r="AB57" s="45"/>
      <c r="AC57" s="41"/>
      <c r="AD57" s="41"/>
      <c r="AE57" s="41"/>
      <c r="AF57" s="46">
        <f>(AE57+AC57+Y57+V57+R57)*0.18</f>
        <v>0.16948125</v>
      </c>
      <c r="AG57" s="46"/>
      <c r="AH57" s="46">
        <v>0.1</v>
      </c>
      <c r="AI57" s="46"/>
      <c r="AJ57" s="48"/>
      <c r="AK57" s="48"/>
      <c r="AL57" s="48"/>
      <c r="AM57" s="49"/>
      <c r="AN57" s="50">
        <f>AH57+AF57+AE57+AC57+V57+R57</f>
        <v>1.21104375</v>
      </c>
    </row>
    <row r="58" ht="15" customHeight="1" spans="1:40">
      <c r="A58" s="22"/>
      <c r="B58" s="22"/>
      <c r="C58" s="23"/>
      <c r="D58" s="23"/>
      <c r="E58" s="23"/>
      <c r="F58" s="26"/>
      <c r="G58" s="24"/>
      <c r="H58" s="25"/>
      <c r="I58" s="25"/>
      <c r="J58" s="24"/>
      <c r="K58" s="25"/>
      <c r="L58" s="32"/>
      <c r="M58" s="33"/>
      <c r="N58" s="34"/>
      <c r="O58" s="32"/>
      <c r="P58" s="32"/>
      <c r="Q58" s="32"/>
      <c r="R58" s="37"/>
      <c r="S58" s="39" t="s">
        <v>172</v>
      </c>
      <c r="T58" s="42" t="s">
        <v>173</v>
      </c>
      <c r="U58" s="39">
        <v>0.08</v>
      </c>
      <c r="V58" s="40"/>
      <c r="W58" s="41"/>
      <c r="X58" s="41"/>
      <c r="Y58" s="41"/>
      <c r="Z58" s="41"/>
      <c r="AA58" s="41"/>
      <c r="AB58" s="45"/>
      <c r="AC58" s="41"/>
      <c r="AD58" s="41"/>
      <c r="AE58" s="41"/>
      <c r="AF58" s="46"/>
      <c r="AG58" s="46"/>
      <c r="AH58" s="46"/>
      <c r="AI58" s="46"/>
      <c r="AJ58" s="48">
        <v>400</v>
      </c>
      <c r="AK58" s="48">
        <v>260</v>
      </c>
      <c r="AL58" s="48">
        <v>280</v>
      </c>
      <c r="AM58" s="49">
        <v>0.4</v>
      </c>
      <c r="AN58" s="51"/>
    </row>
    <row r="59" ht="15" customHeight="1" spans="1:40">
      <c r="A59" s="22"/>
      <c r="B59" s="22"/>
      <c r="C59" s="23"/>
      <c r="D59" s="23"/>
      <c r="E59" s="23"/>
      <c r="F59" s="26"/>
      <c r="G59" s="24"/>
      <c r="H59" s="25"/>
      <c r="I59" s="25"/>
      <c r="J59" s="24"/>
      <c r="K59" s="25"/>
      <c r="L59" s="32"/>
      <c r="M59" s="33"/>
      <c r="N59" s="34"/>
      <c r="O59" s="32"/>
      <c r="P59" s="32"/>
      <c r="Q59" s="32"/>
      <c r="R59" s="37"/>
      <c r="S59" s="39" t="s">
        <v>162</v>
      </c>
      <c r="T59" s="42" t="s">
        <v>173</v>
      </c>
      <c r="U59" s="39">
        <v>0.08</v>
      </c>
      <c r="V59" s="40"/>
      <c r="W59" s="41"/>
      <c r="X59" s="41"/>
      <c r="Y59" s="41"/>
      <c r="Z59" s="41"/>
      <c r="AA59" s="41"/>
      <c r="AB59" s="45"/>
      <c r="AC59" s="41"/>
      <c r="AD59" s="41"/>
      <c r="AE59" s="41"/>
      <c r="AF59" s="46"/>
      <c r="AG59" s="46"/>
      <c r="AH59" s="46"/>
      <c r="AI59" s="46"/>
      <c r="AJ59" s="48">
        <v>400</v>
      </c>
      <c r="AK59" s="48">
        <v>260</v>
      </c>
      <c r="AL59" s="48">
        <v>280</v>
      </c>
      <c r="AM59" s="49">
        <v>0.5</v>
      </c>
      <c r="AN59" s="51"/>
    </row>
    <row r="60" ht="15" customHeight="1" spans="1:40">
      <c r="A60" s="22"/>
      <c r="B60" s="22"/>
      <c r="C60" s="23"/>
      <c r="D60" s="23"/>
      <c r="E60" s="23"/>
      <c r="F60" s="26"/>
      <c r="G60" s="24"/>
      <c r="H60" s="25"/>
      <c r="I60" s="25"/>
      <c r="J60" s="24"/>
      <c r="K60" s="25"/>
      <c r="L60" s="32"/>
      <c r="M60" s="33"/>
      <c r="N60" s="34"/>
      <c r="O60" s="32"/>
      <c r="P60" s="32"/>
      <c r="Q60" s="32"/>
      <c r="R60" s="37"/>
      <c r="S60" s="39" t="s">
        <v>174</v>
      </c>
      <c r="T60" s="42" t="s">
        <v>173</v>
      </c>
      <c r="U60" s="39">
        <v>0.08</v>
      </c>
      <c r="V60" s="40"/>
      <c r="W60" s="41"/>
      <c r="X60" s="41"/>
      <c r="Y60" s="41"/>
      <c r="Z60" s="41"/>
      <c r="AA60" s="41"/>
      <c r="AB60" s="45"/>
      <c r="AC60" s="41"/>
      <c r="AD60" s="41"/>
      <c r="AE60" s="41"/>
      <c r="AF60" s="46"/>
      <c r="AG60" s="46"/>
      <c r="AH60" s="46"/>
      <c r="AI60" s="46"/>
      <c r="AJ60" s="48">
        <v>400</v>
      </c>
      <c r="AK60" s="48">
        <v>260</v>
      </c>
      <c r="AL60" s="48">
        <v>280</v>
      </c>
      <c r="AM60" s="49">
        <v>0.4</v>
      </c>
      <c r="AN60" s="51"/>
    </row>
    <row r="61" ht="15" customHeight="1" spans="1:40">
      <c r="A61" s="22"/>
      <c r="B61" s="22"/>
      <c r="C61" s="23"/>
      <c r="D61" s="23"/>
      <c r="E61" s="23"/>
      <c r="F61" s="26"/>
      <c r="G61" s="24"/>
      <c r="H61" s="25"/>
      <c r="I61" s="25"/>
      <c r="J61" s="24"/>
      <c r="K61" s="25"/>
      <c r="L61" s="32"/>
      <c r="M61" s="33"/>
      <c r="N61" s="34"/>
      <c r="O61" s="32"/>
      <c r="P61" s="32"/>
      <c r="Q61" s="32"/>
      <c r="R61" s="37"/>
      <c r="S61" s="39"/>
      <c r="T61" s="42"/>
      <c r="U61" s="39"/>
      <c r="V61" s="40"/>
      <c r="W61" s="41"/>
      <c r="X61" s="41"/>
      <c r="Y61" s="41"/>
      <c r="Z61" s="41"/>
      <c r="AA61" s="41"/>
      <c r="AB61" s="45"/>
      <c r="AC61" s="41"/>
      <c r="AD61" s="41"/>
      <c r="AE61" s="41"/>
      <c r="AF61" s="46"/>
      <c r="AG61" s="46"/>
      <c r="AH61" s="46"/>
      <c r="AI61" s="46"/>
      <c r="AJ61" s="52" t="s">
        <v>140</v>
      </c>
      <c r="AK61" s="53"/>
      <c r="AL61" s="54"/>
      <c r="AM61" s="49">
        <v>0.4</v>
      </c>
      <c r="AN61" s="51"/>
    </row>
    <row r="62" ht="15" customHeight="1" spans="1:40">
      <c r="A62" s="22"/>
      <c r="B62" s="22"/>
      <c r="C62" s="23"/>
      <c r="D62" s="23"/>
      <c r="E62" s="23"/>
      <c r="F62" s="26"/>
      <c r="G62" s="24"/>
      <c r="H62" s="25"/>
      <c r="I62" s="25"/>
      <c r="J62" s="24"/>
      <c r="K62" s="25"/>
      <c r="L62" s="32"/>
      <c r="M62" s="33"/>
      <c r="N62" s="34"/>
      <c r="O62" s="32"/>
      <c r="P62" s="32"/>
      <c r="Q62" s="32"/>
      <c r="R62" s="37"/>
      <c r="S62" s="39"/>
      <c r="T62" s="42"/>
      <c r="U62" s="39"/>
      <c r="V62" s="40"/>
      <c r="W62" s="41"/>
      <c r="X62" s="41"/>
      <c r="Y62" s="41"/>
      <c r="Z62" s="41"/>
      <c r="AA62" s="41"/>
      <c r="AB62" s="45"/>
      <c r="AC62" s="41"/>
      <c r="AD62" s="41"/>
      <c r="AE62" s="41"/>
      <c r="AF62" s="46"/>
      <c r="AG62" s="46"/>
      <c r="AH62" s="46"/>
      <c r="AI62" s="46"/>
      <c r="AJ62" s="48"/>
      <c r="AK62" s="48"/>
      <c r="AL62" s="48"/>
      <c r="AM62" s="49"/>
      <c r="AN62" s="51"/>
    </row>
    <row r="63" ht="15" customHeight="1" spans="1:40">
      <c r="A63" s="22"/>
      <c r="B63" s="22"/>
      <c r="C63" s="23"/>
      <c r="D63" s="23"/>
      <c r="E63" s="23"/>
      <c r="F63" s="26"/>
      <c r="G63" s="24"/>
      <c r="H63" s="25"/>
      <c r="I63" s="25"/>
      <c r="J63" s="24"/>
      <c r="K63" s="25"/>
      <c r="L63" s="32"/>
      <c r="M63" s="33"/>
      <c r="N63" s="34"/>
      <c r="O63" s="32"/>
      <c r="P63" s="32"/>
      <c r="Q63" s="32"/>
      <c r="R63" s="37"/>
      <c r="S63" s="39"/>
      <c r="T63" s="42"/>
      <c r="U63" s="39"/>
      <c r="V63" s="40"/>
      <c r="W63" s="41"/>
      <c r="X63" s="41"/>
      <c r="Y63" s="41"/>
      <c r="Z63" s="41"/>
      <c r="AA63" s="41"/>
      <c r="AB63" s="45"/>
      <c r="AC63" s="41"/>
      <c r="AD63" s="41"/>
      <c r="AE63" s="41"/>
      <c r="AF63" s="46"/>
      <c r="AG63" s="46"/>
      <c r="AH63" s="46"/>
      <c r="AI63" s="46"/>
      <c r="AJ63" s="48"/>
      <c r="AK63" s="48"/>
      <c r="AL63" s="48"/>
      <c r="AM63" s="49"/>
      <c r="AN63" s="51"/>
    </row>
    <row r="64" ht="15" customHeight="1" spans="1:40">
      <c r="A64" s="22" t="s">
        <v>201</v>
      </c>
      <c r="B64" s="22" t="s">
        <v>202</v>
      </c>
      <c r="C64" s="23" t="s">
        <v>203</v>
      </c>
      <c r="D64" s="23"/>
      <c r="E64" s="23">
        <v>1</v>
      </c>
      <c r="F64" s="23"/>
      <c r="G64" s="24"/>
      <c r="H64" s="25"/>
      <c r="I64" s="25"/>
      <c r="J64" s="24"/>
      <c r="K64" s="25"/>
      <c r="L64" s="32"/>
      <c r="M64" s="33"/>
      <c r="N64" s="34"/>
      <c r="O64" s="32"/>
      <c r="P64" s="32"/>
      <c r="Q64" s="32"/>
      <c r="R64" s="37">
        <f>R71+R78+R85+R92</f>
        <v>1.61242073219147</v>
      </c>
      <c r="S64" s="38"/>
      <c r="T64" s="39"/>
      <c r="U64" s="39"/>
      <c r="V64" s="40">
        <f>V71+V78+V85+V92</f>
        <v>2.88</v>
      </c>
      <c r="W64" s="41"/>
      <c r="X64" s="41"/>
      <c r="Y64" s="41"/>
      <c r="Z64" s="41"/>
      <c r="AA64" s="41"/>
      <c r="AB64" s="45"/>
      <c r="AC64" s="41"/>
      <c r="AD64" s="41"/>
      <c r="AE64" s="41">
        <v>0.67</v>
      </c>
      <c r="AF64" s="46">
        <f>(AE64+AC64+Y64+V64+R64)*0.25</f>
        <v>1.29060518304787</v>
      </c>
      <c r="AG64" s="46"/>
      <c r="AH64" s="46">
        <v>0.35</v>
      </c>
      <c r="AI64" s="46"/>
      <c r="AJ64" s="48"/>
      <c r="AK64" s="48"/>
      <c r="AL64" s="48"/>
      <c r="AM64" s="49"/>
      <c r="AN64" s="50">
        <f>AH64+AF64+AE64+AC64+V64+R64</f>
        <v>6.80302591523934</v>
      </c>
    </row>
    <row r="65" ht="15" customHeight="1" spans="1:40">
      <c r="A65" s="22"/>
      <c r="B65" s="22"/>
      <c r="C65" s="23"/>
      <c r="D65" s="23"/>
      <c r="E65" s="23"/>
      <c r="F65" s="26"/>
      <c r="G65" s="24"/>
      <c r="H65" s="25"/>
      <c r="I65" s="25"/>
      <c r="J65" s="24"/>
      <c r="K65" s="25"/>
      <c r="L65" s="32"/>
      <c r="M65" s="33"/>
      <c r="N65" s="34"/>
      <c r="O65" s="32"/>
      <c r="P65" s="32"/>
      <c r="Q65" s="32"/>
      <c r="R65" s="37"/>
      <c r="S65" s="39"/>
      <c r="T65" s="42"/>
      <c r="U65" s="39"/>
      <c r="V65" s="40"/>
      <c r="W65" s="41"/>
      <c r="X65" s="41"/>
      <c r="Y65" s="41"/>
      <c r="Z65" s="41"/>
      <c r="AA65" s="41"/>
      <c r="AB65" s="45"/>
      <c r="AC65" s="41"/>
      <c r="AD65" s="41"/>
      <c r="AE65" s="41"/>
      <c r="AF65" s="46"/>
      <c r="AG65" s="46"/>
      <c r="AH65" s="46"/>
      <c r="AI65" s="46"/>
      <c r="AJ65" s="48"/>
      <c r="AK65" s="48"/>
      <c r="AL65" s="48"/>
      <c r="AM65" s="49"/>
      <c r="AN65" s="51"/>
    </row>
    <row r="66" ht="15" customHeight="1" spans="1:40">
      <c r="A66" s="22"/>
      <c r="B66" s="22"/>
      <c r="C66" s="23"/>
      <c r="D66" s="23"/>
      <c r="E66" s="23"/>
      <c r="F66" s="26"/>
      <c r="G66" s="24"/>
      <c r="H66" s="25"/>
      <c r="I66" s="25"/>
      <c r="J66" s="24"/>
      <c r="K66" s="25"/>
      <c r="L66" s="32"/>
      <c r="M66" s="33"/>
      <c r="N66" s="34"/>
      <c r="O66" s="32"/>
      <c r="P66" s="32"/>
      <c r="Q66" s="32"/>
      <c r="R66" s="37"/>
      <c r="S66" s="39"/>
      <c r="T66" s="42"/>
      <c r="U66" s="39"/>
      <c r="V66" s="40"/>
      <c r="W66" s="41"/>
      <c r="X66" s="41"/>
      <c r="Y66" s="41"/>
      <c r="Z66" s="41"/>
      <c r="AA66" s="41"/>
      <c r="AB66" s="45"/>
      <c r="AC66" s="41"/>
      <c r="AD66" s="41"/>
      <c r="AE66" s="41"/>
      <c r="AF66" s="46"/>
      <c r="AG66" s="46"/>
      <c r="AH66" s="46"/>
      <c r="AI66" s="46"/>
      <c r="AJ66" s="48"/>
      <c r="AK66" s="48"/>
      <c r="AL66" s="48"/>
      <c r="AM66" s="49"/>
      <c r="AN66" s="51"/>
    </row>
    <row r="67" ht="15" customHeight="1" spans="1:40">
      <c r="A67" s="22"/>
      <c r="B67" s="22"/>
      <c r="C67" s="23"/>
      <c r="D67" s="23"/>
      <c r="E67" s="23"/>
      <c r="F67" s="26"/>
      <c r="G67" s="24"/>
      <c r="H67" s="25"/>
      <c r="I67" s="25"/>
      <c r="J67" s="24"/>
      <c r="K67" s="25"/>
      <c r="L67" s="32"/>
      <c r="M67" s="33"/>
      <c r="N67" s="34"/>
      <c r="O67" s="32"/>
      <c r="P67" s="32"/>
      <c r="Q67" s="32"/>
      <c r="R67" s="37"/>
      <c r="S67" s="39"/>
      <c r="T67" s="42"/>
      <c r="U67" s="39"/>
      <c r="V67" s="40"/>
      <c r="W67" s="41"/>
      <c r="X67" s="41"/>
      <c r="Y67" s="41"/>
      <c r="Z67" s="41"/>
      <c r="AA67" s="41"/>
      <c r="AB67" s="45"/>
      <c r="AC67" s="41"/>
      <c r="AD67" s="41"/>
      <c r="AE67" s="41"/>
      <c r="AF67" s="46"/>
      <c r="AG67" s="46"/>
      <c r="AH67" s="46"/>
      <c r="AI67" s="46"/>
      <c r="AJ67" s="48"/>
      <c r="AK67" s="48"/>
      <c r="AL67" s="48"/>
      <c r="AM67" s="49"/>
      <c r="AN67" s="51"/>
    </row>
    <row r="68" ht="15" customHeight="1" spans="1:40">
      <c r="A68" s="22"/>
      <c r="B68" s="22"/>
      <c r="C68" s="23"/>
      <c r="D68" s="23"/>
      <c r="E68" s="23"/>
      <c r="F68" s="26"/>
      <c r="G68" s="24"/>
      <c r="H68" s="25"/>
      <c r="I68" s="25"/>
      <c r="J68" s="24"/>
      <c r="K68" s="25"/>
      <c r="L68" s="32"/>
      <c r="M68" s="33"/>
      <c r="N68" s="34"/>
      <c r="O68" s="32"/>
      <c r="P68" s="32"/>
      <c r="Q68" s="32"/>
      <c r="R68" s="37"/>
      <c r="S68" s="39"/>
      <c r="T68" s="42"/>
      <c r="U68" s="39"/>
      <c r="V68" s="40"/>
      <c r="W68" s="41"/>
      <c r="X68" s="41"/>
      <c r="Y68" s="41"/>
      <c r="Z68" s="41"/>
      <c r="AA68" s="41"/>
      <c r="AB68" s="45"/>
      <c r="AC68" s="41"/>
      <c r="AD68" s="41"/>
      <c r="AE68" s="41"/>
      <c r="AF68" s="46"/>
      <c r="AG68" s="46"/>
      <c r="AH68" s="46"/>
      <c r="AI68" s="46"/>
      <c r="AJ68" s="48"/>
      <c r="AK68" s="48"/>
      <c r="AL68" s="48"/>
      <c r="AM68" s="49"/>
      <c r="AN68" s="51"/>
    </row>
    <row r="69" ht="15" customHeight="1" spans="1:40">
      <c r="A69" s="22"/>
      <c r="B69" s="22"/>
      <c r="C69" s="23"/>
      <c r="D69" s="23"/>
      <c r="E69" s="23"/>
      <c r="F69" s="26"/>
      <c r="G69" s="24"/>
      <c r="H69" s="25"/>
      <c r="I69" s="25"/>
      <c r="J69" s="24"/>
      <c r="K69" s="25"/>
      <c r="L69" s="32"/>
      <c r="M69" s="33"/>
      <c r="N69" s="34"/>
      <c r="O69" s="32"/>
      <c r="P69" s="32"/>
      <c r="Q69" s="32"/>
      <c r="R69" s="37"/>
      <c r="S69" s="39"/>
      <c r="T69" s="42"/>
      <c r="U69" s="39"/>
      <c r="V69" s="40"/>
      <c r="W69" s="41"/>
      <c r="X69" s="41"/>
      <c r="Y69" s="41"/>
      <c r="Z69" s="41"/>
      <c r="AA69" s="41"/>
      <c r="AB69" s="45"/>
      <c r="AC69" s="41"/>
      <c r="AD69" s="41"/>
      <c r="AE69" s="41"/>
      <c r="AF69" s="46"/>
      <c r="AG69" s="46"/>
      <c r="AH69" s="46"/>
      <c r="AI69" s="46"/>
      <c r="AJ69" s="52" t="s">
        <v>157</v>
      </c>
      <c r="AK69" s="53"/>
      <c r="AL69" s="54"/>
      <c r="AM69" s="49">
        <v>0.8</v>
      </c>
      <c r="AN69" s="51"/>
    </row>
    <row r="70" ht="15" customHeight="1" spans="1:40">
      <c r="A70" s="22"/>
      <c r="B70" s="22"/>
      <c r="C70" s="23"/>
      <c r="D70" s="23"/>
      <c r="E70" s="23"/>
      <c r="F70" s="26"/>
      <c r="G70" s="24"/>
      <c r="H70" s="25"/>
      <c r="I70" s="25"/>
      <c r="J70" s="24"/>
      <c r="K70" s="25"/>
      <c r="L70" s="32"/>
      <c r="M70" s="33"/>
      <c r="N70" s="34"/>
      <c r="O70" s="32"/>
      <c r="P70" s="32"/>
      <c r="Q70" s="32"/>
      <c r="R70" s="37"/>
      <c r="S70" s="39"/>
      <c r="T70" s="42"/>
      <c r="U70" s="39"/>
      <c r="V70" s="40"/>
      <c r="W70" s="41"/>
      <c r="X70" s="41"/>
      <c r="Y70" s="41"/>
      <c r="Z70" s="41"/>
      <c r="AA70" s="41"/>
      <c r="AB70" s="45"/>
      <c r="AC70" s="41"/>
      <c r="AD70" s="41"/>
      <c r="AE70" s="41"/>
      <c r="AF70" s="46"/>
      <c r="AG70" s="46"/>
      <c r="AH70" s="46"/>
      <c r="AI70" s="46"/>
      <c r="AJ70" s="52" t="s">
        <v>140</v>
      </c>
      <c r="AK70" s="53"/>
      <c r="AL70" s="54"/>
      <c r="AM70" s="49">
        <v>0.8</v>
      </c>
      <c r="AN70" s="51"/>
    </row>
    <row r="71" ht="15" customHeight="1" spans="1:40">
      <c r="A71" s="22" t="s">
        <v>204</v>
      </c>
      <c r="B71" s="22" t="s">
        <v>205</v>
      </c>
      <c r="C71" s="23" t="s">
        <v>206</v>
      </c>
      <c r="D71" s="23"/>
      <c r="E71" s="23">
        <v>1</v>
      </c>
      <c r="F71" s="23" t="s">
        <v>207</v>
      </c>
      <c r="G71" s="24">
        <v>2.5</v>
      </c>
      <c r="H71" s="25">
        <v>115</v>
      </c>
      <c r="I71" s="25">
        <v>1250</v>
      </c>
      <c r="J71" s="24">
        <f>I71*H71*G71*0.00785/1000</f>
        <v>2.82109375</v>
      </c>
      <c r="K71" s="25">
        <v>38</v>
      </c>
      <c r="L71" s="32">
        <f>J71/K71</f>
        <v>0.0742393092105263</v>
      </c>
      <c r="M71" s="33">
        <v>0.05</v>
      </c>
      <c r="N71" s="34">
        <f>M71/L71</f>
        <v>0.673497646081418</v>
      </c>
      <c r="O71" s="32">
        <v>6.8</v>
      </c>
      <c r="P71" s="32">
        <v>2.5</v>
      </c>
      <c r="Q71" s="32">
        <f>(L71-M71)*P71</f>
        <v>0.0605982730263158</v>
      </c>
      <c r="R71" s="37">
        <f>L71*O71-Q71</f>
        <v>0.444229029605263</v>
      </c>
      <c r="S71" s="38" t="s">
        <v>170</v>
      </c>
      <c r="T71" s="39" t="s">
        <v>171</v>
      </c>
      <c r="U71" s="39">
        <v>0.1</v>
      </c>
      <c r="V71" s="40">
        <f>U71+U73+U72+U74+U75+U76+U77</f>
        <v>0.34</v>
      </c>
      <c r="W71" s="41"/>
      <c r="X71" s="41"/>
      <c r="Y71" s="41"/>
      <c r="Z71" s="41"/>
      <c r="AA71" s="41"/>
      <c r="AB71" s="45"/>
      <c r="AC71" s="41"/>
      <c r="AD71" s="41"/>
      <c r="AE71" s="41"/>
      <c r="AF71" s="46"/>
      <c r="AG71" s="46"/>
      <c r="AH71" s="46"/>
      <c r="AI71" s="46"/>
      <c r="AJ71" s="48"/>
      <c r="AK71" s="48"/>
      <c r="AL71" s="48"/>
      <c r="AM71" s="49"/>
      <c r="AN71" s="50"/>
    </row>
    <row r="72" ht="15" customHeight="1" spans="1:40">
      <c r="A72" s="22"/>
      <c r="B72" s="22"/>
      <c r="C72" s="23"/>
      <c r="D72" s="23"/>
      <c r="E72" s="23"/>
      <c r="F72" s="26"/>
      <c r="G72" s="24"/>
      <c r="H72" s="25"/>
      <c r="I72" s="25"/>
      <c r="J72" s="24"/>
      <c r="K72" s="25"/>
      <c r="L72" s="32"/>
      <c r="M72" s="33"/>
      <c r="N72" s="34"/>
      <c r="O72" s="32"/>
      <c r="P72" s="32"/>
      <c r="Q72" s="32"/>
      <c r="R72" s="37"/>
      <c r="S72" s="39" t="s">
        <v>172</v>
      </c>
      <c r="T72" s="42" t="s">
        <v>173</v>
      </c>
      <c r="U72" s="39">
        <v>0.08</v>
      </c>
      <c r="V72" s="40"/>
      <c r="W72" s="41"/>
      <c r="X72" s="41"/>
      <c r="Y72" s="41"/>
      <c r="Z72" s="41"/>
      <c r="AA72" s="41"/>
      <c r="AB72" s="45"/>
      <c r="AC72" s="41"/>
      <c r="AD72" s="41"/>
      <c r="AE72" s="41"/>
      <c r="AF72" s="46"/>
      <c r="AG72" s="46"/>
      <c r="AH72" s="46"/>
      <c r="AI72" s="46"/>
      <c r="AJ72" s="48">
        <v>400</v>
      </c>
      <c r="AK72" s="48">
        <v>260</v>
      </c>
      <c r="AL72" s="48">
        <v>280</v>
      </c>
      <c r="AM72" s="49">
        <v>0.4</v>
      </c>
      <c r="AN72" s="51"/>
    </row>
    <row r="73" ht="15" customHeight="1" spans="1:40">
      <c r="A73" s="22"/>
      <c r="B73" s="22"/>
      <c r="C73" s="23"/>
      <c r="D73" s="23"/>
      <c r="E73" s="23"/>
      <c r="F73" s="26"/>
      <c r="G73" s="24"/>
      <c r="H73" s="25"/>
      <c r="I73" s="25"/>
      <c r="J73" s="24"/>
      <c r="K73" s="25"/>
      <c r="L73" s="32"/>
      <c r="M73" s="33"/>
      <c r="N73" s="34"/>
      <c r="O73" s="32"/>
      <c r="P73" s="32"/>
      <c r="Q73" s="32"/>
      <c r="R73" s="37"/>
      <c r="S73" s="39" t="s">
        <v>162</v>
      </c>
      <c r="T73" s="42" t="s">
        <v>173</v>
      </c>
      <c r="U73" s="39">
        <v>0.08</v>
      </c>
      <c r="V73" s="40"/>
      <c r="W73" s="41"/>
      <c r="X73" s="41"/>
      <c r="Y73" s="41"/>
      <c r="Z73" s="41"/>
      <c r="AA73" s="41"/>
      <c r="AB73" s="45"/>
      <c r="AC73" s="41"/>
      <c r="AD73" s="41"/>
      <c r="AE73" s="41"/>
      <c r="AF73" s="46"/>
      <c r="AG73" s="46"/>
      <c r="AH73" s="46"/>
      <c r="AI73" s="46"/>
      <c r="AJ73" s="48">
        <v>400</v>
      </c>
      <c r="AK73" s="48">
        <v>260</v>
      </c>
      <c r="AL73" s="48">
        <v>280</v>
      </c>
      <c r="AM73" s="49">
        <v>0.5</v>
      </c>
      <c r="AN73" s="51"/>
    </row>
    <row r="74" ht="15" customHeight="1" spans="1:40">
      <c r="A74" s="22"/>
      <c r="B74" s="22"/>
      <c r="C74" s="23"/>
      <c r="D74" s="23"/>
      <c r="E74" s="23"/>
      <c r="F74" s="26"/>
      <c r="G74" s="24"/>
      <c r="H74" s="25"/>
      <c r="I74" s="25"/>
      <c r="J74" s="24"/>
      <c r="K74" s="25"/>
      <c r="L74" s="32"/>
      <c r="M74" s="33"/>
      <c r="N74" s="34"/>
      <c r="O74" s="32"/>
      <c r="P74" s="32"/>
      <c r="Q74" s="32"/>
      <c r="R74" s="37"/>
      <c r="S74" s="39" t="s">
        <v>174</v>
      </c>
      <c r="T74" s="42" t="s">
        <v>173</v>
      </c>
      <c r="U74" s="39">
        <v>0.08</v>
      </c>
      <c r="V74" s="40"/>
      <c r="W74" s="41"/>
      <c r="X74" s="41"/>
      <c r="Y74" s="41"/>
      <c r="Z74" s="41"/>
      <c r="AA74" s="41"/>
      <c r="AB74" s="45"/>
      <c r="AC74" s="41"/>
      <c r="AD74" s="41"/>
      <c r="AE74" s="41"/>
      <c r="AF74" s="46"/>
      <c r="AG74" s="46"/>
      <c r="AH74" s="46"/>
      <c r="AI74" s="46"/>
      <c r="AJ74" s="48">
        <v>400</v>
      </c>
      <c r="AK74" s="48">
        <v>260</v>
      </c>
      <c r="AL74" s="48">
        <v>280</v>
      </c>
      <c r="AM74" s="49">
        <v>0.4</v>
      </c>
      <c r="AN74" s="51"/>
    </row>
    <row r="75" ht="15" customHeight="1" spans="1:40">
      <c r="A75" s="22"/>
      <c r="B75" s="22"/>
      <c r="C75" s="23"/>
      <c r="D75" s="23"/>
      <c r="E75" s="23"/>
      <c r="F75" s="26"/>
      <c r="G75" s="24"/>
      <c r="H75" s="25"/>
      <c r="I75" s="25"/>
      <c r="J75" s="24"/>
      <c r="K75" s="25"/>
      <c r="L75" s="32"/>
      <c r="M75" s="33"/>
      <c r="N75" s="34"/>
      <c r="O75" s="32"/>
      <c r="P75" s="32"/>
      <c r="Q75" s="32"/>
      <c r="R75" s="37"/>
      <c r="S75" s="39"/>
      <c r="T75" s="42"/>
      <c r="U75" s="39"/>
      <c r="V75" s="40"/>
      <c r="W75" s="41"/>
      <c r="X75" s="41"/>
      <c r="Y75" s="41"/>
      <c r="Z75" s="41"/>
      <c r="AA75" s="41"/>
      <c r="AB75" s="45"/>
      <c r="AC75" s="41"/>
      <c r="AD75" s="41"/>
      <c r="AE75" s="41"/>
      <c r="AF75" s="46"/>
      <c r="AG75" s="46"/>
      <c r="AH75" s="46"/>
      <c r="AI75" s="46"/>
      <c r="AJ75" s="48"/>
      <c r="AK75" s="48"/>
      <c r="AL75" s="48"/>
      <c r="AM75" s="49"/>
      <c r="AN75" s="51"/>
    </row>
    <row r="76" ht="15" customHeight="1" spans="1:40">
      <c r="A76" s="22"/>
      <c r="B76" s="22"/>
      <c r="C76" s="23"/>
      <c r="D76" s="23"/>
      <c r="E76" s="23"/>
      <c r="F76" s="26"/>
      <c r="G76" s="24"/>
      <c r="H76" s="25"/>
      <c r="I76" s="25"/>
      <c r="J76" s="24"/>
      <c r="K76" s="25"/>
      <c r="L76" s="32"/>
      <c r="M76" s="33"/>
      <c r="N76" s="34"/>
      <c r="O76" s="32"/>
      <c r="P76" s="32"/>
      <c r="Q76" s="32"/>
      <c r="R76" s="37"/>
      <c r="S76" s="39"/>
      <c r="T76" s="42"/>
      <c r="U76" s="39"/>
      <c r="V76" s="40"/>
      <c r="W76" s="41"/>
      <c r="X76" s="41"/>
      <c r="Y76" s="41"/>
      <c r="Z76" s="41"/>
      <c r="AA76" s="41"/>
      <c r="AB76" s="45"/>
      <c r="AC76" s="41"/>
      <c r="AD76" s="41"/>
      <c r="AE76" s="41"/>
      <c r="AF76" s="46"/>
      <c r="AG76" s="46"/>
      <c r="AH76" s="46"/>
      <c r="AI76" s="46"/>
      <c r="AJ76" s="48"/>
      <c r="AK76" s="48"/>
      <c r="AL76" s="48"/>
      <c r="AM76" s="49"/>
      <c r="AN76" s="51"/>
    </row>
    <row r="77" ht="15" customHeight="1" spans="1:40">
      <c r="A77" s="22"/>
      <c r="B77" s="22"/>
      <c r="C77" s="23"/>
      <c r="D77" s="23"/>
      <c r="E77" s="23"/>
      <c r="F77" s="26"/>
      <c r="G77" s="24"/>
      <c r="H77" s="25"/>
      <c r="I77" s="25"/>
      <c r="J77" s="24"/>
      <c r="K77" s="25"/>
      <c r="L77" s="32"/>
      <c r="M77" s="33"/>
      <c r="N77" s="34"/>
      <c r="O77" s="32"/>
      <c r="P77" s="32"/>
      <c r="Q77" s="32"/>
      <c r="R77" s="37"/>
      <c r="S77" s="39"/>
      <c r="T77" s="42"/>
      <c r="U77" s="39"/>
      <c r="V77" s="40"/>
      <c r="W77" s="41"/>
      <c r="X77" s="41"/>
      <c r="Y77" s="41"/>
      <c r="Z77" s="41"/>
      <c r="AA77" s="41"/>
      <c r="AB77" s="45"/>
      <c r="AC77" s="41"/>
      <c r="AD77" s="41"/>
      <c r="AE77" s="41"/>
      <c r="AF77" s="46"/>
      <c r="AG77" s="46"/>
      <c r="AH77" s="46"/>
      <c r="AI77" s="46"/>
      <c r="AJ77" s="48"/>
      <c r="AK77" s="48"/>
      <c r="AL77" s="48"/>
      <c r="AM77" s="49"/>
      <c r="AN77" s="51"/>
    </row>
    <row r="78" ht="15" customHeight="1" spans="1:40">
      <c r="A78" s="22" t="s">
        <v>208</v>
      </c>
      <c r="B78" s="22" t="s">
        <v>209</v>
      </c>
      <c r="C78" s="23" t="s">
        <v>210</v>
      </c>
      <c r="D78" s="23"/>
      <c r="E78" s="23">
        <v>1</v>
      </c>
      <c r="F78" s="23" t="s">
        <v>211</v>
      </c>
      <c r="G78" s="24">
        <v>2</v>
      </c>
      <c r="H78" s="25">
        <v>70</v>
      </c>
      <c r="I78" s="25">
        <v>1250</v>
      </c>
      <c r="J78" s="24">
        <f>I78*H78*G78*0.00785/1000</f>
        <v>1.37375</v>
      </c>
      <c r="K78" s="25">
        <v>40</v>
      </c>
      <c r="L78" s="32">
        <f>J78/K78</f>
        <v>0.03434375</v>
      </c>
      <c r="M78" s="33">
        <v>0.023</v>
      </c>
      <c r="N78" s="34">
        <f>M78/L78</f>
        <v>0.669699727024568</v>
      </c>
      <c r="O78" s="32">
        <v>6.8</v>
      </c>
      <c r="P78" s="32">
        <v>2.5</v>
      </c>
      <c r="Q78" s="32">
        <f>(L78-M78)*P78</f>
        <v>0.028359375</v>
      </c>
      <c r="R78" s="37">
        <f>L78*O78-Q78</f>
        <v>0.205178125</v>
      </c>
      <c r="S78" s="38" t="s">
        <v>170</v>
      </c>
      <c r="T78" s="39" t="s">
        <v>171</v>
      </c>
      <c r="U78" s="39">
        <v>0.1</v>
      </c>
      <c r="V78" s="40">
        <f>U78+U80+U79+U81+U82+U83+U84</f>
        <v>0.26</v>
      </c>
      <c r="W78" s="41"/>
      <c r="X78" s="41"/>
      <c r="Y78" s="41"/>
      <c r="Z78" s="41"/>
      <c r="AA78" s="41"/>
      <c r="AB78" s="45"/>
      <c r="AC78" s="41"/>
      <c r="AD78" s="41"/>
      <c r="AE78" s="41"/>
      <c r="AF78" s="46"/>
      <c r="AG78" s="46"/>
      <c r="AH78" s="46"/>
      <c r="AI78" s="46"/>
      <c r="AJ78" s="48"/>
      <c r="AK78" s="48"/>
      <c r="AL78" s="48"/>
      <c r="AM78" s="49"/>
      <c r="AN78" s="50"/>
    </row>
    <row r="79" ht="15" customHeight="1" spans="1:40">
      <c r="A79" s="22"/>
      <c r="B79" s="22"/>
      <c r="C79" s="23"/>
      <c r="D79" s="23"/>
      <c r="E79" s="23"/>
      <c r="F79" s="26"/>
      <c r="G79" s="24"/>
      <c r="H79" s="25"/>
      <c r="I79" s="25"/>
      <c r="J79" s="24"/>
      <c r="K79" s="25"/>
      <c r="L79" s="32"/>
      <c r="M79" s="33"/>
      <c r="N79" s="34"/>
      <c r="O79" s="32"/>
      <c r="P79" s="32"/>
      <c r="Q79" s="32"/>
      <c r="R79" s="37"/>
      <c r="S79" s="39" t="s">
        <v>172</v>
      </c>
      <c r="T79" s="42" t="s">
        <v>173</v>
      </c>
      <c r="U79" s="39">
        <v>0.08</v>
      </c>
      <c r="V79" s="40"/>
      <c r="W79" s="41"/>
      <c r="X79" s="41"/>
      <c r="Y79" s="41"/>
      <c r="Z79" s="41"/>
      <c r="AA79" s="41"/>
      <c r="AB79" s="45"/>
      <c r="AC79" s="41"/>
      <c r="AD79" s="41"/>
      <c r="AE79" s="41"/>
      <c r="AF79" s="46"/>
      <c r="AG79" s="46"/>
      <c r="AH79" s="46"/>
      <c r="AI79" s="46"/>
      <c r="AJ79" s="48">
        <v>400</v>
      </c>
      <c r="AK79" s="48">
        <v>260</v>
      </c>
      <c r="AL79" s="48">
        <v>280</v>
      </c>
      <c r="AM79" s="49">
        <v>0.4</v>
      </c>
      <c r="AN79" s="51"/>
    </row>
    <row r="80" ht="15" customHeight="1" spans="1:40">
      <c r="A80" s="22"/>
      <c r="B80" s="22"/>
      <c r="C80" s="23"/>
      <c r="D80" s="23"/>
      <c r="E80" s="23"/>
      <c r="F80" s="26"/>
      <c r="G80" s="24"/>
      <c r="H80" s="25"/>
      <c r="I80" s="25"/>
      <c r="J80" s="24"/>
      <c r="K80" s="25"/>
      <c r="L80" s="32"/>
      <c r="M80" s="33"/>
      <c r="N80" s="34"/>
      <c r="O80" s="32"/>
      <c r="P80" s="32"/>
      <c r="Q80" s="32"/>
      <c r="R80" s="37"/>
      <c r="S80" s="39" t="s">
        <v>162</v>
      </c>
      <c r="T80" s="42" t="s">
        <v>173</v>
      </c>
      <c r="U80" s="39">
        <v>0.08</v>
      </c>
      <c r="V80" s="40"/>
      <c r="W80" s="41"/>
      <c r="X80" s="41"/>
      <c r="Y80" s="41"/>
      <c r="Z80" s="41"/>
      <c r="AA80" s="41"/>
      <c r="AB80" s="45"/>
      <c r="AC80" s="41"/>
      <c r="AD80" s="41"/>
      <c r="AE80" s="41"/>
      <c r="AF80" s="46"/>
      <c r="AG80" s="46"/>
      <c r="AH80" s="46"/>
      <c r="AI80" s="46"/>
      <c r="AJ80" s="48">
        <v>400</v>
      </c>
      <c r="AK80" s="48">
        <v>260</v>
      </c>
      <c r="AL80" s="48">
        <v>280</v>
      </c>
      <c r="AM80" s="49">
        <v>0.4</v>
      </c>
      <c r="AN80" s="51"/>
    </row>
    <row r="81" ht="15" customHeight="1" spans="1:40">
      <c r="A81" s="22"/>
      <c r="B81" s="22"/>
      <c r="C81" s="23"/>
      <c r="D81" s="23"/>
      <c r="E81" s="23"/>
      <c r="F81" s="26"/>
      <c r="G81" s="24"/>
      <c r="H81" s="25"/>
      <c r="I81" s="25"/>
      <c r="J81" s="24"/>
      <c r="K81" s="25"/>
      <c r="L81" s="32"/>
      <c r="M81" s="33"/>
      <c r="N81" s="34"/>
      <c r="O81" s="32"/>
      <c r="P81" s="32"/>
      <c r="Q81" s="32"/>
      <c r="R81" s="37"/>
      <c r="S81" s="39"/>
      <c r="T81" s="42"/>
      <c r="U81" s="39"/>
      <c r="V81" s="40"/>
      <c r="W81" s="41"/>
      <c r="X81" s="41"/>
      <c r="Y81" s="41"/>
      <c r="Z81" s="41"/>
      <c r="AA81" s="41"/>
      <c r="AB81" s="45"/>
      <c r="AC81" s="41"/>
      <c r="AD81" s="41"/>
      <c r="AE81" s="41"/>
      <c r="AF81" s="46"/>
      <c r="AG81" s="46"/>
      <c r="AH81" s="46"/>
      <c r="AI81" s="46"/>
      <c r="AJ81" s="48"/>
      <c r="AK81" s="48"/>
      <c r="AL81" s="48"/>
      <c r="AM81" s="49"/>
      <c r="AN81" s="51"/>
    </row>
    <row r="82" ht="15" customHeight="1" spans="1:40">
      <c r="A82" s="22"/>
      <c r="B82" s="22"/>
      <c r="C82" s="23"/>
      <c r="D82" s="23"/>
      <c r="E82" s="23"/>
      <c r="F82" s="26"/>
      <c r="G82" s="24"/>
      <c r="H82" s="25"/>
      <c r="I82" s="25"/>
      <c r="J82" s="24"/>
      <c r="K82" s="25"/>
      <c r="L82" s="32"/>
      <c r="M82" s="33"/>
      <c r="N82" s="34"/>
      <c r="O82" s="32"/>
      <c r="P82" s="32"/>
      <c r="Q82" s="32"/>
      <c r="R82" s="37"/>
      <c r="S82" s="39"/>
      <c r="T82" s="42"/>
      <c r="U82" s="39"/>
      <c r="V82" s="40"/>
      <c r="W82" s="41"/>
      <c r="X82" s="41"/>
      <c r="Y82" s="41"/>
      <c r="Z82" s="41"/>
      <c r="AA82" s="41"/>
      <c r="AB82" s="45"/>
      <c r="AC82" s="41"/>
      <c r="AD82" s="41"/>
      <c r="AE82" s="41"/>
      <c r="AF82" s="46"/>
      <c r="AG82" s="46"/>
      <c r="AH82" s="46"/>
      <c r="AI82" s="46"/>
      <c r="AJ82" s="48"/>
      <c r="AK82" s="48"/>
      <c r="AL82" s="48"/>
      <c r="AM82" s="49"/>
      <c r="AN82" s="51"/>
    </row>
    <row r="83" ht="15" customHeight="1" spans="1:40">
      <c r="A83" s="22"/>
      <c r="B83" s="22"/>
      <c r="C83" s="23"/>
      <c r="D83" s="23"/>
      <c r="E83" s="23"/>
      <c r="F83" s="26"/>
      <c r="G83" s="24"/>
      <c r="H83" s="25"/>
      <c r="I83" s="25"/>
      <c r="J83" s="24"/>
      <c r="K83" s="25"/>
      <c r="L83" s="32"/>
      <c r="M83" s="33"/>
      <c r="N83" s="34"/>
      <c r="O83" s="32"/>
      <c r="P83" s="32"/>
      <c r="Q83" s="32"/>
      <c r="R83" s="37"/>
      <c r="S83" s="39"/>
      <c r="T83" s="42"/>
      <c r="U83" s="39"/>
      <c r="V83" s="40"/>
      <c r="W83" s="41"/>
      <c r="X83" s="41"/>
      <c r="Y83" s="41"/>
      <c r="Z83" s="41"/>
      <c r="AA83" s="41"/>
      <c r="AB83" s="45"/>
      <c r="AC83" s="41"/>
      <c r="AD83" s="41"/>
      <c r="AE83" s="41"/>
      <c r="AF83" s="46"/>
      <c r="AG83" s="46"/>
      <c r="AH83" s="46"/>
      <c r="AI83" s="46"/>
      <c r="AJ83" s="48"/>
      <c r="AK83" s="48"/>
      <c r="AL83" s="48"/>
      <c r="AM83" s="49"/>
      <c r="AN83" s="51"/>
    </row>
    <row r="84" ht="15" customHeight="1" spans="1:40">
      <c r="A84" s="22"/>
      <c r="B84" s="22"/>
      <c r="C84" s="23"/>
      <c r="D84" s="23"/>
      <c r="E84" s="23"/>
      <c r="F84" s="26"/>
      <c r="G84" s="24"/>
      <c r="H84" s="25"/>
      <c r="I84" s="25"/>
      <c r="J84" s="24"/>
      <c r="K84" s="25"/>
      <c r="L84" s="32"/>
      <c r="M84" s="33"/>
      <c r="N84" s="34"/>
      <c r="O84" s="32"/>
      <c r="P84" s="32"/>
      <c r="Q84" s="32"/>
      <c r="R84" s="37"/>
      <c r="S84" s="39"/>
      <c r="T84" s="42"/>
      <c r="U84" s="39"/>
      <c r="V84" s="40"/>
      <c r="W84" s="41"/>
      <c r="X84" s="41"/>
      <c r="Y84" s="41"/>
      <c r="Z84" s="41"/>
      <c r="AA84" s="41"/>
      <c r="AB84" s="45"/>
      <c r="AC84" s="41"/>
      <c r="AD84" s="41"/>
      <c r="AE84" s="41"/>
      <c r="AF84" s="46"/>
      <c r="AG84" s="46"/>
      <c r="AH84" s="46"/>
      <c r="AI84" s="46"/>
      <c r="AJ84" s="48"/>
      <c r="AK84" s="48"/>
      <c r="AL84" s="48"/>
      <c r="AM84" s="49"/>
      <c r="AN84" s="51"/>
    </row>
    <row r="85" ht="15" customHeight="1" spans="1:40">
      <c r="A85" s="22" t="s">
        <v>212</v>
      </c>
      <c r="B85" s="22" t="s">
        <v>213</v>
      </c>
      <c r="C85" s="23" t="s">
        <v>214</v>
      </c>
      <c r="D85" s="23"/>
      <c r="E85" s="23">
        <v>1</v>
      </c>
      <c r="F85" s="23" t="s">
        <v>137</v>
      </c>
      <c r="G85" s="24"/>
      <c r="H85" s="25"/>
      <c r="I85" s="25"/>
      <c r="J85" s="24"/>
      <c r="K85" s="25"/>
      <c r="L85" s="32"/>
      <c r="M85" s="33">
        <v>0.15</v>
      </c>
      <c r="N85" s="34"/>
      <c r="O85" s="32">
        <v>6</v>
      </c>
      <c r="P85" s="32"/>
      <c r="Q85" s="32"/>
      <c r="R85" s="37">
        <f>O85*M85</f>
        <v>0.9</v>
      </c>
      <c r="S85" s="38" t="s">
        <v>180</v>
      </c>
      <c r="T85" s="39" t="s">
        <v>181</v>
      </c>
      <c r="U85" s="39">
        <v>2.1</v>
      </c>
      <c r="V85" s="40">
        <f>U85+U87+U86+U88+U89+U90+U91</f>
        <v>2.1</v>
      </c>
      <c r="W85" s="41"/>
      <c r="X85" s="41"/>
      <c r="Y85" s="41"/>
      <c r="Z85" s="41"/>
      <c r="AA85" s="41"/>
      <c r="AB85" s="45"/>
      <c r="AC85" s="41"/>
      <c r="AD85" s="41"/>
      <c r="AE85" s="41"/>
      <c r="AF85" s="46"/>
      <c r="AG85" s="46"/>
      <c r="AH85" s="46"/>
      <c r="AI85" s="46"/>
      <c r="AJ85" s="48"/>
      <c r="AK85" s="48"/>
      <c r="AL85" s="48"/>
      <c r="AM85" s="49"/>
      <c r="AN85" s="50"/>
    </row>
    <row r="86" ht="15" customHeight="1" spans="1:40">
      <c r="A86" s="22"/>
      <c r="B86" s="22"/>
      <c r="C86" s="23"/>
      <c r="D86" s="23"/>
      <c r="E86" s="23"/>
      <c r="F86" s="26"/>
      <c r="G86" s="24"/>
      <c r="H86" s="25"/>
      <c r="I86" s="25"/>
      <c r="J86" s="24"/>
      <c r="K86" s="25"/>
      <c r="L86" s="32"/>
      <c r="M86" s="33"/>
      <c r="N86" s="34"/>
      <c r="O86" s="32"/>
      <c r="P86" s="32"/>
      <c r="Q86" s="32"/>
      <c r="R86" s="37"/>
      <c r="S86" s="39"/>
      <c r="T86" s="42"/>
      <c r="U86" s="39"/>
      <c r="V86" s="40"/>
      <c r="W86" s="41"/>
      <c r="X86" s="41"/>
      <c r="Y86" s="41"/>
      <c r="Z86" s="41"/>
      <c r="AA86" s="41"/>
      <c r="AB86" s="45"/>
      <c r="AC86" s="41"/>
      <c r="AD86" s="41"/>
      <c r="AE86" s="41"/>
      <c r="AF86" s="46"/>
      <c r="AG86" s="46"/>
      <c r="AH86" s="46"/>
      <c r="AI86" s="46"/>
      <c r="AJ86" s="48"/>
      <c r="AK86" s="48"/>
      <c r="AL86" s="48"/>
      <c r="AM86" s="49"/>
      <c r="AN86" s="51"/>
    </row>
    <row r="87" ht="15" customHeight="1" spans="1:40">
      <c r="A87" s="22"/>
      <c r="B87" s="22"/>
      <c r="C87" s="23"/>
      <c r="D87" s="23"/>
      <c r="E87" s="23"/>
      <c r="F87" s="26"/>
      <c r="G87" s="24"/>
      <c r="H87" s="25"/>
      <c r="I87" s="25"/>
      <c r="J87" s="24"/>
      <c r="K87" s="25"/>
      <c r="L87" s="32"/>
      <c r="M87" s="33"/>
      <c r="N87" s="34"/>
      <c r="O87" s="32"/>
      <c r="P87" s="32"/>
      <c r="Q87" s="32"/>
      <c r="R87" s="37"/>
      <c r="S87" s="39"/>
      <c r="T87" s="42"/>
      <c r="U87" s="39"/>
      <c r="V87" s="40"/>
      <c r="W87" s="41"/>
      <c r="X87" s="41"/>
      <c r="Y87" s="41"/>
      <c r="Z87" s="41"/>
      <c r="AA87" s="41"/>
      <c r="AB87" s="45"/>
      <c r="AC87" s="41"/>
      <c r="AD87" s="41"/>
      <c r="AE87" s="41"/>
      <c r="AF87" s="46"/>
      <c r="AG87" s="46"/>
      <c r="AH87" s="46"/>
      <c r="AI87" s="46"/>
      <c r="AJ87" s="48"/>
      <c r="AK87" s="48"/>
      <c r="AL87" s="48"/>
      <c r="AM87" s="49"/>
      <c r="AN87" s="51"/>
    </row>
    <row r="88" ht="15" customHeight="1" spans="1:40">
      <c r="A88" s="22"/>
      <c r="B88" s="22"/>
      <c r="C88" s="23"/>
      <c r="D88" s="23"/>
      <c r="E88" s="23"/>
      <c r="F88" s="26"/>
      <c r="G88" s="24"/>
      <c r="H88" s="25"/>
      <c r="I88" s="25"/>
      <c r="J88" s="24"/>
      <c r="K88" s="25"/>
      <c r="L88" s="32"/>
      <c r="M88" s="33"/>
      <c r="N88" s="34"/>
      <c r="O88" s="32"/>
      <c r="P88" s="32"/>
      <c r="Q88" s="32"/>
      <c r="R88" s="37"/>
      <c r="S88" s="39"/>
      <c r="T88" s="42"/>
      <c r="U88" s="39"/>
      <c r="V88" s="40"/>
      <c r="W88" s="41"/>
      <c r="X88" s="41"/>
      <c r="Y88" s="41"/>
      <c r="Z88" s="41"/>
      <c r="AA88" s="41"/>
      <c r="AB88" s="45"/>
      <c r="AC88" s="41"/>
      <c r="AD88" s="41"/>
      <c r="AE88" s="41"/>
      <c r="AF88" s="46"/>
      <c r="AG88" s="46"/>
      <c r="AH88" s="46"/>
      <c r="AI88" s="46"/>
      <c r="AJ88" s="48"/>
      <c r="AK88" s="48"/>
      <c r="AL88" s="48"/>
      <c r="AM88" s="49"/>
      <c r="AN88" s="51"/>
    </row>
    <row r="89" ht="15" customHeight="1" spans="1:40">
      <c r="A89" s="22"/>
      <c r="B89" s="22"/>
      <c r="C89" s="23"/>
      <c r="D89" s="23"/>
      <c r="E89" s="23"/>
      <c r="F89" s="26"/>
      <c r="G89" s="24"/>
      <c r="H89" s="25"/>
      <c r="I89" s="25"/>
      <c r="J89" s="24"/>
      <c r="K89" s="25"/>
      <c r="L89" s="32"/>
      <c r="M89" s="33"/>
      <c r="N89" s="34"/>
      <c r="O89" s="32"/>
      <c r="P89" s="32"/>
      <c r="Q89" s="32"/>
      <c r="R89" s="37"/>
      <c r="S89" s="39"/>
      <c r="T89" s="42"/>
      <c r="U89" s="39"/>
      <c r="V89" s="40"/>
      <c r="W89" s="41"/>
      <c r="X89" s="41"/>
      <c r="Y89" s="41"/>
      <c r="Z89" s="41"/>
      <c r="AA89" s="41"/>
      <c r="AB89" s="45"/>
      <c r="AC89" s="41"/>
      <c r="AD89" s="41"/>
      <c r="AE89" s="41"/>
      <c r="AF89" s="46"/>
      <c r="AG89" s="46"/>
      <c r="AH89" s="46"/>
      <c r="AI89" s="46"/>
      <c r="AJ89" s="48"/>
      <c r="AK89" s="48"/>
      <c r="AL89" s="48"/>
      <c r="AM89" s="49"/>
      <c r="AN89" s="51"/>
    </row>
    <row r="90" ht="15" customHeight="1" spans="1:40">
      <c r="A90" s="22"/>
      <c r="B90" s="22"/>
      <c r="C90" s="23"/>
      <c r="D90" s="23"/>
      <c r="E90" s="23"/>
      <c r="F90" s="26"/>
      <c r="G90" s="24"/>
      <c r="H90" s="25"/>
      <c r="I90" s="25"/>
      <c r="J90" s="24"/>
      <c r="K90" s="25"/>
      <c r="L90" s="32"/>
      <c r="M90" s="33"/>
      <c r="N90" s="34"/>
      <c r="O90" s="32"/>
      <c r="P90" s="32"/>
      <c r="Q90" s="32"/>
      <c r="R90" s="37"/>
      <c r="S90" s="39"/>
      <c r="T90" s="42"/>
      <c r="U90" s="39"/>
      <c r="V90" s="40"/>
      <c r="W90" s="41"/>
      <c r="X90" s="41"/>
      <c r="Y90" s="41"/>
      <c r="Z90" s="41"/>
      <c r="AA90" s="41"/>
      <c r="AB90" s="45"/>
      <c r="AC90" s="41"/>
      <c r="AD90" s="41"/>
      <c r="AE90" s="41"/>
      <c r="AF90" s="46"/>
      <c r="AG90" s="46"/>
      <c r="AH90" s="46"/>
      <c r="AI90" s="46"/>
      <c r="AJ90" s="48"/>
      <c r="AK90" s="48"/>
      <c r="AL90" s="48"/>
      <c r="AM90" s="49"/>
      <c r="AN90" s="51"/>
    </row>
    <row r="91" ht="15" customHeight="1" spans="1:40">
      <c r="A91" s="22"/>
      <c r="B91" s="22"/>
      <c r="C91" s="23"/>
      <c r="D91" s="23"/>
      <c r="E91" s="23"/>
      <c r="F91" s="26"/>
      <c r="G91" s="24"/>
      <c r="H91" s="25"/>
      <c r="I91" s="25"/>
      <c r="J91" s="24"/>
      <c r="K91" s="25"/>
      <c r="L91" s="32"/>
      <c r="M91" s="33"/>
      <c r="N91" s="34"/>
      <c r="O91" s="32"/>
      <c r="P91" s="32"/>
      <c r="Q91" s="32"/>
      <c r="R91" s="37"/>
      <c r="S91" s="39"/>
      <c r="T91" s="42"/>
      <c r="U91" s="39"/>
      <c r="V91" s="40"/>
      <c r="W91" s="41"/>
      <c r="X91" s="41"/>
      <c r="Y91" s="41"/>
      <c r="Z91" s="41"/>
      <c r="AA91" s="41"/>
      <c r="AB91" s="45"/>
      <c r="AC91" s="41"/>
      <c r="AD91" s="41"/>
      <c r="AE91" s="41"/>
      <c r="AF91" s="46"/>
      <c r="AG91" s="46"/>
      <c r="AH91" s="46"/>
      <c r="AI91" s="46"/>
      <c r="AJ91" s="48"/>
      <c r="AK91" s="48"/>
      <c r="AL91" s="48"/>
      <c r="AM91" s="49"/>
      <c r="AN91" s="51"/>
    </row>
    <row r="92" ht="15" customHeight="1" spans="1:40">
      <c r="A92" s="22" t="s">
        <v>215</v>
      </c>
      <c r="B92" s="22" t="s">
        <v>216</v>
      </c>
      <c r="C92" s="23" t="s">
        <v>217</v>
      </c>
      <c r="D92" s="23"/>
      <c r="E92" s="23">
        <v>1</v>
      </c>
      <c r="F92" s="23" t="s">
        <v>211</v>
      </c>
      <c r="G92" s="24">
        <v>2</v>
      </c>
      <c r="H92" s="25">
        <v>33</v>
      </c>
      <c r="I92" s="25">
        <v>1250</v>
      </c>
      <c r="J92" s="24">
        <f>I92*H92*G92*0.00785/1000</f>
        <v>0.647625</v>
      </c>
      <c r="K92" s="25">
        <v>58</v>
      </c>
      <c r="L92" s="32">
        <f>J92/K92</f>
        <v>0.0111659482758621</v>
      </c>
      <c r="M92" s="33">
        <v>0.006</v>
      </c>
      <c r="N92" s="34">
        <f>M92/L92</f>
        <v>0.537348002316155</v>
      </c>
      <c r="O92" s="32">
        <v>6.8</v>
      </c>
      <c r="P92" s="32">
        <v>2.5</v>
      </c>
      <c r="Q92" s="32">
        <f>(L92-M92)*P92</f>
        <v>0.0129148706896552</v>
      </c>
      <c r="R92" s="37">
        <f>L92*O92-Q92</f>
        <v>0.0630135775862069</v>
      </c>
      <c r="S92" s="38" t="s">
        <v>170</v>
      </c>
      <c r="T92" s="39" t="s">
        <v>171</v>
      </c>
      <c r="U92" s="39">
        <v>0.1</v>
      </c>
      <c r="V92" s="40">
        <f>U92+U94+U93+U95+U96+U97+U98</f>
        <v>0.18</v>
      </c>
      <c r="W92" s="41"/>
      <c r="X92" s="41"/>
      <c r="Y92" s="41"/>
      <c r="Z92" s="41"/>
      <c r="AA92" s="41"/>
      <c r="AB92" s="45"/>
      <c r="AC92" s="41"/>
      <c r="AD92" s="41"/>
      <c r="AE92" s="41"/>
      <c r="AF92" s="46"/>
      <c r="AG92" s="46"/>
      <c r="AH92" s="46"/>
      <c r="AI92" s="46"/>
      <c r="AJ92" s="48"/>
      <c r="AK92" s="48"/>
      <c r="AL92" s="48"/>
      <c r="AM92" s="49"/>
      <c r="AN92" s="50"/>
    </row>
    <row r="93" ht="15" customHeight="1" spans="1:40">
      <c r="A93" s="22"/>
      <c r="B93" s="22"/>
      <c r="C93" s="23"/>
      <c r="D93" s="23"/>
      <c r="E93" s="23"/>
      <c r="F93" s="26"/>
      <c r="G93" s="24"/>
      <c r="H93" s="25"/>
      <c r="I93" s="25"/>
      <c r="J93" s="24"/>
      <c r="K93" s="25"/>
      <c r="L93" s="32"/>
      <c r="M93" s="33"/>
      <c r="N93" s="34"/>
      <c r="O93" s="32"/>
      <c r="P93" s="32"/>
      <c r="Q93" s="32"/>
      <c r="R93" s="37"/>
      <c r="S93" s="39" t="s">
        <v>172</v>
      </c>
      <c r="T93" s="42" t="s">
        <v>173</v>
      </c>
      <c r="U93" s="39">
        <v>0.08</v>
      </c>
      <c r="V93" s="40"/>
      <c r="W93" s="41"/>
      <c r="X93" s="41"/>
      <c r="Y93" s="41"/>
      <c r="Z93" s="41"/>
      <c r="AA93" s="41"/>
      <c r="AB93" s="45"/>
      <c r="AC93" s="41"/>
      <c r="AD93" s="41"/>
      <c r="AE93" s="41"/>
      <c r="AF93" s="46"/>
      <c r="AG93" s="46"/>
      <c r="AH93" s="46"/>
      <c r="AI93" s="46"/>
      <c r="AJ93" s="48">
        <v>400</v>
      </c>
      <c r="AK93" s="48">
        <v>260</v>
      </c>
      <c r="AL93" s="48">
        <v>280</v>
      </c>
      <c r="AM93" s="49">
        <v>0.4</v>
      </c>
      <c r="AN93" s="51"/>
    </row>
    <row r="94" ht="15" customHeight="1" spans="1:40">
      <c r="A94" s="22"/>
      <c r="B94" s="22"/>
      <c r="C94" s="23"/>
      <c r="D94" s="23"/>
      <c r="E94" s="23"/>
      <c r="F94" s="26"/>
      <c r="G94" s="24"/>
      <c r="H94" s="25"/>
      <c r="I94" s="25"/>
      <c r="J94" s="24"/>
      <c r="K94" s="25"/>
      <c r="L94" s="32"/>
      <c r="M94" s="33"/>
      <c r="N94" s="34"/>
      <c r="O94" s="32"/>
      <c r="P94" s="32"/>
      <c r="Q94" s="32"/>
      <c r="R94" s="37"/>
      <c r="S94" s="39"/>
      <c r="T94" s="42"/>
      <c r="U94" s="39"/>
      <c r="V94" s="40"/>
      <c r="W94" s="41"/>
      <c r="X94" s="41"/>
      <c r="Y94" s="41"/>
      <c r="Z94" s="41"/>
      <c r="AA94" s="41"/>
      <c r="AB94" s="45"/>
      <c r="AC94" s="41"/>
      <c r="AD94" s="41"/>
      <c r="AE94" s="41"/>
      <c r="AF94" s="46"/>
      <c r="AG94" s="46"/>
      <c r="AH94" s="46"/>
      <c r="AI94" s="46"/>
      <c r="AJ94" s="48"/>
      <c r="AK94" s="48"/>
      <c r="AL94" s="48"/>
      <c r="AM94" s="49"/>
      <c r="AN94" s="51"/>
    </row>
    <row r="95" ht="15" customHeight="1" spans="1:40">
      <c r="A95" s="22"/>
      <c r="B95" s="22"/>
      <c r="C95" s="23"/>
      <c r="D95" s="23"/>
      <c r="E95" s="23"/>
      <c r="F95" s="26"/>
      <c r="G95" s="24"/>
      <c r="H95" s="25"/>
      <c r="I95" s="25"/>
      <c r="J95" s="24"/>
      <c r="K95" s="25"/>
      <c r="L95" s="32"/>
      <c r="M95" s="33"/>
      <c r="N95" s="34"/>
      <c r="O95" s="32"/>
      <c r="P95" s="32"/>
      <c r="Q95" s="32"/>
      <c r="R95" s="37"/>
      <c r="S95" s="39"/>
      <c r="T95" s="42"/>
      <c r="U95" s="39"/>
      <c r="V95" s="40"/>
      <c r="W95" s="41"/>
      <c r="X95" s="41"/>
      <c r="Y95" s="41"/>
      <c r="Z95" s="41"/>
      <c r="AA95" s="41"/>
      <c r="AB95" s="45"/>
      <c r="AC95" s="41"/>
      <c r="AD95" s="41"/>
      <c r="AE95" s="41"/>
      <c r="AF95" s="46"/>
      <c r="AG95" s="46"/>
      <c r="AH95" s="46"/>
      <c r="AI95" s="46"/>
      <c r="AJ95" s="48"/>
      <c r="AK95" s="48"/>
      <c r="AL95" s="48"/>
      <c r="AM95" s="49"/>
      <c r="AN95" s="51"/>
    </row>
    <row r="96" ht="15" customHeight="1" spans="1:40">
      <c r="A96" s="22"/>
      <c r="B96" s="22"/>
      <c r="C96" s="23"/>
      <c r="D96" s="23"/>
      <c r="E96" s="23"/>
      <c r="F96" s="26"/>
      <c r="G96" s="24"/>
      <c r="H96" s="25"/>
      <c r="I96" s="25"/>
      <c r="J96" s="24"/>
      <c r="K96" s="25"/>
      <c r="L96" s="32"/>
      <c r="M96" s="33"/>
      <c r="N96" s="34"/>
      <c r="O96" s="32"/>
      <c r="P96" s="32"/>
      <c r="Q96" s="32"/>
      <c r="R96" s="37"/>
      <c r="S96" s="39"/>
      <c r="T96" s="42"/>
      <c r="U96" s="39"/>
      <c r="V96" s="40"/>
      <c r="W96" s="41"/>
      <c r="X96" s="41"/>
      <c r="Y96" s="41"/>
      <c r="Z96" s="41"/>
      <c r="AA96" s="41"/>
      <c r="AB96" s="45"/>
      <c r="AC96" s="41"/>
      <c r="AD96" s="41"/>
      <c r="AE96" s="41"/>
      <c r="AF96" s="46"/>
      <c r="AG96" s="46"/>
      <c r="AH96" s="46"/>
      <c r="AI96" s="46"/>
      <c r="AJ96" s="48"/>
      <c r="AK96" s="48"/>
      <c r="AL96" s="48"/>
      <c r="AM96" s="49"/>
      <c r="AN96" s="51"/>
    </row>
    <row r="97" ht="15" customHeight="1" spans="1:40">
      <c r="A97" s="22"/>
      <c r="B97" s="22"/>
      <c r="C97" s="23"/>
      <c r="D97" s="23"/>
      <c r="E97" s="23"/>
      <c r="F97" s="26"/>
      <c r="G97" s="24"/>
      <c r="H97" s="25"/>
      <c r="I97" s="25"/>
      <c r="J97" s="24"/>
      <c r="K97" s="25"/>
      <c r="L97" s="32"/>
      <c r="M97" s="33"/>
      <c r="N97" s="34"/>
      <c r="O97" s="32"/>
      <c r="P97" s="32"/>
      <c r="Q97" s="32"/>
      <c r="R97" s="37"/>
      <c r="S97" s="39"/>
      <c r="T97" s="42"/>
      <c r="U97" s="39"/>
      <c r="V97" s="40"/>
      <c r="W97" s="41"/>
      <c r="X97" s="41"/>
      <c r="Y97" s="41"/>
      <c r="Z97" s="41"/>
      <c r="AA97" s="41"/>
      <c r="AB97" s="45"/>
      <c r="AC97" s="41"/>
      <c r="AD97" s="41"/>
      <c r="AE97" s="41"/>
      <c r="AF97" s="46"/>
      <c r="AG97" s="46"/>
      <c r="AH97" s="46"/>
      <c r="AI97" s="46"/>
      <c r="AJ97" s="48"/>
      <c r="AK97" s="48"/>
      <c r="AL97" s="48"/>
      <c r="AM97" s="49"/>
      <c r="AN97" s="51"/>
    </row>
    <row r="98" ht="15" customHeight="1" spans="1:40">
      <c r="A98" s="22"/>
      <c r="B98" s="22"/>
      <c r="C98" s="23"/>
      <c r="D98" s="23"/>
      <c r="E98" s="23"/>
      <c r="F98" s="26"/>
      <c r="G98" s="24"/>
      <c r="H98" s="25"/>
      <c r="I98" s="25"/>
      <c r="J98" s="24"/>
      <c r="K98" s="25"/>
      <c r="L98" s="32"/>
      <c r="M98" s="33"/>
      <c r="N98" s="34"/>
      <c r="O98" s="32"/>
      <c r="P98" s="32"/>
      <c r="Q98" s="32"/>
      <c r="R98" s="37"/>
      <c r="S98" s="39"/>
      <c r="T98" s="42"/>
      <c r="U98" s="39"/>
      <c r="V98" s="40"/>
      <c r="W98" s="41"/>
      <c r="X98" s="41"/>
      <c r="Y98" s="41"/>
      <c r="Z98" s="41"/>
      <c r="AA98" s="41"/>
      <c r="AB98" s="45"/>
      <c r="AC98" s="41"/>
      <c r="AD98" s="41"/>
      <c r="AE98" s="41"/>
      <c r="AF98" s="46"/>
      <c r="AG98" s="46"/>
      <c r="AH98" s="46"/>
      <c r="AI98" s="46"/>
      <c r="AJ98" s="48"/>
      <c r="AK98" s="48"/>
      <c r="AL98" s="48"/>
      <c r="AM98" s="49"/>
      <c r="AN98" s="51"/>
    </row>
    <row r="99" ht="15" customHeight="1" spans="1:40">
      <c r="A99" s="22" t="s">
        <v>218</v>
      </c>
      <c r="B99" s="22" t="s">
        <v>219</v>
      </c>
      <c r="C99" s="23" t="s">
        <v>220</v>
      </c>
      <c r="D99" s="23"/>
      <c r="E99" s="23">
        <v>1</v>
      </c>
      <c r="F99" s="23"/>
      <c r="G99" s="24"/>
      <c r="H99" s="25"/>
      <c r="I99" s="25"/>
      <c r="J99" s="24"/>
      <c r="K99" s="25"/>
      <c r="L99" s="32"/>
      <c r="M99" s="33">
        <v>0.774</v>
      </c>
      <c r="N99" s="34"/>
      <c r="O99" s="32"/>
      <c r="P99" s="32"/>
      <c r="Q99" s="32"/>
      <c r="R99" s="37">
        <f>R106+R113+R120+R127</f>
        <v>7.14250390625</v>
      </c>
      <c r="S99" s="38"/>
      <c r="T99" s="39"/>
      <c r="U99" s="39"/>
      <c r="V99" s="40">
        <f>V106+V113+V120+V127</f>
        <v>1.64</v>
      </c>
      <c r="W99" s="41"/>
      <c r="X99" s="41"/>
      <c r="Y99" s="41"/>
      <c r="Z99" s="41"/>
      <c r="AA99" s="41"/>
      <c r="AB99" s="45"/>
      <c r="AC99" s="41"/>
      <c r="AD99" s="41"/>
      <c r="AE99" s="41">
        <v>1.8</v>
      </c>
      <c r="AF99" s="46">
        <f>(AE99+AC99+Y99+V99+R99)*0.18</f>
        <v>1.904850703125</v>
      </c>
      <c r="AG99" s="46"/>
      <c r="AH99" s="46">
        <v>0.55</v>
      </c>
      <c r="AI99" s="46"/>
      <c r="AJ99" s="48"/>
      <c r="AK99" s="48"/>
      <c r="AL99" s="48"/>
      <c r="AM99" s="49"/>
      <c r="AN99" s="50">
        <f>AH99+AF99+AE99+AC99+V99+R99</f>
        <v>13.037354609375</v>
      </c>
    </row>
    <row r="100" ht="15" customHeight="1" spans="1:40">
      <c r="A100" s="22"/>
      <c r="B100" s="22"/>
      <c r="C100" s="23"/>
      <c r="D100" s="23"/>
      <c r="E100" s="23"/>
      <c r="F100" s="26"/>
      <c r="G100" s="24"/>
      <c r="H100" s="25"/>
      <c r="I100" s="25"/>
      <c r="J100" s="24"/>
      <c r="K100" s="25"/>
      <c r="L100" s="32"/>
      <c r="M100" s="33"/>
      <c r="N100" s="34"/>
      <c r="O100" s="32"/>
      <c r="P100" s="32"/>
      <c r="Q100" s="32"/>
      <c r="R100" s="37"/>
      <c r="S100" s="39"/>
      <c r="T100" s="42"/>
      <c r="U100" s="39"/>
      <c r="V100" s="40"/>
      <c r="W100" s="41"/>
      <c r="X100" s="41"/>
      <c r="Y100" s="41"/>
      <c r="Z100" s="41"/>
      <c r="AA100" s="41"/>
      <c r="AB100" s="45"/>
      <c r="AC100" s="41"/>
      <c r="AD100" s="41"/>
      <c r="AE100" s="41"/>
      <c r="AF100" s="46"/>
      <c r="AG100" s="46"/>
      <c r="AH100" s="46"/>
      <c r="AI100" s="46"/>
      <c r="AJ100" s="48"/>
      <c r="AK100" s="48"/>
      <c r="AL100" s="48"/>
      <c r="AM100" s="49"/>
      <c r="AN100" s="51"/>
    </row>
    <row r="101" ht="15" customHeight="1" spans="1:40">
      <c r="A101" s="22"/>
      <c r="B101" s="22"/>
      <c r="C101" s="23"/>
      <c r="D101" s="23"/>
      <c r="E101" s="23"/>
      <c r="F101" s="26"/>
      <c r="G101" s="24"/>
      <c r="H101" s="25"/>
      <c r="I101" s="25"/>
      <c r="J101" s="24"/>
      <c r="K101" s="25"/>
      <c r="L101" s="32"/>
      <c r="M101" s="33"/>
      <c r="N101" s="34"/>
      <c r="O101" s="32"/>
      <c r="P101" s="32"/>
      <c r="Q101" s="32"/>
      <c r="R101" s="37"/>
      <c r="S101" s="39"/>
      <c r="T101" s="42"/>
      <c r="U101" s="39"/>
      <c r="V101" s="40"/>
      <c r="W101" s="41"/>
      <c r="X101" s="41"/>
      <c r="Y101" s="41"/>
      <c r="Z101" s="41"/>
      <c r="AA101" s="41"/>
      <c r="AB101" s="45"/>
      <c r="AC101" s="41"/>
      <c r="AD101" s="41"/>
      <c r="AE101" s="41"/>
      <c r="AF101" s="46"/>
      <c r="AG101" s="46"/>
      <c r="AH101" s="46"/>
      <c r="AI101" s="46"/>
      <c r="AJ101" s="48"/>
      <c r="AK101" s="48"/>
      <c r="AL101" s="48"/>
      <c r="AM101" s="49"/>
      <c r="AN101" s="51"/>
    </row>
    <row r="102" ht="15" customHeight="1" spans="1:40">
      <c r="A102" s="22"/>
      <c r="B102" s="22"/>
      <c r="C102" s="23"/>
      <c r="D102" s="23"/>
      <c r="E102" s="23"/>
      <c r="F102" s="26"/>
      <c r="G102" s="24"/>
      <c r="H102" s="25"/>
      <c r="I102" s="25"/>
      <c r="J102" s="24"/>
      <c r="K102" s="25"/>
      <c r="L102" s="32"/>
      <c r="M102" s="33"/>
      <c r="N102" s="34"/>
      <c r="O102" s="32"/>
      <c r="P102" s="32"/>
      <c r="Q102" s="32"/>
      <c r="R102" s="37"/>
      <c r="S102" s="39"/>
      <c r="T102" s="42"/>
      <c r="U102" s="39"/>
      <c r="V102" s="40"/>
      <c r="W102" s="41"/>
      <c r="X102" s="41"/>
      <c r="Y102" s="41"/>
      <c r="Z102" s="41"/>
      <c r="AA102" s="41"/>
      <c r="AB102" s="45"/>
      <c r="AC102" s="41"/>
      <c r="AD102" s="41"/>
      <c r="AE102" s="41"/>
      <c r="AF102" s="46"/>
      <c r="AG102" s="46"/>
      <c r="AH102" s="46"/>
      <c r="AI102" s="46"/>
      <c r="AJ102" s="48"/>
      <c r="AK102" s="48"/>
      <c r="AL102" s="48"/>
      <c r="AM102" s="49"/>
      <c r="AN102" s="51"/>
    </row>
    <row r="103" ht="15" customHeight="1" spans="1:40">
      <c r="A103" s="22"/>
      <c r="B103" s="22"/>
      <c r="C103" s="23"/>
      <c r="D103" s="23"/>
      <c r="E103" s="23"/>
      <c r="F103" s="26"/>
      <c r="G103" s="24"/>
      <c r="H103" s="25"/>
      <c r="I103" s="25"/>
      <c r="J103" s="24"/>
      <c r="K103" s="25"/>
      <c r="L103" s="32"/>
      <c r="M103" s="33"/>
      <c r="N103" s="34"/>
      <c r="O103" s="32"/>
      <c r="P103" s="32"/>
      <c r="Q103" s="32"/>
      <c r="R103" s="37"/>
      <c r="S103" s="39"/>
      <c r="T103" s="42"/>
      <c r="U103" s="39"/>
      <c r="V103" s="40"/>
      <c r="W103" s="41"/>
      <c r="X103" s="41"/>
      <c r="Y103" s="41"/>
      <c r="Z103" s="41"/>
      <c r="AA103" s="41"/>
      <c r="AB103" s="45"/>
      <c r="AC103" s="41"/>
      <c r="AD103" s="41"/>
      <c r="AE103" s="41"/>
      <c r="AF103" s="46"/>
      <c r="AG103" s="46"/>
      <c r="AH103" s="46"/>
      <c r="AI103" s="46"/>
      <c r="AJ103" s="48"/>
      <c r="AK103" s="48"/>
      <c r="AL103" s="48"/>
      <c r="AM103" s="49"/>
      <c r="AN103" s="51"/>
    </row>
    <row r="104" ht="15" customHeight="1" spans="1:40">
      <c r="A104" s="22"/>
      <c r="B104" s="22"/>
      <c r="C104" s="23"/>
      <c r="D104" s="23"/>
      <c r="E104" s="23"/>
      <c r="F104" s="26"/>
      <c r="G104" s="24"/>
      <c r="H104" s="25"/>
      <c r="I104" s="25"/>
      <c r="J104" s="24"/>
      <c r="K104" s="25"/>
      <c r="L104" s="32"/>
      <c r="M104" s="33"/>
      <c r="N104" s="34"/>
      <c r="O104" s="32"/>
      <c r="P104" s="32"/>
      <c r="Q104" s="32"/>
      <c r="R104" s="37"/>
      <c r="S104" s="39"/>
      <c r="T104" s="42"/>
      <c r="U104" s="39"/>
      <c r="V104" s="40"/>
      <c r="W104" s="41"/>
      <c r="X104" s="41"/>
      <c r="Y104" s="41"/>
      <c r="Z104" s="41"/>
      <c r="AA104" s="41"/>
      <c r="AB104" s="45"/>
      <c r="AC104" s="41"/>
      <c r="AD104" s="41"/>
      <c r="AE104" s="41"/>
      <c r="AF104" s="46"/>
      <c r="AG104" s="46"/>
      <c r="AH104" s="46"/>
      <c r="AI104" s="46"/>
      <c r="AJ104" s="52" t="s">
        <v>157</v>
      </c>
      <c r="AK104" s="53"/>
      <c r="AL104" s="54"/>
      <c r="AM104" s="49">
        <v>0.8</v>
      </c>
      <c r="AN104" s="51"/>
    </row>
    <row r="105" ht="15" customHeight="1" spans="1:40">
      <c r="A105" s="22"/>
      <c r="B105" s="22"/>
      <c r="C105" s="23"/>
      <c r="D105" s="23"/>
      <c r="E105" s="23"/>
      <c r="F105" s="26"/>
      <c r="G105" s="24"/>
      <c r="H105" s="25"/>
      <c r="I105" s="25"/>
      <c r="J105" s="24"/>
      <c r="K105" s="25"/>
      <c r="L105" s="32"/>
      <c r="M105" s="33"/>
      <c r="N105" s="34"/>
      <c r="O105" s="32"/>
      <c r="P105" s="32"/>
      <c r="Q105" s="32"/>
      <c r="R105" s="37"/>
      <c r="S105" s="39"/>
      <c r="T105" s="42"/>
      <c r="U105" s="39"/>
      <c r="V105" s="40"/>
      <c r="W105" s="41"/>
      <c r="X105" s="41"/>
      <c r="Y105" s="41"/>
      <c r="Z105" s="41"/>
      <c r="AA105" s="41"/>
      <c r="AB105" s="45"/>
      <c r="AC105" s="41"/>
      <c r="AD105" s="41"/>
      <c r="AE105" s="41"/>
      <c r="AF105" s="46"/>
      <c r="AG105" s="46"/>
      <c r="AH105" s="46"/>
      <c r="AI105" s="46"/>
      <c r="AJ105" s="52" t="s">
        <v>140</v>
      </c>
      <c r="AK105" s="53"/>
      <c r="AL105" s="54"/>
      <c r="AM105" s="49">
        <v>1.2</v>
      </c>
      <c r="AN105" s="51"/>
    </row>
    <row r="106" ht="15" customHeight="1" spans="1:40">
      <c r="A106" s="22" t="s">
        <v>221</v>
      </c>
      <c r="B106" s="22" t="s">
        <v>222</v>
      </c>
      <c r="C106" s="23" t="s">
        <v>223</v>
      </c>
      <c r="D106" s="23"/>
      <c r="E106" s="23">
        <v>1</v>
      </c>
      <c r="F106" s="23" t="s">
        <v>192</v>
      </c>
      <c r="G106" s="24">
        <v>2</v>
      </c>
      <c r="H106" s="25" t="s">
        <v>224</v>
      </c>
      <c r="I106" s="25"/>
      <c r="J106" s="24"/>
      <c r="K106" s="25"/>
      <c r="L106" s="32">
        <v>0.5</v>
      </c>
      <c r="M106" s="33">
        <v>0.465</v>
      </c>
      <c r="N106" s="34">
        <f>M106/L106</f>
        <v>0.93</v>
      </c>
      <c r="O106" s="32">
        <v>9</v>
      </c>
      <c r="P106" s="32">
        <v>2</v>
      </c>
      <c r="Q106" s="32">
        <f>(L106-M106)*P106</f>
        <v>0.07</v>
      </c>
      <c r="R106" s="37">
        <f>L106*O106-Q106</f>
        <v>4.43</v>
      </c>
      <c r="S106" s="38" t="s">
        <v>138</v>
      </c>
      <c r="T106" s="39" t="s">
        <v>164</v>
      </c>
      <c r="U106" s="39">
        <v>0.2</v>
      </c>
      <c r="V106" s="40">
        <f>U106+U108+U107+U109+U110+U111+U112</f>
        <v>0.3</v>
      </c>
      <c r="W106" s="41"/>
      <c r="X106" s="41"/>
      <c r="Y106" s="41"/>
      <c r="Z106" s="41"/>
      <c r="AA106" s="41"/>
      <c r="AB106" s="45"/>
      <c r="AC106" s="41"/>
      <c r="AD106" s="41"/>
      <c r="AE106" s="41"/>
      <c r="AF106" s="46"/>
      <c r="AG106" s="46"/>
      <c r="AH106" s="46"/>
      <c r="AI106" s="46"/>
      <c r="AJ106" s="48"/>
      <c r="AK106" s="48"/>
      <c r="AL106" s="48"/>
      <c r="AM106" s="49"/>
      <c r="AN106" s="50"/>
    </row>
    <row r="107" ht="15" customHeight="1" spans="1:40">
      <c r="A107" s="22"/>
      <c r="B107" s="22"/>
      <c r="C107" s="23"/>
      <c r="D107" s="23"/>
      <c r="E107" s="23"/>
      <c r="F107" s="26"/>
      <c r="G107" s="24"/>
      <c r="H107" s="25"/>
      <c r="I107" s="25"/>
      <c r="J107" s="24"/>
      <c r="K107" s="25"/>
      <c r="L107" s="32"/>
      <c r="M107" s="33"/>
      <c r="N107" s="34"/>
      <c r="O107" s="32"/>
      <c r="P107" s="32"/>
      <c r="Q107" s="32"/>
      <c r="R107" s="37"/>
      <c r="S107" s="39" t="s">
        <v>225</v>
      </c>
      <c r="T107" s="42" t="s">
        <v>183</v>
      </c>
      <c r="U107" s="39">
        <v>0.1</v>
      </c>
      <c r="V107" s="40"/>
      <c r="W107" s="41"/>
      <c r="X107" s="41"/>
      <c r="Y107" s="41"/>
      <c r="Z107" s="41"/>
      <c r="AA107" s="41"/>
      <c r="AB107" s="45"/>
      <c r="AC107" s="41"/>
      <c r="AD107" s="41"/>
      <c r="AE107" s="41"/>
      <c r="AF107" s="46"/>
      <c r="AG107" s="46"/>
      <c r="AH107" s="46"/>
      <c r="AI107" s="46"/>
      <c r="AJ107" s="48"/>
      <c r="AK107" s="48"/>
      <c r="AL107" s="48"/>
      <c r="AM107" s="49"/>
      <c r="AN107" s="51"/>
    </row>
    <row r="108" ht="15" customHeight="1" spans="1:40">
      <c r="A108" s="22"/>
      <c r="B108" s="22"/>
      <c r="C108" s="23"/>
      <c r="D108" s="23"/>
      <c r="E108" s="23"/>
      <c r="F108" s="26"/>
      <c r="G108" s="24"/>
      <c r="H108" s="25"/>
      <c r="I108" s="25"/>
      <c r="J108" s="24"/>
      <c r="K108" s="25"/>
      <c r="L108" s="32"/>
      <c r="M108" s="33"/>
      <c r="N108" s="34"/>
      <c r="O108" s="32"/>
      <c r="P108" s="32"/>
      <c r="Q108" s="32"/>
      <c r="R108" s="37"/>
      <c r="S108" s="39"/>
      <c r="T108" s="42"/>
      <c r="U108" s="39"/>
      <c r="V108" s="40"/>
      <c r="W108" s="41"/>
      <c r="X108" s="41"/>
      <c r="Y108" s="41"/>
      <c r="Z108" s="41"/>
      <c r="AA108" s="41"/>
      <c r="AB108" s="45"/>
      <c r="AC108" s="41"/>
      <c r="AD108" s="41"/>
      <c r="AE108" s="41"/>
      <c r="AF108" s="46"/>
      <c r="AG108" s="46"/>
      <c r="AH108" s="46"/>
      <c r="AI108" s="46"/>
      <c r="AJ108" s="48"/>
      <c r="AK108" s="48"/>
      <c r="AL108" s="48"/>
      <c r="AM108" s="49"/>
      <c r="AN108" s="51"/>
    </row>
    <row r="109" ht="15" customHeight="1" spans="1:40">
      <c r="A109" s="22"/>
      <c r="B109" s="22"/>
      <c r="C109" s="23"/>
      <c r="D109" s="23"/>
      <c r="E109" s="23"/>
      <c r="F109" s="26"/>
      <c r="G109" s="24"/>
      <c r="H109" s="25"/>
      <c r="I109" s="25"/>
      <c r="J109" s="24"/>
      <c r="K109" s="25"/>
      <c r="L109" s="32"/>
      <c r="M109" s="33"/>
      <c r="N109" s="34"/>
      <c r="O109" s="32"/>
      <c r="P109" s="32"/>
      <c r="Q109" s="32"/>
      <c r="R109" s="37"/>
      <c r="S109" s="39"/>
      <c r="T109" s="42"/>
      <c r="U109" s="39"/>
      <c r="V109" s="40"/>
      <c r="W109" s="41"/>
      <c r="X109" s="41"/>
      <c r="Y109" s="41"/>
      <c r="Z109" s="41"/>
      <c r="AA109" s="41"/>
      <c r="AB109" s="45"/>
      <c r="AC109" s="41"/>
      <c r="AD109" s="41"/>
      <c r="AE109" s="41"/>
      <c r="AF109" s="46"/>
      <c r="AG109" s="46"/>
      <c r="AH109" s="46"/>
      <c r="AI109" s="46"/>
      <c r="AJ109" s="48"/>
      <c r="AK109" s="48"/>
      <c r="AL109" s="48"/>
      <c r="AM109" s="49"/>
      <c r="AN109" s="51"/>
    </row>
    <row r="110" ht="15" customHeight="1" spans="1:40">
      <c r="A110" s="22"/>
      <c r="B110" s="22"/>
      <c r="C110" s="23"/>
      <c r="D110" s="23"/>
      <c r="E110" s="23"/>
      <c r="F110" s="26"/>
      <c r="G110" s="24"/>
      <c r="H110" s="25"/>
      <c r="I110" s="25"/>
      <c r="J110" s="24"/>
      <c r="K110" s="25"/>
      <c r="L110" s="32"/>
      <c r="M110" s="33"/>
      <c r="N110" s="34"/>
      <c r="O110" s="32"/>
      <c r="P110" s="32"/>
      <c r="Q110" s="32"/>
      <c r="R110" s="37"/>
      <c r="S110" s="39"/>
      <c r="T110" s="42"/>
      <c r="U110" s="39"/>
      <c r="V110" s="40"/>
      <c r="W110" s="41"/>
      <c r="X110" s="41"/>
      <c r="Y110" s="41"/>
      <c r="Z110" s="41"/>
      <c r="AA110" s="41"/>
      <c r="AB110" s="45"/>
      <c r="AC110" s="41"/>
      <c r="AD110" s="41"/>
      <c r="AE110" s="41"/>
      <c r="AF110" s="46"/>
      <c r="AG110" s="46"/>
      <c r="AH110" s="46"/>
      <c r="AI110" s="46"/>
      <c r="AJ110" s="48"/>
      <c r="AK110" s="48"/>
      <c r="AL110" s="48"/>
      <c r="AM110" s="49"/>
      <c r="AN110" s="51"/>
    </row>
    <row r="111" ht="15" customHeight="1" spans="1:40">
      <c r="A111" s="22"/>
      <c r="B111" s="22"/>
      <c r="C111" s="23"/>
      <c r="D111" s="23"/>
      <c r="E111" s="23"/>
      <c r="F111" s="26"/>
      <c r="G111" s="24"/>
      <c r="H111" s="25"/>
      <c r="I111" s="25"/>
      <c r="J111" s="24"/>
      <c r="K111" s="25"/>
      <c r="L111" s="32"/>
      <c r="M111" s="33"/>
      <c r="N111" s="34"/>
      <c r="O111" s="32"/>
      <c r="P111" s="32"/>
      <c r="Q111" s="32"/>
      <c r="R111" s="37"/>
      <c r="S111" s="39"/>
      <c r="T111" s="42"/>
      <c r="U111" s="39"/>
      <c r="V111" s="40"/>
      <c r="W111" s="41"/>
      <c r="X111" s="41"/>
      <c r="Y111" s="41"/>
      <c r="Z111" s="41"/>
      <c r="AA111" s="41"/>
      <c r="AB111" s="45"/>
      <c r="AC111" s="41"/>
      <c r="AD111" s="41"/>
      <c r="AE111" s="41"/>
      <c r="AF111" s="46"/>
      <c r="AG111" s="46"/>
      <c r="AH111" s="46"/>
      <c r="AI111" s="46"/>
      <c r="AJ111" s="48"/>
      <c r="AK111" s="48"/>
      <c r="AL111" s="48"/>
      <c r="AM111" s="49"/>
      <c r="AN111" s="51"/>
    </row>
    <row r="112" ht="15" customHeight="1" spans="1:40">
      <c r="A112" s="22"/>
      <c r="B112" s="22"/>
      <c r="C112" s="23"/>
      <c r="D112" s="23"/>
      <c r="E112" s="23"/>
      <c r="F112" s="26"/>
      <c r="G112" s="24"/>
      <c r="H112" s="25"/>
      <c r="I112" s="25"/>
      <c r="J112" s="24"/>
      <c r="K112" s="25"/>
      <c r="L112" s="32"/>
      <c r="M112" s="33"/>
      <c r="N112" s="34"/>
      <c r="O112" s="32"/>
      <c r="P112" s="32"/>
      <c r="Q112" s="32"/>
      <c r="R112" s="37"/>
      <c r="S112" s="39"/>
      <c r="T112" s="42"/>
      <c r="U112" s="39"/>
      <c r="V112" s="40"/>
      <c r="W112" s="41"/>
      <c r="X112" s="41"/>
      <c r="Y112" s="41"/>
      <c r="Z112" s="41"/>
      <c r="AA112" s="41"/>
      <c r="AB112" s="45"/>
      <c r="AC112" s="41"/>
      <c r="AD112" s="41"/>
      <c r="AE112" s="41"/>
      <c r="AF112" s="46"/>
      <c r="AG112" s="46"/>
      <c r="AH112" s="46"/>
      <c r="AI112" s="46"/>
      <c r="AJ112" s="48"/>
      <c r="AK112" s="48"/>
      <c r="AL112" s="48"/>
      <c r="AM112" s="49"/>
      <c r="AN112" s="51"/>
    </row>
    <row r="113" ht="15" customHeight="1" spans="1:40">
      <c r="A113" s="22" t="s">
        <v>226</v>
      </c>
      <c r="B113" s="22" t="s">
        <v>227</v>
      </c>
      <c r="C113" s="23" t="s">
        <v>228</v>
      </c>
      <c r="D113" s="23"/>
      <c r="E113" s="23">
        <v>1</v>
      </c>
      <c r="F113" s="23" t="s">
        <v>178</v>
      </c>
      <c r="G113" s="24"/>
      <c r="H113" s="25" t="s">
        <v>229</v>
      </c>
      <c r="I113" s="25"/>
      <c r="J113" s="24"/>
      <c r="K113" s="25"/>
      <c r="L113" s="32">
        <v>0.008</v>
      </c>
      <c r="M113" s="33">
        <v>0.007</v>
      </c>
      <c r="N113" s="34">
        <f>M113/L113</f>
        <v>0.875</v>
      </c>
      <c r="O113" s="32">
        <v>6</v>
      </c>
      <c r="P113" s="32">
        <v>2</v>
      </c>
      <c r="Q113" s="32">
        <f>(L113-M113)*P113</f>
        <v>0.002</v>
      </c>
      <c r="R113" s="37">
        <f>L113*O113-Q113</f>
        <v>0.046</v>
      </c>
      <c r="S113" s="38" t="s">
        <v>230</v>
      </c>
      <c r="T113" s="39" t="s">
        <v>231</v>
      </c>
      <c r="U113" s="39">
        <v>0.05</v>
      </c>
      <c r="V113" s="40">
        <f>U113+U115+U114+U116+U117+U118+U119</f>
        <v>0.1</v>
      </c>
      <c r="W113" s="41"/>
      <c r="X113" s="41"/>
      <c r="Y113" s="41"/>
      <c r="Z113" s="41"/>
      <c r="AA113" s="41"/>
      <c r="AB113" s="45"/>
      <c r="AC113" s="41"/>
      <c r="AD113" s="41"/>
      <c r="AE113" s="41"/>
      <c r="AF113" s="46"/>
      <c r="AG113" s="46"/>
      <c r="AH113" s="46"/>
      <c r="AI113" s="46"/>
      <c r="AJ113" s="48"/>
      <c r="AK113" s="48"/>
      <c r="AL113" s="48"/>
      <c r="AM113" s="49"/>
      <c r="AN113" s="50"/>
    </row>
    <row r="114" ht="15" customHeight="1" spans="1:40">
      <c r="A114" s="22"/>
      <c r="B114" s="22"/>
      <c r="C114" s="23"/>
      <c r="D114" s="23"/>
      <c r="E114" s="23"/>
      <c r="F114" s="26"/>
      <c r="G114" s="24"/>
      <c r="H114" s="25"/>
      <c r="I114" s="25"/>
      <c r="J114" s="24"/>
      <c r="K114" s="25"/>
      <c r="L114" s="32"/>
      <c r="M114" s="33"/>
      <c r="N114" s="34"/>
      <c r="O114" s="32"/>
      <c r="P114" s="32"/>
      <c r="Q114" s="32"/>
      <c r="R114" s="37"/>
      <c r="S114" s="39" t="s">
        <v>162</v>
      </c>
      <c r="T114" s="39" t="s">
        <v>231</v>
      </c>
      <c r="U114" s="39">
        <v>0.05</v>
      </c>
      <c r="V114" s="40"/>
      <c r="W114" s="41"/>
      <c r="X114" s="41"/>
      <c r="Y114" s="41"/>
      <c r="Z114" s="41"/>
      <c r="AA114" s="41"/>
      <c r="AB114" s="45"/>
      <c r="AC114" s="41"/>
      <c r="AD114" s="41"/>
      <c r="AE114" s="41"/>
      <c r="AF114" s="46"/>
      <c r="AG114" s="46"/>
      <c r="AH114" s="46"/>
      <c r="AI114" s="46"/>
      <c r="AJ114" s="48">
        <v>400</v>
      </c>
      <c r="AK114" s="48">
        <v>260</v>
      </c>
      <c r="AL114" s="48">
        <v>280</v>
      </c>
      <c r="AM114" s="49">
        <v>0.4</v>
      </c>
      <c r="AN114" s="51"/>
    </row>
    <row r="115" ht="15" customHeight="1" spans="1:40">
      <c r="A115" s="22"/>
      <c r="B115" s="22"/>
      <c r="C115" s="23"/>
      <c r="D115" s="23"/>
      <c r="E115" s="23"/>
      <c r="F115" s="26"/>
      <c r="G115" s="24"/>
      <c r="H115" s="25"/>
      <c r="I115" s="25"/>
      <c r="J115" s="24"/>
      <c r="K115" s="25"/>
      <c r="L115" s="32"/>
      <c r="M115" s="33"/>
      <c r="N115" s="34"/>
      <c r="O115" s="32"/>
      <c r="P115" s="32"/>
      <c r="Q115" s="32"/>
      <c r="R115" s="37"/>
      <c r="S115" s="39"/>
      <c r="T115" s="42"/>
      <c r="U115" s="39"/>
      <c r="V115" s="40"/>
      <c r="W115" s="41"/>
      <c r="X115" s="41"/>
      <c r="Y115" s="41"/>
      <c r="Z115" s="41"/>
      <c r="AA115" s="41"/>
      <c r="AB115" s="45"/>
      <c r="AC115" s="41"/>
      <c r="AD115" s="41"/>
      <c r="AE115" s="41"/>
      <c r="AF115" s="46"/>
      <c r="AG115" s="46"/>
      <c r="AH115" s="46"/>
      <c r="AI115" s="46"/>
      <c r="AJ115" s="48"/>
      <c r="AK115" s="48"/>
      <c r="AL115" s="48"/>
      <c r="AM115" s="49"/>
      <c r="AN115" s="51"/>
    </row>
    <row r="116" ht="15" customHeight="1" spans="1:40">
      <c r="A116" s="22"/>
      <c r="B116" s="22"/>
      <c r="C116" s="23"/>
      <c r="D116" s="23"/>
      <c r="E116" s="23"/>
      <c r="F116" s="26"/>
      <c r="G116" s="24"/>
      <c r="H116" s="25"/>
      <c r="I116" s="25"/>
      <c r="J116" s="24"/>
      <c r="K116" s="25"/>
      <c r="L116" s="32"/>
      <c r="M116" s="33"/>
      <c r="N116" s="34"/>
      <c r="O116" s="32"/>
      <c r="P116" s="32"/>
      <c r="Q116" s="32"/>
      <c r="R116" s="37"/>
      <c r="S116" s="39"/>
      <c r="T116" s="42"/>
      <c r="U116" s="39"/>
      <c r="V116" s="40"/>
      <c r="W116" s="41"/>
      <c r="X116" s="41"/>
      <c r="Y116" s="41"/>
      <c r="Z116" s="41"/>
      <c r="AA116" s="41"/>
      <c r="AB116" s="45"/>
      <c r="AC116" s="41"/>
      <c r="AD116" s="41"/>
      <c r="AE116" s="41"/>
      <c r="AF116" s="46"/>
      <c r="AG116" s="46"/>
      <c r="AH116" s="46"/>
      <c r="AI116" s="46"/>
      <c r="AJ116" s="48"/>
      <c r="AK116" s="48"/>
      <c r="AL116" s="48"/>
      <c r="AM116" s="49"/>
      <c r="AN116" s="51"/>
    </row>
    <row r="117" ht="15" customHeight="1" spans="1:40">
      <c r="A117" s="22"/>
      <c r="B117" s="22"/>
      <c r="C117" s="23"/>
      <c r="D117" s="23"/>
      <c r="E117" s="23"/>
      <c r="F117" s="26"/>
      <c r="G117" s="24"/>
      <c r="H117" s="25"/>
      <c r="I117" s="25"/>
      <c r="J117" s="24"/>
      <c r="K117" s="25"/>
      <c r="L117" s="32"/>
      <c r="M117" s="33"/>
      <c r="N117" s="34"/>
      <c r="O117" s="32"/>
      <c r="P117" s="32"/>
      <c r="Q117" s="32"/>
      <c r="R117" s="37"/>
      <c r="S117" s="39"/>
      <c r="T117" s="42"/>
      <c r="U117" s="39"/>
      <c r="V117" s="40"/>
      <c r="W117" s="41"/>
      <c r="X117" s="41"/>
      <c r="Y117" s="41"/>
      <c r="Z117" s="41"/>
      <c r="AA117" s="41"/>
      <c r="AB117" s="45"/>
      <c r="AC117" s="41"/>
      <c r="AD117" s="41"/>
      <c r="AE117" s="41"/>
      <c r="AF117" s="46"/>
      <c r="AG117" s="46"/>
      <c r="AH117" s="46"/>
      <c r="AI117" s="46"/>
      <c r="AJ117" s="48"/>
      <c r="AK117" s="48"/>
      <c r="AL117" s="48"/>
      <c r="AM117" s="49"/>
      <c r="AN117" s="51"/>
    </row>
    <row r="118" ht="15" customHeight="1" spans="1:40">
      <c r="A118" s="22"/>
      <c r="B118" s="22"/>
      <c r="C118" s="23"/>
      <c r="D118" s="23"/>
      <c r="E118" s="23"/>
      <c r="F118" s="26"/>
      <c r="G118" s="24"/>
      <c r="H118" s="25"/>
      <c r="I118" s="25"/>
      <c r="J118" s="24"/>
      <c r="K118" s="25"/>
      <c r="L118" s="32"/>
      <c r="M118" s="33"/>
      <c r="N118" s="34"/>
      <c r="O118" s="32"/>
      <c r="P118" s="32"/>
      <c r="Q118" s="32"/>
      <c r="R118" s="37"/>
      <c r="S118" s="39"/>
      <c r="T118" s="42"/>
      <c r="U118" s="39"/>
      <c r="V118" s="40"/>
      <c r="W118" s="41"/>
      <c r="X118" s="41"/>
      <c r="Y118" s="41"/>
      <c r="Z118" s="41"/>
      <c r="AA118" s="41"/>
      <c r="AB118" s="45"/>
      <c r="AC118" s="41"/>
      <c r="AD118" s="41"/>
      <c r="AE118" s="41"/>
      <c r="AF118" s="46"/>
      <c r="AG118" s="46"/>
      <c r="AH118" s="46"/>
      <c r="AI118" s="46"/>
      <c r="AJ118" s="48"/>
      <c r="AK118" s="48"/>
      <c r="AL118" s="48"/>
      <c r="AM118" s="49"/>
      <c r="AN118" s="51"/>
    </row>
    <row r="119" ht="15" customHeight="1" spans="1:40">
      <c r="A119" s="22"/>
      <c r="B119" s="22"/>
      <c r="C119" s="23"/>
      <c r="D119" s="23"/>
      <c r="E119" s="23"/>
      <c r="F119" s="26"/>
      <c r="G119" s="24"/>
      <c r="H119" s="25"/>
      <c r="I119" s="25"/>
      <c r="J119" s="24"/>
      <c r="K119" s="25"/>
      <c r="L119" s="32"/>
      <c r="M119" s="33"/>
      <c r="N119" s="34"/>
      <c r="O119" s="32"/>
      <c r="P119" s="32"/>
      <c r="Q119" s="32"/>
      <c r="R119" s="37"/>
      <c r="S119" s="39"/>
      <c r="T119" s="42"/>
      <c r="U119" s="39"/>
      <c r="V119" s="40"/>
      <c r="W119" s="41"/>
      <c r="X119" s="41"/>
      <c r="Y119" s="41"/>
      <c r="Z119" s="41"/>
      <c r="AA119" s="41"/>
      <c r="AB119" s="45"/>
      <c r="AC119" s="41"/>
      <c r="AD119" s="41"/>
      <c r="AE119" s="41"/>
      <c r="AF119" s="46"/>
      <c r="AG119" s="46"/>
      <c r="AH119" s="46"/>
      <c r="AI119" s="46"/>
      <c r="AJ119" s="48"/>
      <c r="AK119" s="48"/>
      <c r="AL119" s="48"/>
      <c r="AM119" s="49"/>
      <c r="AN119" s="51"/>
    </row>
    <row r="120" ht="15" customHeight="1" spans="1:40">
      <c r="A120" s="22" t="s">
        <v>232</v>
      </c>
      <c r="B120" s="22" t="s">
        <v>233</v>
      </c>
      <c r="C120" s="23" t="s">
        <v>234</v>
      </c>
      <c r="D120" s="23"/>
      <c r="E120" s="23">
        <v>1</v>
      </c>
      <c r="F120" s="23" t="s">
        <v>235</v>
      </c>
      <c r="G120" s="24">
        <v>2.5</v>
      </c>
      <c r="H120" s="25">
        <v>125</v>
      </c>
      <c r="I120" s="25">
        <v>1250</v>
      </c>
      <c r="J120" s="24">
        <f>I120*H120*G120*0.00785/1000</f>
        <v>3.06640625</v>
      </c>
      <c r="K120" s="25">
        <v>16</v>
      </c>
      <c r="L120" s="32">
        <f>J120/K120</f>
        <v>0.191650390625</v>
      </c>
      <c r="M120" s="33">
        <v>0.15</v>
      </c>
      <c r="N120" s="34">
        <f>M120/L120</f>
        <v>0.782675159235669</v>
      </c>
      <c r="O120" s="32">
        <v>7.5</v>
      </c>
      <c r="P120" s="32">
        <v>2.5</v>
      </c>
      <c r="Q120" s="32">
        <f>(L120-M120)*P120</f>
        <v>0.1041259765625</v>
      </c>
      <c r="R120" s="37">
        <f>L120*O120-Q120</f>
        <v>1.333251953125</v>
      </c>
      <c r="S120" s="38" t="s">
        <v>170</v>
      </c>
      <c r="T120" s="39" t="s">
        <v>171</v>
      </c>
      <c r="U120" s="39">
        <v>0.1</v>
      </c>
      <c r="V120" s="40">
        <f>U120+U122+U121+U123+U124+U125+U126</f>
        <v>0.62</v>
      </c>
      <c r="W120" s="41"/>
      <c r="X120" s="41"/>
      <c r="Y120" s="41"/>
      <c r="Z120" s="41"/>
      <c r="AA120" s="41"/>
      <c r="AB120" s="45"/>
      <c r="AC120" s="41"/>
      <c r="AD120" s="41"/>
      <c r="AE120" s="41"/>
      <c r="AF120" s="46"/>
      <c r="AG120" s="46"/>
      <c r="AH120" s="46"/>
      <c r="AI120" s="46"/>
      <c r="AJ120" s="48"/>
      <c r="AK120" s="48"/>
      <c r="AL120" s="48"/>
      <c r="AM120" s="49"/>
      <c r="AN120" s="50"/>
    </row>
    <row r="121" ht="15" customHeight="1" spans="1:40">
      <c r="A121" s="22"/>
      <c r="B121" s="22"/>
      <c r="C121" s="23"/>
      <c r="D121" s="23"/>
      <c r="E121" s="23"/>
      <c r="F121" s="26"/>
      <c r="G121" s="24"/>
      <c r="H121" s="25"/>
      <c r="I121" s="25"/>
      <c r="J121" s="24"/>
      <c r="K121" s="25"/>
      <c r="L121" s="32"/>
      <c r="M121" s="33"/>
      <c r="N121" s="34"/>
      <c r="O121" s="32"/>
      <c r="P121" s="32"/>
      <c r="Q121" s="32"/>
      <c r="R121" s="37"/>
      <c r="S121" s="39" t="s">
        <v>172</v>
      </c>
      <c r="T121" s="42" t="s">
        <v>163</v>
      </c>
      <c r="U121" s="39">
        <v>0.13</v>
      </c>
      <c r="V121" s="40"/>
      <c r="W121" s="41"/>
      <c r="X121" s="41"/>
      <c r="Y121" s="41"/>
      <c r="Z121" s="41"/>
      <c r="AA121" s="41"/>
      <c r="AB121" s="45"/>
      <c r="AC121" s="41"/>
      <c r="AD121" s="41"/>
      <c r="AE121" s="41"/>
      <c r="AF121" s="46"/>
      <c r="AG121" s="46"/>
      <c r="AH121" s="46"/>
      <c r="AI121" s="46"/>
      <c r="AJ121" s="48">
        <v>500</v>
      </c>
      <c r="AK121" s="48">
        <v>350</v>
      </c>
      <c r="AL121" s="48">
        <v>350</v>
      </c>
      <c r="AM121" s="49">
        <v>0.8</v>
      </c>
      <c r="AN121" s="51"/>
    </row>
    <row r="122" ht="15" customHeight="1" spans="1:40">
      <c r="A122" s="22"/>
      <c r="B122" s="22"/>
      <c r="C122" s="23"/>
      <c r="D122" s="23"/>
      <c r="E122" s="23"/>
      <c r="F122" s="26"/>
      <c r="G122" s="24"/>
      <c r="H122" s="25"/>
      <c r="I122" s="25"/>
      <c r="J122" s="24"/>
      <c r="K122" s="25"/>
      <c r="L122" s="32"/>
      <c r="M122" s="33"/>
      <c r="N122" s="34"/>
      <c r="O122" s="32"/>
      <c r="P122" s="32"/>
      <c r="Q122" s="32"/>
      <c r="R122" s="37"/>
      <c r="S122" s="39" t="s">
        <v>162</v>
      </c>
      <c r="T122" s="42" t="s">
        <v>163</v>
      </c>
      <c r="U122" s="39">
        <v>0.13</v>
      </c>
      <c r="V122" s="40"/>
      <c r="W122" s="41"/>
      <c r="X122" s="41"/>
      <c r="Y122" s="41"/>
      <c r="Z122" s="41"/>
      <c r="AA122" s="41"/>
      <c r="AB122" s="45"/>
      <c r="AC122" s="41"/>
      <c r="AD122" s="41"/>
      <c r="AE122" s="41"/>
      <c r="AF122" s="46"/>
      <c r="AG122" s="46"/>
      <c r="AH122" s="46"/>
      <c r="AI122" s="46"/>
      <c r="AJ122" s="48">
        <v>500</v>
      </c>
      <c r="AK122" s="48">
        <v>350</v>
      </c>
      <c r="AL122" s="48">
        <v>350</v>
      </c>
      <c r="AM122" s="49">
        <v>0.9</v>
      </c>
      <c r="AN122" s="51"/>
    </row>
    <row r="123" ht="15" customHeight="1" spans="1:40">
      <c r="A123" s="22"/>
      <c r="B123" s="22"/>
      <c r="C123" s="23"/>
      <c r="D123" s="23"/>
      <c r="E123" s="23"/>
      <c r="F123" s="26"/>
      <c r="G123" s="24"/>
      <c r="H123" s="25"/>
      <c r="I123" s="25"/>
      <c r="J123" s="24"/>
      <c r="K123" s="25"/>
      <c r="L123" s="32"/>
      <c r="M123" s="33"/>
      <c r="N123" s="34"/>
      <c r="O123" s="32"/>
      <c r="P123" s="32"/>
      <c r="Q123" s="32"/>
      <c r="R123" s="37"/>
      <c r="S123" s="39" t="s">
        <v>194</v>
      </c>
      <c r="T123" s="42" t="s">
        <v>163</v>
      </c>
      <c r="U123" s="39">
        <v>0.13</v>
      </c>
      <c r="V123" s="40"/>
      <c r="W123" s="41"/>
      <c r="X123" s="41"/>
      <c r="Y123" s="41"/>
      <c r="Z123" s="41"/>
      <c r="AA123" s="41"/>
      <c r="AB123" s="45"/>
      <c r="AC123" s="41"/>
      <c r="AD123" s="41"/>
      <c r="AE123" s="41"/>
      <c r="AF123" s="46"/>
      <c r="AG123" s="46"/>
      <c r="AH123" s="46"/>
      <c r="AI123" s="46"/>
      <c r="AJ123" s="48">
        <v>500</v>
      </c>
      <c r="AK123" s="48">
        <v>350</v>
      </c>
      <c r="AL123" s="48">
        <v>350</v>
      </c>
      <c r="AM123" s="49">
        <v>0.6</v>
      </c>
      <c r="AN123" s="51"/>
    </row>
    <row r="124" ht="15" customHeight="1" spans="1:40">
      <c r="A124" s="22"/>
      <c r="B124" s="22"/>
      <c r="C124" s="23"/>
      <c r="D124" s="23"/>
      <c r="E124" s="23"/>
      <c r="F124" s="26"/>
      <c r="G124" s="24"/>
      <c r="H124" s="25"/>
      <c r="I124" s="25"/>
      <c r="J124" s="24"/>
      <c r="K124" s="25"/>
      <c r="L124" s="32"/>
      <c r="M124" s="33"/>
      <c r="N124" s="34"/>
      <c r="O124" s="32"/>
      <c r="P124" s="32"/>
      <c r="Q124" s="32"/>
      <c r="R124" s="37"/>
      <c r="S124" s="39" t="s">
        <v>174</v>
      </c>
      <c r="T124" s="42" t="s">
        <v>163</v>
      </c>
      <c r="U124" s="39">
        <v>0.13</v>
      </c>
      <c r="V124" s="40"/>
      <c r="W124" s="41"/>
      <c r="X124" s="41"/>
      <c r="Y124" s="41"/>
      <c r="Z124" s="41"/>
      <c r="AA124" s="41"/>
      <c r="AB124" s="45"/>
      <c r="AC124" s="41"/>
      <c r="AD124" s="41"/>
      <c r="AE124" s="41"/>
      <c r="AF124" s="46"/>
      <c r="AG124" s="46"/>
      <c r="AH124" s="46"/>
      <c r="AI124" s="46"/>
      <c r="AJ124" s="48">
        <v>500</v>
      </c>
      <c r="AK124" s="48">
        <v>350</v>
      </c>
      <c r="AL124" s="48">
        <v>350</v>
      </c>
      <c r="AM124" s="49">
        <v>0.6</v>
      </c>
      <c r="AN124" s="51"/>
    </row>
    <row r="125" ht="15" customHeight="1" spans="1:40">
      <c r="A125" s="22"/>
      <c r="B125" s="22"/>
      <c r="C125" s="23"/>
      <c r="D125" s="23"/>
      <c r="E125" s="23"/>
      <c r="F125" s="26"/>
      <c r="G125" s="24"/>
      <c r="H125" s="25"/>
      <c r="I125" s="25"/>
      <c r="J125" s="24"/>
      <c r="K125" s="25"/>
      <c r="L125" s="32"/>
      <c r="M125" s="33"/>
      <c r="N125" s="34"/>
      <c r="O125" s="32"/>
      <c r="P125" s="32"/>
      <c r="Q125" s="32"/>
      <c r="R125" s="37"/>
      <c r="S125" s="39"/>
      <c r="T125" s="42"/>
      <c r="U125" s="39"/>
      <c r="V125" s="40"/>
      <c r="W125" s="41"/>
      <c r="X125" s="41"/>
      <c r="Y125" s="41"/>
      <c r="Z125" s="41"/>
      <c r="AA125" s="41"/>
      <c r="AB125" s="45"/>
      <c r="AC125" s="41"/>
      <c r="AD125" s="41"/>
      <c r="AE125" s="41"/>
      <c r="AF125" s="46"/>
      <c r="AG125" s="46"/>
      <c r="AH125" s="46"/>
      <c r="AI125" s="46"/>
      <c r="AJ125" s="48"/>
      <c r="AK125" s="48"/>
      <c r="AL125" s="48"/>
      <c r="AM125" s="49"/>
      <c r="AN125" s="51"/>
    </row>
    <row r="126" ht="15" customHeight="1" spans="1:40">
      <c r="A126" s="22"/>
      <c r="B126" s="22"/>
      <c r="C126" s="23"/>
      <c r="D126" s="23"/>
      <c r="E126" s="23"/>
      <c r="F126" s="26"/>
      <c r="G126" s="24"/>
      <c r="H126" s="25"/>
      <c r="I126" s="25"/>
      <c r="J126" s="24"/>
      <c r="K126" s="25"/>
      <c r="L126" s="32"/>
      <c r="M126" s="33"/>
      <c r="N126" s="34"/>
      <c r="O126" s="32"/>
      <c r="P126" s="32"/>
      <c r="Q126" s="32"/>
      <c r="R126" s="37"/>
      <c r="S126" s="39"/>
      <c r="T126" s="42"/>
      <c r="U126" s="39"/>
      <c r="V126" s="40"/>
      <c r="W126" s="41"/>
      <c r="X126" s="41"/>
      <c r="Y126" s="41"/>
      <c r="Z126" s="41"/>
      <c r="AA126" s="41"/>
      <c r="AB126" s="45"/>
      <c r="AC126" s="41"/>
      <c r="AD126" s="41"/>
      <c r="AE126" s="41"/>
      <c r="AF126" s="46"/>
      <c r="AG126" s="46"/>
      <c r="AH126" s="46"/>
      <c r="AI126" s="46"/>
      <c r="AJ126" s="48"/>
      <c r="AK126" s="48"/>
      <c r="AL126" s="48"/>
      <c r="AM126" s="49"/>
      <c r="AN126" s="51"/>
    </row>
    <row r="127" ht="15" customHeight="1" spans="1:40">
      <c r="A127" s="22" t="s">
        <v>236</v>
      </c>
      <c r="B127" s="22" t="s">
        <v>237</v>
      </c>
      <c r="C127" s="23" t="s">
        <v>238</v>
      </c>
      <c r="D127" s="23"/>
      <c r="E127" s="23">
        <v>1</v>
      </c>
      <c r="F127" s="23" t="s">
        <v>235</v>
      </c>
      <c r="G127" s="24">
        <v>2.5</v>
      </c>
      <c r="H127" s="25">
        <v>125</v>
      </c>
      <c r="I127" s="25">
        <v>1250</v>
      </c>
      <c r="J127" s="24">
        <f>I127*H127*G127*0.00785/1000</f>
        <v>3.06640625</v>
      </c>
      <c r="K127" s="25">
        <v>16</v>
      </c>
      <c r="L127" s="32">
        <f>J127/K127</f>
        <v>0.191650390625</v>
      </c>
      <c r="M127" s="33">
        <v>0.15</v>
      </c>
      <c r="N127" s="34">
        <f>M127/L127</f>
        <v>0.782675159235669</v>
      </c>
      <c r="O127" s="32">
        <v>7.5</v>
      </c>
      <c r="P127" s="32">
        <v>2.5</v>
      </c>
      <c r="Q127" s="32">
        <f>(L127-M127)*P127</f>
        <v>0.1041259765625</v>
      </c>
      <c r="R127" s="37">
        <f>L127*O127-Q127</f>
        <v>1.333251953125</v>
      </c>
      <c r="S127" s="38" t="s">
        <v>170</v>
      </c>
      <c r="T127" s="39" t="s">
        <v>171</v>
      </c>
      <c r="U127" s="39">
        <v>0.1</v>
      </c>
      <c r="V127" s="40">
        <f>U127+U129+U128+U130+U131+U132+U133</f>
        <v>0.62</v>
      </c>
      <c r="W127" s="41"/>
      <c r="X127" s="41"/>
      <c r="Y127" s="41"/>
      <c r="Z127" s="41"/>
      <c r="AA127" s="41"/>
      <c r="AB127" s="45"/>
      <c r="AC127" s="41"/>
      <c r="AD127" s="41"/>
      <c r="AE127" s="41"/>
      <c r="AF127" s="46"/>
      <c r="AG127" s="46"/>
      <c r="AH127" s="46"/>
      <c r="AI127" s="46"/>
      <c r="AJ127" s="48"/>
      <c r="AK127" s="48"/>
      <c r="AL127" s="48"/>
      <c r="AM127" s="49"/>
      <c r="AN127" s="50"/>
    </row>
    <row r="128" ht="15" customHeight="1" spans="1:40">
      <c r="A128" s="22"/>
      <c r="B128" s="22"/>
      <c r="C128" s="23"/>
      <c r="D128" s="23"/>
      <c r="E128" s="23"/>
      <c r="F128" s="26"/>
      <c r="G128" s="24"/>
      <c r="H128" s="25"/>
      <c r="I128" s="25"/>
      <c r="J128" s="24"/>
      <c r="K128" s="25"/>
      <c r="L128" s="32"/>
      <c r="M128" s="33"/>
      <c r="N128" s="34"/>
      <c r="O128" s="32"/>
      <c r="P128" s="32"/>
      <c r="Q128" s="32"/>
      <c r="R128" s="37"/>
      <c r="S128" s="39" t="s">
        <v>172</v>
      </c>
      <c r="T128" s="42" t="s">
        <v>163</v>
      </c>
      <c r="U128" s="39">
        <v>0.13</v>
      </c>
      <c r="V128" s="40"/>
      <c r="W128" s="41"/>
      <c r="X128" s="41"/>
      <c r="Y128" s="41"/>
      <c r="Z128" s="41"/>
      <c r="AA128" s="41"/>
      <c r="AB128" s="45"/>
      <c r="AC128" s="41"/>
      <c r="AD128" s="41"/>
      <c r="AE128" s="41"/>
      <c r="AF128" s="46"/>
      <c r="AG128" s="46"/>
      <c r="AH128" s="46"/>
      <c r="AI128" s="46"/>
      <c r="AJ128" s="48">
        <v>500</v>
      </c>
      <c r="AK128" s="48">
        <v>350</v>
      </c>
      <c r="AL128" s="48">
        <v>350</v>
      </c>
      <c r="AM128" s="49">
        <v>0.8</v>
      </c>
      <c r="AN128" s="51"/>
    </row>
    <row r="129" ht="15" customHeight="1" spans="1:40">
      <c r="A129" s="22"/>
      <c r="B129" s="22"/>
      <c r="C129" s="23"/>
      <c r="D129" s="23"/>
      <c r="E129" s="23"/>
      <c r="F129" s="26"/>
      <c r="G129" s="24"/>
      <c r="H129" s="25"/>
      <c r="I129" s="25"/>
      <c r="J129" s="24"/>
      <c r="K129" s="25"/>
      <c r="L129" s="32"/>
      <c r="M129" s="33"/>
      <c r="N129" s="34"/>
      <c r="O129" s="32"/>
      <c r="P129" s="32"/>
      <c r="Q129" s="32"/>
      <c r="R129" s="37"/>
      <c r="S129" s="39" t="s">
        <v>162</v>
      </c>
      <c r="T129" s="42" t="s">
        <v>163</v>
      </c>
      <c r="U129" s="39">
        <v>0.13</v>
      </c>
      <c r="V129" s="40"/>
      <c r="W129" s="41"/>
      <c r="X129" s="41"/>
      <c r="Y129" s="41"/>
      <c r="Z129" s="41"/>
      <c r="AA129" s="41"/>
      <c r="AB129" s="45"/>
      <c r="AC129" s="41"/>
      <c r="AD129" s="41"/>
      <c r="AE129" s="41"/>
      <c r="AF129" s="46"/>
      <c r="AG129" s="46"/>
      <c r="AH129" s="46"/>
      <c r="AI129" s="46"/>
      <c r="AJ129" s="48">
        <v>500</v>
      </c>
      <c r="AK129" s="48">
        <v>350</v>
      </c>
      <c r="AL129" s="48">
        <v>350</v>
      </c>
      <c r="AM129" s="49">
        <v>0.9</v>
      </c>
      <c r="AN129" s="51"/>
    </row>
    <row r="130" ht="15" customHeight="1" spans="1:40">
      <c r="A130" s="22"/>
      <c r="B130" s="22"/>
      <c r="C130" s="23"/>
      <c r="D130" s="23"/>
      <c r="E130" s="23"/>
      <c r="F130" s="26"/>
      <c r="G130" s="24"/>
      <c r="H130" s="25"/>
      <c r="I130" s="25"/>
      <c r="J130" s="24"/>
      <c r="K130" s="25"/>
      <c r="L130" s="32"/>
      <c r="M130" s="33"/>
      <c r="N130" s="34"/>
      <c r="O130" s="32"/>
      <c r="P130" s="32"/>
      <c r="Q130" s="32"/>
      <c r="R130" s="37"/>
      <c r="S130" s="39" t="s">
        <v>194</v>
      </c>
      <c r="T130" s="42" t="s">
        <v>163</v>
      </c>
      <c r="U130" s="39">
        <v>0.13</v>
      </c>
      <c r="V130" s="40"/>
      <c r="W130" s="41"/>
      <c r="X130" s="41"/>
      <c r="Y130" s="41"/>
      <c r="Z130" s="41"/>
      <c r="AA130" s="41"/>
      <c r="AB130" s="45"/>
      <c r="AC130" s="41"/>
      <c r="AD130" s="41"/>
      <c r="AE130" s="41"/>
      <c r="AF130" s="46"/>
      <c r="AG130" s="46"/>
      <c r="AH130" s="46"/>
      <c r="AI130" s="46"/>
      <c r="AJ130" s="48">
        <v>500</v>
      </c>
      <c r="AK130" s="48">
        <v>350</v>
      </c>
      <c r="AL130" s="48">
        <v>350</v>
      </c>
      <c r="AM130" s="49">
        <v>0.6</v>
      </c>
      <c r="AN130" s="51"/>
    </row>
    <row r="131" ht="15" customHeight="1" spans="1:40">
      <c r="A131" s="22"/>
      <c r="B131" s="22"/>
      <c r="C131" s="23"/>
      <c r="D131" s="23"/>
      <c r="E131" s="23"/>
      <c r="F131" s="26"/>
      <c r="G131" s="24"/>
      <c r="H131" s="25"/>
      <c r="I131" s="25"/>
      <c r="J131" s="24"/>
      <c r="K131" s="25"/>
      <c r="L131" s="32"/>
      <c r="M131" s="33"/>
      <c r="N131" s="34"/>
      <c r="O131" s="32"/>
      <c r="P131" s="32"/>
      <c r="Q131" s="32"/>
      <c r="R131" s="37"/>
      <c r="S131" s="39" t="s">
        <v>174</v>
      </c>
      <c r="T131" s="42" t="s">
        <v>163</v>
      </c>
      <c r="U131" s="39">
        <v>0.13</v>
      </c>
      <c r="V131" s="40"/>
      <c r="W131" s="41"/>
      <c r="X131" s="41"/>
      <c r="Y131" s="41"/>
      <c r="Z131" s="41"/>
      <c r="AA131" s="41"/>
      <c r="AB131" s="45"/>
      <c r="AC131" s="41"/>
      <c r="AD131" s="41"/>
      <c r="AE131" s="41"/>
      <c r="AF131" s="46"/>
      <c r="AG131" s="46"/>
      <c r="AH131" s="46"/>
      <c r="AI131" s="46"/>
      <c r="AJ131" s="48">
        <v>500</v>
      </c>
      <c r="AK131" s="48">
        <v>350</v>
      </c>
      <c r="AL131" s="48">
        <v>350</v>
      </c>
      <c r="AM131" s="49">
        <v>0.6</v>
      </c>
      <c r="AN131" s="51"/>
    </row>
    <row r="132" ht="15" customHeight="1" spans="1:40">
      <c r="A132" s="22"/>
      <c r="B132" s="22"/>
      <c r="C132" s="23"/>
      <c r="D132" s="23"/>
      <c r="E132" s="23"/>
      <c r="F132" s="26"/>
      <c r="G132" s="24"/>
      <c r="H132" s="25"/>
      <c r="I132" s="25"/>
      <c r="J132" s="24"/>
      <c r="K132" s="25"/>
      <c r="L132" s="32"/>
      <c r="M132" s="33"/>
      <c r="N132" s="34"/>
      <c r="O132" s="32"/>
      <c r="P132" s="32"/>
      <c r="Q132" s="32"/>
      <c r="R132" s="37"/>
      <c r="S132" s="39"/>
      <c r="T132" s="42"/>
      <c r="U132" s="39"/>
      <c r="V132" s="40"/>
      <c r="W132" s="41"/>
      <c r="X132" s="41"/>
      <c r="Y132" s="41"/>
      <c r="Z132" s="41"/>
      <c r="AA132" s="41"/>
      <c r="AB132" s="45"/>
      <c r="AC132" s="41"/>
      <c r="AD132" s="41"/>
      <c r="AE132" s="41"/>
      <c r="AF132" s="46"/>
      <c r="AG132" s="46"/>
      <c r="AH132" s="46"/>
      <c r="AI132" s="46"/>
      <c r="AJ132" s="48"/>
      <c r="AK132" s="48"/>
      <c r="AL132" s="48"/>
      <c r="AM132" s="49"/>
      <c r="AN132" s="51"/>
    </row>
    <row r="133" ht="15" customHeight="1" spans="1:40">
      <c r="A133" s="22"/>
      <c r="B133" s="22"/>
      <c r="C133" s="23"/>
      <c r="D133" s="23"/>
      <c r="E133" s="23"/>
      <c r="F133" s="26"/>
      <c r="G133" s="24"/>
      <c r="H133" s="25"/>
      <c r="I133" s="25"/>
      <c r="J133" s="24"/>
      <c r="K133" s="25"/>
      <c r="L133" s="32"/>
      <c r="M133" s="33"/>
      <c r="N133" s="34"/>
      <c r="O133" s="32"/>
      <c r="P133" s="32"/>
      <c r="Q133" s="32"/>
      <c r="R133" s="37"/>
      <c r="S133" s="39"/>
      <c r="T133" s="42"/>
      <c r="U133" s="39"/>
      <c r="V133" s="40"/>
      <c r="W133" s="41"/>
      <c r="X133" s="41"/>
      <c r="Y133" s="41"/>
      <c r="Z133" s="41"/>
      <c r="AA133" s="41"/>
      <c r="AB133" s="45"/>
      <c r="AC133" s="41"/>
      <c r="AD133" s="41"/>
      <c r="AE133" s="41"/>
      <c r="AF133" s="46"/>
      <c r="AG133" s="46"/>
      <c r="AH133" s="46"/>
      <c r="AI133" s="46"/>
      <c r="AJ133" s="48"/>
      <c r="AK133" s="48"/>
      <c r="AL133" s="48"/>
      <c r="AM133" s="49"/>
      <c r="AN133" s="51"/>
    </row>
    <row r="134" ht="15" customHeight="1" spans="1:40">
      <c r="A134" s="22" t="s">
        <v>239</v>
      </c>
      <c r="B134" s="22" t="s">
        <v>240</v>
      </c>
      <c r="C134" s="23" t="s">
        <v>241</v>
      </c>
      <c r="D134" s="23"/>
      <c r="E134" s="23">
        <v>1</v>
      </c>
      <c r="F134" s="23"/>
      <c r="G134" s="24"/>
      <c r="H134" s="25"/>
      <c r="I134" s="25"/>
      <c r="J134" s="24"/>
      <c r="K134" s="25"/>
      <c r="L134" s="32"/>
      <c r="M134" s="33">
        <v>0.883</v>
      </c>
      <c r="N134" s="34"/>
      <c r="O134" s="32"/>
      <c r="P134" s="32"/>
      <c r="Q134" s="32"/>
      <c r="R134" s="37">
        <f>R141+R148</f>
        <v>8.44877578125</v>
      </c>
      <c r="S134" s="38"/>
      <c r="T134" s="39"/>
      <c r="U134" s="39"/>
      <c r="V134" s="40">
        <f>V141+V148</f>
        <v>0.92</v>
      </c>
      <c r="W134" s="41"/>
      <c r="X134" s="41"/>
      <c r="Y134" s="41"/>
      <c r="Z134" s="41"/>
      <c r="AA134" s="41"/>
      <c r="AB134" s="45"/>
      <c r="AC134" s="41"/>
      <c r="AD134" s="41"/>
      <c r="AE134" s="41">
        <v>1.8</v>
      </c>
      <c r="AF134" s="46">
        <f>(AE134+AC134+Y134+V134+R134)*0.18</f>
        <v>2.010379640625</v>
      </c>
      <c r="AG134" s="46"/>
      <c r="AH134" s="46">
        <v>0.55</v>
      </c>
      <c r="AI134" s="46"/>
      <c r="AJ134" s="48"/>
      <c r="AK134" s="48"/>
      <c r="AL134" s="48"/>
      <c r="AM134" s="49"/>
      <c r="AN134" s="50">
        <f>AH134+AF134+AE134+AC134+V134+R134</f>
        <v>13.729155421875</v>
      </c>
    </row>
    <row r="135" ht="15" customHeight="1" spans="1:40">
      <c r="A135" s="22"/>
      <c r="B135" s="22"/>
      <c r="C135" s="23"/>
      <c r="D135" s="23"/>
      <c r="E135" s="23"/>
      <c r="F135" s="26"/>
      <c r="G135" s="24"/>
      <c r="H135" s="25"/>
      <c r="I135" s="25"/>
      <c r="J135" s="24"/>
      <c r="K135" s="25"/>
      <c r="L135" s="32"/>
      <c r="M135" s="33"/>
      <c r="N135" s="34"/>
      <c r="O135" s="32"/>
      <c r="P135" s="32"/>
      <c r="Q135" s="32"/>
      <c r="R135" s="37"/>
      <c r="S135" s="39"/>
      <c r="T135" s="42"/>
      <c r="U135" s="39"/>
      <c r="V135" s="40"/>
      <c r="W135" s="41"/>
      <c r="X135" s="41"/>
      <c r="Y135" s="41"/>
      <c r="Z135" s="41"/>
      <c r="AA135" s="41"/>
      <c r="AB135" s="45"/>
      <c r="AC135" s="41"/>
      <c r="AD135" s="41"/>
      <c r="AE135" s="41"/>
      <c r="AF135" s="46"/>
      <c r="AG135" s="46"/>
      <c r="AH135" s="46"/>
      <c r="AI135" s="46"/>
      <c r="AJ135" s="48"/>
      <c r="AK135" s="48"/>
      <c r="AL135" s="48"/>
      <c r="AM135" s="49"/>
      <c r="AN135" s="51"/>
    </row>
    <row r="136" ht="15" customHeight="1" spans="1:40">
      <c r="A136" s="22"/>
      <c r="B136" s="22"/>
      <c r="C136" s="23"/>
      <c r="D136" s="23"/>
      <c r="E136" s="23"/>
      <c r="F136" s="26"/>
      <c r="G136" s="24"/>
      <c r="H136" s="25"/>
      <c r="I136" s="25"/>
      <c r="J136" s="24"/>
      <c r="K136" s="25"/>
      <c r="L136" s="32"/>
      <c r="M136" s="33"/>
      <c r="N136" s="34"/>
      <c r="O136" s="32"/>
      <c r="P136" s="32"/>
      <c r="Q136" s="32"/>
      <c r="R136" s="37"/>
      <c r="S136" s="39"/>
      <c r="T136" s="42"/>
      <c r="U136" s="39"/>
      <c r="V136" s="40"/>
      <c r="W136" s="41"/>
      <c r="X136" s="41"/>
      <c r="Y136" s="41"/>
      <c r="Z136" s="41"/>
      <c r="AA136" s="41"/>
      <c r="AB136" s="45"/>
      <c r="AC136" s="41"/>
      <c r="AD136" s="41"/>
      <c r="AE136" s="41"/>
      <c r="AF136" s="46"/>
      <c r="AG136" s="46"/>
      <c r="AH136" s="46"/>
      <c r="AI136" s="46"/>
      <c r="AJ136" s="48"/>
      <c r="AK136" s="48"/>
      <c r="AL136" s="48"/>
      <c r="AM136" s="49"/>
      <c r="AN136" s="51"/>
    </row>
    <row r="137" ht="15" customHeight="1" spans="1:40">
      <c r="A137" s="22"/>
      <c r="B137" s="22"/>
      <c r="C137" s="23"/>
      <c r="D137" s="23"/>
      <c r="E137" s="23"/>
      <c r="F137" s="26"/>
      <c r="G137" s="24"/>
      <c r="H137" s="25"/>
      <c r="I137" s="25"/>
      <c r="J137" s="24"/>
      <c r="K137" s="25"/>
      <c r="L137" s="32"/>
      <c r="M137" s="33"/>
      <c r="N137" s="34"/>
      <c r="O137" s="32"/>
      <c r="P137" s="32"/>
      <c r="Q137" s="32"/>
      <c r="R137" s="37"/>
      <c r="S137" s="39"/>
      <c r="T137" s="42"/>
      <c r="U137" s="39"/>
      <c r="V137" s="40"/>
      <c r="W137" s="41"/>
      <c r="X137" s="41"/>
      <c r="Y137" s="41"/>
      <c r="Z137" s="41"/>
      <c r="AA137" s="41"/>
      <c r="AB137" s="45"/>
      <c r="AC137" s="41"/>
      <c r="AD137" s="41"/>
      <c r="AE137" s="41"/>
      <c r="AF137" s="46"/>
      <c r="AG137" s="46"/>
      <c r="AH137" s="46"/>
      <c r="AI137" s="46"/>
      <c r="AJ137" s="48"/>
      <c r="AK137" s="48"/>
      <c r="AL137" s="48"/>
      <c r="AM137" s="49"/>
      <c r="AN137" s="51"/>
    </row>
    <row r="138" ht="15" customHeight="1" spans="1:40">
      <c r="A138" s="22"/>
      <c r="B138" s="22"/>
      <c r="C138" s="23"/>
      <c r="D138" s="23"/>
      <c r="E138" s="23"/>
      <c r="F138" s="26"/>
      <c r="G138" s="24"/>
      <c r="H138" s="25"/>
      <c r="I138" s="25"/>
      <c r="J138" s="24"/>
      <c r="K138" s="25"/>
      <c r="L138" s="32"/>
      <c r="M138" s="33"/>
      <c r="N138" s="34"/>
      <c r="O138" s="32"/>
      <c r="P138" s="32"/>
      <c r="Q138" s="32"/>
      <c r="R138" s="37"/>
      <c r="S138" s="39"/>
      <c r="T138" s="42"/>
      <c r="U138" s="39"/>
      <c r="V138" s="40"/>
      <c r="W138" s="41"/>
      <c r="X138" s="41"/>
      <c r="Y138" s="41"/>
      <c r="Z138" s="41"/>
      <c r="AA138" s="41"/>
      <c r="AB138" s="45"/>
      <c r="AC138" s="41"/>
      <c r="AD138" s="41"/>
      <c r="AE138" s="41"/>
      <c r="AF138" s="46"/>
      <c r="AG138" s="46"/>
      <c r="AH138" s="46"/>
      <c r="AI138" s="46"/>
      <c r="AJ138" s="48"/>
      <c r="AK138" s="48"/>
      <c r="AL138" s="48"/>
      <c r="AM138" s="49"/>
      <c r="AN138" s="51"/>
    </row>
    <row r="139" ht="15" customHeight="1" spans="1:40">
      <c r="A139" s="22"/>
      <c r="B139" s="22"/>
      <c r="C139" s="23"/>
      <c r="D139" s="23"/>
      <c r="E139" s="23"/>
      <c r="F139" s="26"/>
      <c r="G139" s="24"/>
      <c r="H139" s="25"/>
      <c r="I139" s="25"/>
      <c r="J139" s="24"/>
      <c r="K139" s="25"/>
      <c r="L139" s="32"/>
      <c r="M139" s="33"/>
      <c r="N139" s="34"/>
      <c r="O139" s="32"/>
      <c r="P139" s="32"/>
      <c r="Q139" s="32"/>
      <c r="R139" s="37"/>
      <c r="S139" s="39"/>
      <c r="T139" s="42"/>
      <c r="U139" s="39"/>
      <c r="V139" s="40"/>
      <c r="W139" s="41"/>
      <c r="X139" s="41"/>
      <c r="Y139" s="41"/>
      <c r="Z139" s="41"/>
      <c r="AA139" s="41"/>
      <c r="AB139" s="45"/>
      <c r="AC139" s="41"/>
      <c r="AD139" s="41"/>
      <c r="AE139" s="41"/>
      <c r="AF139" s="46"/>
      <c r="AG139" s="46"/>
      <c r="AH139" s="46"/>
      <c r="AI139" s="46"/>
      <c r="AJ139" s="52" t="s">
        <v>157</v>
      </c>
      <c r="AK139" s="53"/>
      <c r="AL139" s="54"/>
      <c r="AM139" s="49">
        <v>0.8</v>
      </c>
      <c r="AN139" s="51"/>
    </row>
    <row r="140" ht="15" customHeight="1" spans="1:40">
      <c r="A140" s="22"/>
      <c r="B140" s="22"/>
      <c r="C140" s="23"/>
      <c r="D140" s="23"/>
      <c r="E140" s="23"/>
      <c r="F140" s="26"/>
      <c r="G140" s="24"/>
      <c r="H140" s="25"/>
      <c r="I140" s="25"/>
      <c r="J140" s="24"/>
      <c r="K140" s="25"/>
      <c r="L140" s="32"/>
      <c r="M140" s="33"/>
      <c r="N140" s="34"/>
      <c r="O140" s="32"/>
      <c r="P140" s="32"/>
      <c r="Q140" s="32"/>
      <c r="R140" s="37"/>
      <c r="S140" s="39"/>
      <c r="T140" s="42"/>
      <c r="U140" s="39"/>
      <c r="V140" s="40"/>
      <c r="W140" s="41"/>
      <c r="X140" s="41"/>
      <c r="Y140" s="41"/>
      <c r="Z140" s="41"/>
      <c r="AA140" s="41"/>
      <c r="AB140" s="45"/>
      <c r="AC140" s="41"/>
      <c r="AD140" s="41"/>
      <c r="AE140" s="41"/>
      <c r="AF140" s="46"/>
      <c r="AG140" s="46"/>
      <c r="AH140" s="46"/>
      <c r="AI140" s="46"/>
      <c r="AJ140" s="52" t="s">
        <v>140</v>
      </c>
      <c r="AK140" s="53"/>
      <c r="AL140" s="54"/>
      <c r="AM140" s="49">
        <v>1.2</v>
      </c>
      <c r="AN140" s="51"/>
    </row>
    <row r="141" ht="15" customHeight="1" spans="1:40">
      <c r="A141" s="22" t="s">
        <v>242</v>
      </c>
      <c r="B141" s="22" t="s">
        <v>243</v>
      </c>
      <c r="C141" s="23" t="s">
        <v>244</v>
      </c>
      <c r="D141" s="23"/>
      <c r="E141" s="23">
        <v>1</v>
      </c>
      <c r="F141" s="23" t="s">
        <v>245</v>
      </c>
      <c r="G141" s="24" t="s">
        <v>246</v>
      </c>
      <c r="H141" s="25"/>
      <c r="I141" s="25"/>
      <c r="J141" s="24"/>
      <c r="K141" s="25"/>
      <c r="L141" s="32">
        <v>0.55</v>
      </c>
      <c r="M141" s="33">
        <v>0.5143</v>
      </c>
      <c r="N141" s="34">
        <f>M141/L141</f>
        <v>0.935090909090909</v>
      </c>
      <c r="O141" s="32">
        <v>8.6</v>
      </c>
      <c r="P141" s="32">
        <v>2</v>
      </c>
      <c r="Q141" s="32">
        <f>(L141-M141)*P141</f>
        <v>0.0714000000000001</v>
      </c>
      <c r="R141" s="37">
        <f>L141*O141-Q141</f>
        <v>4.6586</v>
      </c>
      <c r="S141" s="38" t="s">
        <v>138</v>
      </c>
      <c r="T141" s="39" t="s">
        <v>164</v>
      </c>
      <c r="U141" s="39">
        <v>0.2</v>
      </c>
      <c r="V141" s="40">
        <f>U141+U143+U142+U144+U145+U146+U147</f>
        <v>0.3</v>
      </c>
      <c r="W141" s="41"/>
      <c r="X141" s="41"/>
      <c r="Y141" s="41"/>
      <c r="Z141" s="41"/>
      <c r="AA141" s="41"/>
      <c r="AB141" s="45"/>
      <c r="AC141" s="41"/>
      <c r="AD141" s="41"/>
      <c r="AE141" s="41"/>
      <c r="AF141" s="46"/>
      <c r="AG141" s="46"/>
      <c r="AH141" s="46"/>
      <c r="AI141" s="46"/>
      <c r="AJ141" s="48"/>
      <c r="AK141" s="48"/>
      <c r="AL141" s="48"/>
      <c r="AM141" s="49"/>
      <c r="AN141" s="50"/>
    </row>
    <row r="142" ht="15" customHeight="1" spans="1:40">
      <c r="A142" s="22"/>
      <c r="B142" s="22"/>
      <c r="C142" s="23"/>
      <c r="D142" s="23"/>
      <c r="E142" s="23"/>
      <c r="F142" s="26"/>
      <c r="G142" s="24"/>
      <c r="H142" s="25"/>
      <c r="I142" s="25"/>
      <c r="J142" s="24"/>
      <c r="K142" s="25"/>
      <c r="L142" s="32"/>
      <c r="M142" s="33"/>
      <c r="N142" s="34"/>
      <c r="O142" s="32"/>
      <c r="P142" s="32"/>
      <c r="Q142" s="32"/>
      <c r="R142" s="37"/>
      <c r="S142" s="39" t="s">
        <v>225</v>
      </c>
      <c r="T142" s="42" t="s">
        <v>183</v>
      </c>
      <c r="U142" s="39">
        <v>0.1</v>
      </c>
      <c r="V142" s="40"/>
      <c r="W142" s="41"/>
      <c r="X142" s="41"/>
      <c r="Y142" s="41"/>
      <c r="Z142" s="41"/>
      <c r="AA142" s="41"/>
      <c r="AB142" s="45"/>
      <c r="AC142" s="41"/>
      <c r="AD142" s="41"/>
      <c r="AE142" s="41"/>
      <c r="AF142" s="46"/>
      <c r="AG142" s="46"/>
      <c r="AH142" s="46"/>
      <c r="AI142" s="46"/>
      <c r="AJ142" s="48"/>
      <c r="AK142" s="48"/>
      <c r="AL142" s="48"/>
      <c r="AM142" s="49"/>
      <c r="AN142" s="51"/>
    </row>
    <row r="143" ht="15" customHeight="1" spans="1:40">
      <c r="A143" s="22"/>
      <c r="B143" s="22"/>
      <c r="C143" s="23"/>
      <c r="D143" s="23"/>
      <c r="E143" s="23"/>
      <c r="F143" s="26"/>
      <c r="G143" s="24"/>
      <c r="H143" s="25"/>
      <c r="I143" s="25"/>
      <c r="J143" s="24"/>
      <c r="K143" s="25"/>
      <c r="L143" s="32"/>
      <c r="M143" s="33"/>
      <c r="N143" s="34"/>
      <c r="O143" s="32"/>
      <c r="P143" s="32"/>
      <c r="Q143" s="32"/>
      <c r="R143" s="37"/>
      <c r="S143" s="39"/>
      <c r="T143" s="42"/>
      <c r="U143" s="39"/>
      <c r="V143" s="40"/>
      <c r="W143" s="41"/>
      <c r="X143" s="41"/>
      <c r="Y143" s="41"/>
      <c r="Z143" s="41"/>
      <c r="AA143" s="41"/>
      <c r="AB143" s="45"/>
      <c r="AC143" s="41"/>
      <c r="AD143" s="41"/>
      <c r="AE143" s="41"/>
      <c r="AF143" s="46"/>
      <c r="AG143" s="46"/>
      <c r="AH143" s="46"/>
      <c r="AI143" s="46"/>
      <c r="AJ143" s="48"/>
      <c r="AK143" s="48"/>
      <c r="AL143" s="48"/>
      <c r="AM143" s="49"/>
      <c r="AN143" s="51"/>
    </row>
    <row r="144" ht="15" customHeight="1" spans="1:40">
      <c r="A144" s="22"/>
      <c r="B144" s="22"/>
      <c r="C144" s="23"/>
      <c r="D144" s="23"/>
      <c r="E144" s="23"/>
      <c r="F144" s="26"/>
      <c r="G144" s="24"/>
      <c r="H144" s="25"/>
      <c r="I144" s="25"/>
      <c r="J144" s="24"/>
      <c r="K144" s="25"/>
      <c r="L144" s="32"/>
      <c r="M144" s="33"/>
      <c r="N144" s="34"/>
      <c r="O144" s="32"/>
      <c r="P144" s="32"/>
      <c r="Q144" s="32"/>
      <c r="R144" s="37"/>
      <c r="S144" s="39"/>
      <c r="T144" s="42"/>
      <c r="U144" s="39"/>
      <c r="V144" s="40"/>
      <c r="W144" s="41"/>
      <c r="X144" s="41"/>
      <c r="Y144" s="41"/>
      <c r="Z144" s="41"/>
      <c r="AA144" s="41"/>
      <c r="AB144" s="45"/>
      <c r="AC144" s="41"/>
      <c r="AD144" s="41"/>
      <c r="AE144" s="41"/>
      <c r="AF144" s="46"/>
      <c r="AG144" s="46"/>
      <c r="AH144" s="46"/>
      <c r="AI144" s="46"/>
      <c r="AJ144" s="48"/>
      <c r="AK144" s="48"/>
      <c r="AL144" s="48"/>
      <c r="AM144" s="49"/>
      <c r="AN144" s="51"/>
    </row>
    <row r="145" ht="15" customHeight="1" spans="1:40">
      <c r="A145" s="22"/>
      <c r="B145" s="22"/>
      <c r="C145" s="23"/>
      <c r="D145" s="23"/>
      <c r="E145" s="23"/>
      <c r="F145" s="26"/>
      <c r="G145" s="24"/>
      <c r="H145" s="25"/>
      <c r="I145" s="25"/>
      <c r="J145" s="24"/>
      <c r="K145" s="25"/>
      <c r="L145" s="32"/>
      <c r="M145" s="33"/>
      <c r="N145" s="34"/>
      <c r="O145" s="32"/>
      <c r="P145" s="32"/>
      <c r="Q145" s="32"/>
      <c r="R145" s="37"/>
      <c r="S145" s="39"/>
      <c r="T145" s="42"/>
      <c r="U145" s="39"/>
      <c r="V145" s="40"/>
      <c r="W145" s="41"/>
      <c r="X145" s="41"/>
      <c r="Y145" s="41"/>
      <c r="Z145" s="41"/>
      <c r="AA145" s="41"/>
      <c r="AB145" s="45"/>
      <c r="AC145" s="41"/>
      <c r="AD145" s="41"/>
      <c r="AE145" s="41"/>
      <c r="AF145" s="46"/>
      <c r="AG145" s="46"/>
      <c r="AH145" s="46"/>
      <c r="AI145" s="46"/>
      <c r="AJ145" s="48"/>
      <c r="AK145" s="48"/>
      <c r="AL145" s="48"/>
      <c r="AM145" s="49"/>
      <c r="AN145" s="51"/>
    </row>
    <row r="146" ht="15" customHeight="1" spans="1:40">
      <c r="A146" s="22"/>
      <c r="B146" s="22"/>
      <c r="C146" s="23"/>
      <c r="D146" s="23"/>
      <c r="E146" s="23"/>
      <c r="F146" s="26"/>
      <c r="G146" s="24"/>
      <c r="H146" s="25"/>
      <c r="I146" s="25"/>
      <c r="J146" s="24"/>
      <c r="K146" s="25"/>
      <c r="L146" s="32"/>
      <c r="M146" s="33"/>
      <c r="N146" s="34"/>
      <c r="O146" s="32"/>
      <c r="P146" s="32"/>
      <c r="Q146" s="32"/>
      <c r="R146" s="37"/>
      <c r="S146" s="39"/>
      <c r="T146" s="42"/>
      <c r="U146" s="39"/>
      <c r="V146" s="40"/>
      <c r="W146" s="41"/>
      <c r="X146" s="41"/>
      <c r="Y146" s="41"/>
      <c r="Z146" s="41"/>
      <c r="AA146" s="41"/>
      <c r="AB146" s="45"/>
      <c r="AC146" s="41"/>
      <c r="AD146" s="41"/>
      <c r="AE146" s="41"/>
      <c r="AF146" s="46"/>
      <c r="AG146" s="46"/>
      <c r="AH146" s="46"/>
      <c r="AI146" s="46"/>
      <c r="AJ146" s="48"/>
      <c r="AK146" s="48"/>
      <c r="AL146" s="48"/>
      <c r="AM146" s="49"/>
      <c r="AN146" s="51"/>
    </row>
    <row r="147" ht="15" customHeight="1" spans="1:40">
      <c r="A147" s="22"/>
      <c r="B147" s="22"/>
      <c r="C147" s="23"/>
      <c r="D147" s="23"/>
      <c r="E147" s="23"/>
      <c r="F147" s="26"/>
      <c r="G147" s="24"/>
      <c r="H147" s="25"/>
      <c r="I147" s="25"/>
      <c r="J147" s="24"/>
      <c r="K147" s="25"/>
      <c r="L147" s="32"/>
      <c r="M147" s="33"/>
      <c r="N147" s="34"/>
      <c r="O147" s="32"/>
      <c r="P147" s="32"/>
      <c r="Q147" s="32"/>
      <c r="R147" s="37"/>
      <c r="S147" s="39"/>
      <c r="T147" s="42"/>
      <c r="U147" s="39"/>
      <c r="V147" s="40"/>
      <c r="W147" s="41"/>
      <c r="X147" s="41"/>
      <c r="Y147" s="41"/>
      <c r="Z147" s="41"/>
      <c r="AA147" s="41"/>
      <c r="AB147" s="45"/>
      <c r="AC147" s="41"/>
      <c r="AD147" s="41"/>
      <c r="AE147" s="41"/>
      <c r="AF147" s="46"/>
      <c r="AG147" s="46"/>
      <c r="AH147" s="46"/>
      <c r="AI147" s="46"/>
      <c r="AJ147" s="48"/>
      <c r="AK147" s="48"/>
      <c r="AL147" s="48"/>
      <c r="AM147" s="49"/>
      <c r="AN147" s="51"/>
    </row>
    <row r="148" ht="15" customHeight="1" spans="1:40">
      <c r="A148" s="22" t="s">
        <v>247</v>
      </c>
      <c r="B148" s="22" t="s">
        <v>248</v>
      </c>
      <c r="C148" s="23" t="s">
        <v>249</v>
      </c>
      <c r="D148" s="23"/>
      <c r="E148" s="23">
        <v>1</v>
      </c>
      <c r="F148" s="23" t="s">
        <v>235</v>
      </c>
      <c r="G148" s="24">
        <v>2.5</v>
      </c>
      <c r="H148" s="25">
        <v>185</v>
      </c>
      <c r="I148" s="25">
        <v>1250</v>
      </c>
      <c r="J148" s="24">
        <f>I148*H148*G148*0.00785/1000</f>
        <v>4.53828125</v>
      </c>
      <c r="K148" s="25">
        <v>8</v>
      </c>
      <c r="L148" s="32">
        <f>J148/K148</f>
        <v>0.56728515625</v>
      </c>
      <c r="M148" s="33">
        <v>0.3815</v>
      </c>
      <c r="N148" s="34">
        <f>M148/L148</f>
        <v>0.672501291100017</v>
      </c>
      <c r="O148" s="32">
        <v>7.5</v>
      </c>
      <c r="P148" s="32">
        <v>2.5</v>
      </c>
      <c r="Q148" s="32">
        <f>(L148-M148)*P148</f>
        <v>0.464462890625</v>
      </c>
      <c r="R148" s="37">
        <f>L148*O148-Q148</f>
        <v>3.79017578125</v>
      </c>
      <c r="S148" s="38" t="s">
        <v>170</v>
      </c>
      <c r="T148" s="39" t="s">
        <v>171</v>
      </c>
      <c r="U148" s="39">
        <v>0.1</v>
      </c>
      <c r="V148" s="40">
        <f>U148+U150+U149+U151+U152+U153+U154</f>
        <v>0.62</v>
      </c>
      <c r="W148" s="41"/>
      <c r="X148" s="41"/>
      <c r="Y148" s="41"/>
      <c r="Z148" s="41"/>
      <c r="AA148" s="41"/>
      <c r="AB148" s="45"/>
      <c r="AC148" s="41"/>
      <c r="AD148" s="41"/>
      <c r="AE148" s="41"/>
      <c r="AF148" s="46"/>
      <c r="AG148" s="46"/>
      <c r="AH148" s="46"/>
      <c r="AI148" s="46"/>
      <c r="AJ148" s="48"/>
      <c r="AK148" s="48"/>
      <c r="AL148" s="48"/>
      <c r="AM148" s="49"/>
      <c r="AN148" s="50"/>
    </row>
    <row r="149" ht="15" customHeight="1" spans="1:40">
      <c r="A149" s="22"/>
      <c r="B149" s="22"/>
      <c r="C149" s="23"/>
      <c r="D149" s="23"/>
      <c r="E149" s="23"/>
      <c r="F149" s="26"/>
      <c r="G149" s="24"/>
      <c r="H149" s="25"/>
      <c r="I149" s="25"/>
      <c r="J149" s="24"/>
      <c r="K149" s="25"/>
      <c r="L149" s="32"/>
      <c r="M149" s="33"/>
      <c r="N149" s="34"/>
      <c r="O149" s="32"/>
      <c r="P149" s="32"/>
      <c r="Q149" s="32"/>
      <c r="R149" s="37"/>
      <c r="S149" s="39" t="s">
        <v>172</v>
      </c>
      <c r="T149" s="42" t="s">
        <v>163</v>
      </c>
      <c r="U149" s="39">
        <v>0.13</v>
      </c>
      <c r="V149" s="40"/>
      <c r="W149" s="41"/>
      <c r="X149" s="41"/>
      <c r="Y149" s="41"/>
      <c r="Z149" s="41"/>
      <c r="AA149" s="41"/>
      <c r="AB149" s="45"/>
      <c r="AC149" s="41"/>
      <c r="AD149" s="41"/>
      <c r="AE149" s="41"/>
      <c r="AF149" s="46"/>
      <c r="AG149" s="46"/>
      <c r="AH149" s="46"/>
      <c r="AI149" s="46"/>
      <c r="AJ149" s="48">
        <v>600</v>
      </c>
      <c r="AK149" s="48">
        <v>350</v>
      </c>
      <c r="AL149" s="48">
        <v>350</v>
      </c>
      <c r="AM149" s="49">
        <v>1</v>
      </c>
      <c r="AN149" s="51"/>
    </row>
    <row r="150" ht="15" customHeight="1" spans="1:40">
      <c r="A150" s="22"/>
      <c r="B150" s="22"/>
      <c r="C150" s="23"/>
      <c r="D150" s="23"/>
      <c r="E150" s="23"/>
      <c r="F150" s="26"/>
      <c r="G150" s="24"/>
      <c r="H150" s="25"/>
      <c r="I150" s="25"/>
      <c r="J150" s="24"/>
      <c r="K150" s="25"/>
      <c r="L150" s="32"/>
      <c r="M150" s="33"/>
      <c r="N150" s="34"/>
      <c r="O150" s="32"/>
      <c r="P150" s="32"/>
      <c r="Q150" s="32"/>
      <c r="R150" s="37"/>
      <c r="S150" s="39" t="s">
        <v>162</v>
      </c>
      <c r="T150" s="42" t="s">
        <v>163</v>
      </c>
      <c r="U150" s="39">
        <v>0.13</v>
      </c>
      <c r="V150" s="40"/>
      <c r="W150" s="41"/>
      <c r="X150" s="41"/>
      <c r="Y150" s="41"/>
      <c r="Z150" s="41"/>
      <c r="AA150" s="41"/>
      <c r="AB150" s="45"/>
      <c r="AC150" s="41"/>
      <c r="AD150" s="41"/>
      <c r="AE150" s="41"/>
      <c r="AF150" s="46"/>
      <c r="AG150" s="46"/>
      <c r="AH150" s="46"/>
      <c r="AI150" s="46"/>
      <c r="AJ150" s="48">
        <v>600</v>
      </c>
      <c r="AK150" s="48">
        <v>350</v>
      </c>
      <c r="AL150" s="48">
        <v>350</v>
      </c>
      <c r="AM150" s="49">
        <v>1.2</v>
      </c>
      <c r="AN150" s="51"/>
    </row>
    <row r="151" ht="15" customHeight="1" spans="1:40">
      <c r="A151" s="22"/>
      <c r="B151" s="22"/>
      <c r="C151" s="23"/>
      <c r="D151" s="23"/>
      <c r="E151" s="23"/>
      <c r="F151" s="26"/>
      <c r="G151" s="24"/>
      <c r="H151" s="25"/>
      <c r="I151" s="25"/>
      <c r="J151" s="24"/>
      <c r="K151" s="25"/>
      <c r="L151" s="32"/>
      <c r="M151" s="33"/>
      <c r="N151" s="34"/>
      <c r="O151" s="32"/>
      <c r="P151" s="32"/>
      <c r="Q151" s="32"/>
      <c r="R151" s="37"/>
      <c r="S151" s="39" t="s">
        <v>194</v>
      </c>
      <c r="T151" s="42" t="s">
        <v>163</v>
      </c>
      <c r="U151" s="39">
        <v>0.13</v>
      </c>
      <c r="V151" s="40"/>
      <c r="W151" s="41"/>
      <c r="X151" s="41"/>
      <c r="Y151" s="41"/>
      <c r="Z151" s="41"/>
      <c r="AA151" s="41"/>
      <c r="AB151" s="45"/>
      <c r="AC151" s="41"/>
      <c r="AD151" s="41"/>
      <c r="AE151" s="41"/>
      <c r="AF151" s="46"/>
      <c r="AG151" s="46"/>
      <c r="AH151" s="46"/>
      <c r="AI151" s="46"/>
      <c r="AJ151" s="48">
        <v>600</v>
      </c>
      <c r="AK151" s="48">
        <v>350</v>
      </c>
      <c r="AL151" s="48">
        <v>350</v>
      </c>
      <c r="AM151" s="49">
        <v>0.8</v>
      </c>
      <c r="AN151" s="51"/>
    </row>
    <row r="152" ht="15" customHeight="1" spans="1:40">
      <c r="A152" s="22"/>
      <c r="B152" s="22"/>
      <c r="C152" s="23"/>
      <c r="D152" s="23"/>
      <c r="E152" s="23"/>
      <c r="F152" s="26"/>
      <c r="G152" s="24"/>
      <c r="H152" s="25"/>
      <c r="I152" s="25"/>
      <c r="J152" s="24"/>
      <c r="K152" s="25"/>
      <c r="L152" s="32"/>
      <c r="M152" s="33"/>
      <c r="N152" s="34"/>
      <c r="O152" s="32"/>
      <c r="P152" s="32"/>
      <c r="Q152" s="32"/>
      <c r="R152" s="37"/>
      <c r="S152" s="39" t="s">
        <v>174</v>
      </c>
      <c r="T152" s="42" t="s">
        <v>163</v>
      </c>
      <c r="U152" s="39">
        <v>0.13</v>
      </c>
      <c r="V152" s="40"/>
      <c r="W152" s="41"/>
      <c r="X152" s="41"/>
      <c r="Y152" s="41"/>
      <c r="Z152" s="41"/>
      <c r="AA152" s="41"/>
      <c r="AB152" s="45"/>
      <c r="AC152" s="41"/>
      <c r="AD152" s="41"/>
      <c r="AE152" s="41"/>
      <c r="AF152" s="46"/>
      <c r="AG152" s="46"/>
      <c r="AH152" s="46"/>
      <c r="AI152" s="46"/>
      <c r="AJ152" s="48">
        <v>600</v>
      </c>
      <c r="AK152" s="48">
        <v>350</v>
      </c>
      <c r="AL152" s="48">
        <v>350</v>
      </c>
      <c r="AM152" s="49">
        <v>0.8</v>
      </c>
      <c r="AN152" s="51"/>
    </row>
    <row r="153" ht="15" customHeight="1" spans="1:40">
      <c r="A153" s="22"/>
      <c r="B153" s="22"/>
      <c r="C153" s="23"/>
      <c r="D153" s="23"/>
      <c r="E153" s="23"/>
      <c r="F153" s="26"/>
      <c r="G153" s="24"/>
      <c r="H153" s="25"/>
      <c r="I153" s="25"/>
      <c r="J153" s="24"/>
      <c r="K153" s="25"/>
      <c r="L153" s="32"/>
      <c r="M153" s="33"/>
      <c r="N153" s="34"/>
      <c r="O153" s="32"/>
      <c r="P153" s="32"/>
      <c r="Q153" s="32"/>
      <c r="R153" s="37"/>
      <c r="S153" s="39"/>
      <c r="T153" s="42"/>
      <c r="U153" s="39"/>
      <c r="V153" s="40"/>
      <c r="W153" s="41"/>
      <c r="X153" s="41"/>
      <c r="Y153" s="41"/>
      <c r="Z153" s="41"/>
      <c r="AA153" s="41"/>
      <c r="AB153" s="45"/>
      <c r="AC153" s="41"/>
      <c r="AD153" s="41"/>
      <c r="AE153" s="41"/>
      <c r="AF153" s="46"/>
      <c r="AG153" s="46"/>
      <c r="AH153" s="46"/>
      <c r="AI153" s="46"/>
      <c r="AJ153" s="48"/>
      <c r="AK153" s="48"/>
      <c r="AL153" s="48"/>
      <c r="AM153" s="49"/>
      <c r="AN153" s="51"/>
    </row>
    <row r="154" ht="15" customHeight="1" spans="1:40">
      <c r="A154" s="22"/>
      <c r="B154" s="22"/>
      <c r="C154" s="23"/>
      <c r="D154" s="23"/>
      <c r="E154" s="23"/>
      <c r="F154" s="26"/>
      <c r="G154" s="24"/>
      <c r="H154" s="25"/>
      <c r="I154" s="25"/>
      <c r="J154" s="24"/>
      <c r="K154" s="25"/>
      <c r="L154" s="32"/>
      <c r="M154" s="33"/>
      <c r="N154" s="34"/>
      <c r="O154" s="32"/>
      <c r="P154" s="32"/>
      <c r="Q154" s="32"/>
      <c r="R154" s="37"/>
      <c r="S154" s="39"/>
      <c r="T154" s="42"/>
      <c r="U154" s="39"/>
      <c r="V154" s="40"/>
      <c r="W154" s="41"/>
      <c r="X154" s="41"/>
      <c r="Y154" s="41"/>
      <c r="Z154" s="41"/>
      <c r="AA154" s="41"/>
      <c r="AB154" s="45"/>
      <c r="AC154" s="41"/>
      <c r="AD154" s="41"/>
      <c r="AE154" s="41"/>
      <c r="AF154" s="46"/>
      <c r="AG154" s="46"/>
      <c r="AH154" s="46"/>
      <c r="AI154" s="46"/>
      <c r="AJ154" s="48"/>
      <c r="AK154" s="48"/>
      <c r="AL154" s="48"/>
      <c r="AM154" s="49"/>
      <c r="AN154" s="51"/>
    </row>
    <row r="155" ht="15" customHeight="1" spans="1:40">
      <c r="A155" s="22" t="s">
        <v>250</v>
      </c>
      <c r="B155" s="22" t="s">
        <v>251</v>
      </c>
      <c r="C155" s="23" t="s">
        <v>220</v>
      </c>
      <c r="D155" s="23"/>
      <c r="E155" s="23">
        <v>1</v>
      </c>
      <c r="F155" s="23"/>
      <c r="G155" s="24"/>
      <c r="H155" s="25"/>
      <c r="I155" s="25"/>
      <c r="J155" s="24"/>
      <c r="K155" s="25"/>
      <c r="L155" s="32"/>
      <c r="M155" s="33">
        <v>0.702</v>
      </c>
      <c r="N155" s="34"/>
      <c r="O155" s="32"/>
      <c r="P155" s="32"/>
      <c r="Q155" s="32"/>
      <c r="R155" s="37">
        <f>R162+R169+R176+R183</f>
        <v>6.9365</v>
      </c>
      <c r="S155" s="38"/>
      <c r="T155" s="39"/>
      <c r="U155" s="39"/>
      <c r="V155" s="40">
        <f>V162+V169+V176+V183</f>
        <v>2.12</v>
      </c>
      <c r="W155" s="41"/>
      <c r="X155" s="41"/>
      <c r="Y155" s="41"/>
      <c r="Z155" s="41"/>
      <c r="AA155" s="41"/>
      <c r="AB155" s="45"/>
      <c r="AC155" s="41">
        <v>1.3</v>
      </c>
      <c r="AD155" s="41"/>
      <c r="AE155" s="41">
        <v>1.5</v>
      </c>
      <c r="AF155" s="46">
        <f>(AE155+AC155+Y155+V155+R155)*0.18</f>
        <v>2.13417</v>
      </c>
      <c r="AG155" s="46"/>
      <c r="AH155" s="46">
        <v>0.55</v>
      </c>
      <c r="AI155" s="46"/>
      <c r="AJ155" s="48"/>
      <c r="AK155" s="48"/>
      <c r="AL155" s="48"/>
      <c r="AM155" s="49"/>
      <c r="AN155" s="50">
        <f>AH155+AF155+AE155+AC155+V155+R155</f>
        <v>14.54067</v>
      </c>
    </row>
    <row r="156" ht="15" customHeight="1" spans="1:40">
      <c r="A156" s="22"/>
      <c r="B156" s="22"/>
      <c r="C156" s="23"/>
      <c r="D156" s="23"/>
      <c r="E156" s="23"/>
      <c r="F156" s="26"/>
      <c r="G156" s="24"/>
      <c r="H156" s="25"/>
      <c r="I156" s="25"/>
      <c r="J156" s="24"/>
      <c r="K156" s="25"/>
      <c r="L156" s="32"/>
      <c r="M156" s="33"/>
      <c r="N156" s="34"/>
      <c r="O156" s="32"/>
      <c r="P156" s="32"/>
      <c r="Q156" s="32"/>
      <c r="R156" s="37"/>
      <c r="S156" s="39"/>
      <c r="T156" s="42"/>
      <c r="U156" s="39"/>
      <c r="V156" s="40"/>
      <c r="W156" s="41"/>
      <c r="X156" s="41"/>
      <c r="Y156" s="41"/>
      <c r="Z156" s="41"/>
      <c r="AA156" s="41"/>
      <c r="AB156" s="45"/>
      <c r="AC156" s="41"/>
      <c r="AD156" s="41"/>
      <c r="AE156" s="41"/>
      <c r="AF156" s="46"/>
      <c r="AG156" s="46"/>
      <c r="AH156" s="46"/>
      <c r="AI156" s="46"/>
      <c r="AJ156" s="48"/>
      <c r="AK156" s="48"/>
      <c r="AL156" s="48"/>
      <c r="AM156" s="49"/>
      <c r="AN156" s="51"/>
    </row>
    <row r="157" ht="15" customHeight="1" spans="1:40">
      <c r="A157" s="22"/>
      <c r="B157" s="22"/>
      <c r="C157" s="23"/>
      <c r="D157" s="23"/>
      <c r="E157" s="23"/>
      <c r="F157" s="26"/>
      <c r="G157" s="24"/>
      <c r="H157" s="25"/>
      <c r="I157" s="25"/>
      <c r="J157" s="24"/>
      <c r="K157" s="25"/>
      <c r="L157" s="32"/>
      <c r="M157" s="33"/>
      <c r="N157" s="34"/>
      <c r="O157" s="32"/>
      <c r="P157" s="32"/>
      <c r="Q157" s="32"/>
      <c r="R157" s="37"/>
      <c r="S157" s="39"/>
      <c r="T157" s="42"/>
      <c r="U157" s="39"/>
      <c r="V157" s="40"/>
      <c r="W157" s="41"/>
      <c r="X157" s="41"/>
      <c r="Y157" s="41"/>
      <c r="Z157" s="41"/>
      <c r="AA157" s="41"/>
      <c r="AB157" s="45"/>
      <c r="AC157" s="41"/>
      <c r="AD157" s="41"/>
      <c r="AE157" s="41"/>
      <c r="AF157" s="46"/>
      <c r="AG157" s="46"/>
      <c r="AH157" s="46"/>
      <c r="AI157" s="46"/>
      <c r="AJ157" s="48"/>
      <c r="AK157" s="48"/>
      <c r="AL157" s="48"/>
      <c r="AM157" s="49"/>
      <c r="AN157" s="51"/>
    </row>
    <row r="158" ht="15" customHeight="1" spans="1:40">
      <c r="A158" s="22"/>
      <c r="B158" s="22"/>
      <c r="C158" s="23"/>
      <c r="D158" s="23"/>
      <c r="E158" s="23"/>
      <c r="F158" s="26"/>
      <c r="G158" s="24"/>
      <c r="H158" s="25"/>
      <c r="I158" s="25"/>
      <c r="J158" s="24"/>
      <c r="K158" s="25"/>
      <c r="L158" s="32"/>
      <c r="M158" s="33"/>
      <c r="N158" s="34"/>
      <c r="O158" s="32"/>
      <c r="P158" s="32"/>
      <c r="Q158" s="32"/>
      <c r="R158" s="37"/>
      <c r="S158" s="39"/>
      <c r="T158" s="42"/>
      <c r="U158" s="39"/>
      <c r="V158" s="40"/>
      <c r="W158" s="41"/>
      <c r="X158" s="41"/>
      <c r="Y158" s="41"/>
      <c r="Z158" s="41"/>
      <c r="AA158" s="41"/>
      <c r="AB158" s="45"/>
      <c r="AC158" s="41"/>
      <c r="AD158" s="41"/>
      <c r="AE158" s="41"/>
      <c r="AF158" s="46"/>
      <c r="AG158" s="46"/>
      <c r="AH158" s="46"/>
      <c r="AI158" s="46"/>
      <c r="AJ158" s="48"/>
      <c r="AK158" s="48"/>
      <c r="AL158" s="48"/>
      <c r="AM158" s="49"/>
      <c r="AN158" s="51"/>
    </row>
    <row r="159" ht="15" customHeight="1" spans="1:40">
      <c r="A159" s="22"/>
      <c r="B159" s="22"/>
      <c r="C159" s="23"/>
      <c r="D159" s="23"/>
      <c r="E159" s="23"/>
      <c r="F159" s="26"/>
      <c r="G159" s="24"/>
      <c r="H159" s="25"/>
      <c r="I159" s="25"/>
      <c r="J159" s="24"/>
      <c r="K159" s="25"/>
      <c r="L159" s="32"/>
      <c r="M159" s="33"/>
      <c r="N159" s="34"/>
      <c r="O159" s="32"/>
      <c r="P159" s="32"/>
      <c r="Q159" s="32"/>
      <c r="R159" s="37"/>
      <c r="S159" s="39"/>
      <c r="T159" s="42"/>
      <c r="U159" s="39"/>
      <c r="V159" s="40"/>
      <c r="W159" s="41"/>
      <c r="X159" s="41"/>
      <c r="Y159" s="41"/>
      <c r="Z159" s="41"/>
      <c r="AA159" s="41"/>
      <c r="AB159" s="45"/>
      <c r="AC159" s="41"/>
      <c r="AD159" s="41"/>
      <c r="AE159" s="41"/>
      <c r="AF159" s="46"/>
      <c r="AG159" s="46"/>
      <c r="AH159" s="46"/>
      <c r="AI159" s="46"/>
      <c r="AJ159" s="48"/>
      <c r="AK159" s="48"/>
      <c r="AL159" s="48"/>
      <c r="AM159" s="49"/>
      <c r="AN159" s="51"/>
    </row>
    <row r="160" ht="15" customHeight="1" spans="1:40">
      <c r="A160" s="22"/>
      <c r="B160" s="22"/>
      <c r="C160" s="23"/>
      <c r="D160" s="23"/>
      <c r="E160" s="23"/>
      <c r="F160" s="26"/>
      <c r="G160" s="24"/>
      <c r="H160" s="25"/>
      <c r="I160" s="25"/>
      <c r="J160" s="24"/>
      <c r="K160" s="25"/>
      <c r="L160" s="32"/>
      <c r="M160" s="33"/>
      <c r="N160" s="34"/>
      <c r="O160" s="32"/>
      <c r="P160" s="32"/>
      <c r="Q160" s="32"/>
      <c r="R160" s="37"/>
      <c r="S160" s="39"/>
      <c r="T160" s="42"/>
      <c r="U160" s="39"/>
      <c r="V160" s="40"/>
      <c r="W160" s="41"/>
      <c r="X160" s="41"/>
      <c r="Y160" s="41"/>
      <c r="Z160" s="41"/>
      <c r="AA160" s="41"/>
      <c r="AB160" s="45"/>
      <c r="AC160" s="41"/>
      <c r="AD160" s="41"/>
      <c r="AE160" s="41"/>
      <c r="AF160" s="46"/>
      <c r="AG160" s="46"/>
      <c r="AH160" s="46"/>
      <c r="AI160" s="46"/>
      <c r="AJ160" s="52" t="s">
        <v>157</v>
      </c>
      <c r="AK160" s="53"/>
      <c r="AL160" s="54"/>
      <c r="AM160" s="49">
        <v>0.8</v>
      </c>
      <c r="AN160" s="51"/>
    </row>
    <row r="161" ht="15" customHeight="1" spans="1:40">
      <c r="A161" s="22"/>
      <c r="B161" s="22"/>
      <c r="C161" s="23"/>
      <c r="D161" s="23"/>
      <c r="E161" s="23"/>
      <c r="F161" s="26"/>
      <c r="G161" s="24"/>
      <c r="H161" s="25"/>
      <c r="I161" s="25"/>
      <c r="J161" s="24"/>
      <c r="K161" s="25"/>
      <c r="L161" s="32"/>
      <c r="M161" s="33"/>
      <c r="N161" s="34"/>
      <c r="O161" s="32"/>
      <c r="P161" s="32"/>
      <c r="Q161" s="32"/>
      <c r="R161" s="37"/>
      <c r="S161" s="39"/>
      <c r="T161" s="42"/>
      <c r="U161" s="39"/>
      <c r="V161" s="40"/>
      <c r="W161" s="41"/>
      <c r="X161" s="41"/>
      <c r="Y161" s="41"/>
      <c r="Z161" s="41"/>
      <c r="AA161" s="41"/>
      <c r="AB161" s="45"/>
      <c r="AC161" s="41"/>
      <c r="AD161" s="41"/>
      <c r="AE161" s="41"/>
      <c r="AF161" s="46"/>
      <c r="AG161" s="46"/>
      <c r="AH161" s="46"/>
      <c r="AI161" s="46"/>
      <c r="AJ161" s="52" t="s">
        <v>140</v>
      </c>
      <c r="AK161" s="53"/>
      <c r="AL161" s="54"/>
      <c r="AM161" s="49">
        <v>1.2</v>
      </c>
      <c r="AN161" s="51"/>
    </row>
    <row r="162" ht="15" customHeight="1" spans="1:40">
      <c r="A162" s="22" t="s">
        <v>252</v>
      </c>
      <c r="B162" s="22" t="s">
        <v>253</v>
      </c>
      <c r="C162" s="23" t="s">
        <v>223</v>
      </c>
      <c r="D162" s="23"/>
      <c r="E162" s="23">
        <v>1</v>
      </c>
      <c r="F162" s="23" t="s">
        <v>192</v>
      </c>
      <c r="G162" s="24" t="s">
        <v>254</v>
      </c>
      <c r="H162" s="25"/>
      <c r="I162" s="25"/>
      <c r="J162" s="24"/>
      <c r="K162" s="25"/>
      <c r="L162" s="32">
        <v>0.49</v>
      </c>
      <c r="M162" s="33">
        <v>0.464</v>
      </c>
      <c r="N162" s="34">
        <f>M162/L162</f>
        <v>0.946938775510204</v>
      </c>
      <c r="O162" s="32">
        <v>9</v>
      </c>
      <c r="P162" s="32">
        <v>2</v>
      </c>
      <c r="Q162" s="32">
        <f>(L162-M162)*P162</f>
        <v>0.0519999999999999</v>
      </c>
      <c r="R162" s="37">
        <f>L162*O162-Q162</f>
        <v>4.358</v>
      </c>
      <c r="S162" s="38" t="s">
        <v>138</v>
      </c>
      <c r="T162" s="39" t="s">
        <v>164</v>
      </c>
      <c r="U162" s="39">
        <v>0.2</v>
      </c>
      <c r="V162" s="40">
        <f>U162+U164+U163+U165+U166+U167+U168</f>
        <v>0.3</v>
      </c>
      <c r="W162" s="41"/>
      <c r="X162" s="41"/>
      <c r="Y162" s="41"/>
      <c r="Z162" s="41"/>
      <c r="AA162" s="41"/>
      <c r="AB162" s="45"/>
      <c r="AC162" s="41"/>
      <c r="AD162" s="41"/>
      <c r="AE162" s="41"/>
      <c r="AF162" s="46"/>
      <c r="AG162" s="46"/>
      <c r="AH162" s="46"/>
      <c r="AI162" s="46"/>
      <c r="AJ162" s="48"/>
      <c r="AK162" s="48"/>
      <c r="AL162" s="48"/>
      <c r="AM162" s="49"/>
      <c r="AN162" s="50"/>
    </row>
    <row r="163" ht="15" customHeight="1" spans="1:40">
      <c r="A163" s="22"/>
      <c r="B163" s="22"/>
      <c r="C163" s="23"/>
      <c r="D163" s="23"/>
      <c r="E163" s="23"/>
      <c r="F163" s="26"/>
      <c r="G163" s="24"/>
      <c r="H163" s="25"/>
      <c r="I163" s="25"/>
      <c r="J163" s="24"/>
      <c r="K163" s="25"/>
      <c r="L163" s="32"/>
      <c r="M163" s="33"/>
      <c r="N163" s="34"/>
      <c r="O163" s="32"/>
      <c r="P163" s="32"/>
      <c r="Q163" s="32"/>
      <c r="R163" s="37"/>
      <c r="S163" s="39" t="s">
        <v>225</v>
      </c>
      <c r="T163" s="42" t="s">
        <v>183</v>
      </c>
      <c r="U163" s="39">
        <v>0.1</v>
      </c>
      <c r="V163" s="40"/>
      <c r="W163" s="41"/>
      <c r="X163" s="41"/>
      <c r="Y163" s="41"/>
      <c r="Z163" s="41"/>
      <c r="AA163" s="41"/>
      <c r="AB163" s="45"/>
      <c r="AC163" s="41"/>
      <c r="AD163" s="41"/>
      <c r="AE163" s="41"/>
      <c r="AF163" s="46"/>
      <c r="AG163" s="46"/>
      <c r="AH163" s="46"/>
      <c r="AI163" s="46"/>
      <c r="AJ163" s="48"/>
      <c r="AK163" s="48"/>
      <c r="AL163" s="48"/>
      <c r="AM163" s="49"/>
      <c r="AN163" s="51"/>
    </row>
    <row r="164" ht="15" customHeight="1" spans="1:40">
      <c r="A164" s="22"/>
      <c r="B164" s="22"/>
      <c r="C164" s="23"/>
      <c r="D164" s="23"/>
      <c r="E164" s="23"/>
      <c r="F164" s="26"/>
      <c r="G164" s="24"/>
      <c r="H164" s="25"/>
      <c r="I164" s="25"/>
      <c r="J164" s="24"/>
      <c r="K164" s="25"/>
      <c r="L164" s="32"/>
      <c r="M164" s="33"/>
      <c r="N164" s="34"/>
      <c r="O164" s="32"/>
      <c r="P164" s="32"/>
      <c r="Q164" s="32"/>
      <c r="R164" s="37"/>
      <c r="S164" s="39"/>
      <c r="T164" s="42"/>
      <c r="U164" s="39"/>
      <c r="V164" s="40"/>
      <c r="W164" s="41"/>
      <c r="X164" s="41"/>
      <c r="Y164" s="41"/>
      <c r="Z164" s="41"/>
      <c r="AA164" s="41"/>
      <c r="AB164" s="45"/>
      <c r="AC164" s="41"/>
      <c r="AD164" s="41"/>
      <c r="AE164" s="41"/>
      <c r="AF164" s="46"/>
      <c r="AG164" s="46"/>
      <c r="AH164" s="46"/>
      <c r="AI164" s="46"/>
      <c r="AJ164" s="48"/>
      <c r="AK164" s="48"/>
      <c r="AL164" s="48"/>
      <c r="AM164" s="49"/>
      <c r="AN164" s="51"/>
    </row>
    <row r="165" ht="15" customHeight="1" spans="1:40">
      <c r="A165" s="22"/>
      <c r="B165" s="22"/>
      <c r="C165" s="23"/>
      <c r="D165" s="23"/>
      <c r="E165" s="23"/>
      <c r="F165" s="26"/>
      <c r="G165" s="24"/>
      <c r="H165" s="25"/>
      <c r="I165" s="25"/>
      <c r="J165" s="24"/>
      <c r="K165" s="25"/>
      <c r="L165" s="32"/>
      <c r="M165" s="33"/>
      <c r="N165" s="34"/>
      <c r="O165" s="32"/>
      <c r="P165" s="32"/>
      <c r="Q165" s="32"/>
      <c r="R165" s="37"/>
      <c r="S165" s="39"/>
      <c r="T165" s="42"/>
      <c r="U165" s="39"/>
      <c r="V165" s="40"/>
      <c r="W165" s="41"/>
      <c r="X165" s="41"/>
      <c r="Y165" s="41"/>
      <c r="Z165" s="41"/>
      <c r="AA165" s="41"/>
      <c r="AB165" s="45"/>
      <c r="AC165" s="41"/>
      <c r="AD165" s="41"/>
      <c r="AE165" s="41"/>
      <c r="AF165" s="46"/>
      <c r="AG165" s="46"/>
      <c r="AH165" s="46"/>
      <c r="AI165" s="46"/>
      <c r="AJ165" s="48"/>
      <c r="AK165" s="48"/>
      <c r="AL165" s="48"/>
      <c r="AM165" s="49"/>
      <c r="AN165" s="51"/>
    </row>
    <row r="166" ht="15" customHeight="1" spans="1:40">
      <c r="A166" s="22"/>
      <c r="B166" s="22"/>
      <c r="C166" s="23"/>
      <c r="D166" s="23"/>
      <c r="E166" s="23"/>
      <c r="F166" s="26"/>
      <c r="G166" s="24"/>
      <c r="H166" s="25"/>
      <c r="I166" s="25"/>
      <c r="J166" s="24"/>
      <c r="K166" s="25"/>
      <c r="L166" s="32"/>
      <c r="M166" s="33"/>
      <c r="N166" s="34"/>
      <c r="O166" s="32"/>
      <c r="P166" s="32"/>
      <c r="Q166" s="32"/>
      <c r="R166" s="37"/>
      <c r="S166" s="39"/>
      <c r="T166" s="42"/>
      <c r="U166" s="39"/>
      <c r="V166" s="40"/>
      <c r="W166" s="41"/>
      <c r="X166" s="41"/>
      <c r="Y166" s="41"/>
      <c r="Z166" s="41"/>
      <c r="AA166" s="41"/>
      <c r="AB166" s="45"/>
      <c r="AC166" s="41"/>
      <c r="AD166" s="41"/>
      <c r="AE166" s="41"/>
      <c r="AF166" s="46"/>
      <c r="AG166" s="46"/>
      <c r="AH166" s="46"/>
      <c r="AI166" s="46"/>
      <c r="AJ166" s="48"/>
      <c r="AK166" s="48"/>
      <c r="AL166" s="48"/>
      <c r="AM166" s="49"/>
      <c r="AN166" s="51"/>
    </row>
    <row r="167" ht="15" customHeight="1" spans="1:40">
      <c r="A167" s="22"/>
      <c r="B167" s="22"/>
      <c r="C167" s="23"/>
      <c r="D167" s="23"/>
      <c r="E167" s="23"/>
      <c r="F167" s="26"/>
      <c r="G167" s="24"/>
      <c r="H167" s="25"/>
      <c r="I167" s="25"/>
      <c r="J167" s="24"/>
      <c r="K167" s="25"/>
      <c r="L167" s="32"/>
      <c r="M167" s="33"/>
      <c r="N167" s="34"/>
      <c r="O167" s="32"/>
      <c r="P167" s="32"/>
      <c r="Q167" s="32"/>
      <c r="R167" s="37"/>
      <c r="S167" s="39"/>
      <c r="T167" s="42"/>
      <c r="U167" s="39"/>
      <c r="V167" s="40"/>
      <c r="W167" s="41"/>
      <c r="X167" s="41"/>
      <c r="Y167" s="41"/>
      <c r="Z167" s="41"/>
      <c r="AA167" s="41"/>
      <c r="AB167" s="45"/>
      <c r="AC167" s="41"/>
      <c r="AD167" s="41"/>
      <c r="AE167" s="41"/>
      <c r="AF167" s="46"/>
      <c r="AG167" s="46"/>
      <c r="AH167" s="46"/>
      <c r="AI167" s="46"/>
      <c r="AJ167" s="48"/>
      <c r="AK167" s="48"/>
      <c r="AL167" s="48"/>
      <c r="AM167" s="49"/>
      <c r="AN167" s="51"/>
    </row>
    <row r="168" ht="15" customHeight="1" spans="1:40">
      <c r="A168" s="22"/>
      <c r="B168" s="22"/>
      <c r="C168" s="23"/>
      <c r="D168" s="23"/>
      <c r="E168" s="23"/>
      <c r="F168" s="26"/>
      <c r="G168" s="24"/>
      <c r="H168" s="25"/>
      <c r="I168" s="25"/>
      <c r="J168" s="24"/>
      <c r="K168" s="25"/>
      <c r="L168" s="32"/>
      <c r="M168" s="33"/>
      <c r="N168" s="34"/>
      <c r="O168" s="32"/>
      <c r="P168" s="32"/>
      <c r="Q168" s="32"/>
      <c r="R168" s="37"/>
      <c r="S168" s="39"/>
      <c r="T168" s="42"/>
      <c r="U168" s="39"/>
      <c r="V168" s="40"/>
      <c r="W168" s="41"/>
      <c r="X168" s="41"/>
      <c r="Y168" s="41"/>
      <c r="Z168" s="41"/>
      <c r="AA168" s="41"/>
      <c r="AB168" s="45"/>
      <c r="AC168" s="41"/>
      <c r="AD168" s="41"/>
      <c r="AE168" s="41"/>
      <c r="AF168" s="46"/>
      <c r="AG168" s="46"/>
      <c r="AH168" s="46"/>
      <c r="AI168" s="46"/>
      <c r="AJ168" s="48"/>
      <c r="AK168" s="48"/>
      <c r="AL168" s="48"/>
      <c r="AM168" s="49"/>
      <c r="AN168" s="51"/>
    </row>
    <row r="169" ht="15" customHeight="1" spans="1:40">
      <c r="A169" s="22" t="s">
        <v>255</v>
      </c>
      <c r="B169" s="22" t="s">
        <v>227</v>
      </c>
      <c r="C169" s="23" t="s">
        <v>228</v>
      </c>
      <c r="D169" s="23"/>
      <c r="E169" s="23">
        <v>1</v>
      </c>
      <c r="F169" s="23" t="s">
        <v>178</v>
      </c>
      <c r="G169" s="24"/>
      <c r="H169" s="25" t="s">
        <v>229</v>
      </c>
      <c r="I169" s="25"/>
      <c r="J169" s="24"/>
      <c r="K169" s="25"/>
      <c r="L169" s="32">
        <v>0.008</v>
      </c>
      <c r="M169" s="33">
        <v>0.007</v>
      </c>
      <c r="N169" s="34">
        <f>M169/L169</f>
        <v>0.875</v>
      </c>
      <c r="O169" s="32">
        <v>6</v>
      </c>
      <c r="P169" s="32">
        <v>2</v>
      </c>
      <c r="Q169" s="32">
        <f>(L169-M169)*P169</f>
        <v>0.002</v>
      </c>
      <c r="R169" s="37">
        <f>L169*O169-Q169</f>
        <v>0.046</v>
      </c>
      <c r="S169" s="38" t="s">
        <v>230</v>
      </c>
      <c r="T169" s="39" t="s">
        <v>231</v>
      </c>
      <c r="U169" s="39">
        <v>0.05</v>
      </c>
      <c r="V169" s="40">
        <f>U169+U171+U170+U172+U173+U174+U175</f>
        <v>0.1</v>
      </c>
      <c r="W169" s="41"/>
      <c r="X169" s="41"/>
      <c r="Y169" s="41"/>
      <c r="Z169" s="41"/>
      <c r="AA169" s="41"/>
      <c r="AB169" s="45"/>
      <c r="AC169" s="41"/>
      <c r="AD169" s="41"/>
      <c r="AE169" s="41"/>
      <c r="AF169" s="46"/>
      <c r="AG169" s="46"/>
      <c r="AH169" s="46"/>
      <c r="AI169" s="46"/>
      <c r="AJ169" s="48"/>
      <c r="AK169" s="48"/>
      <c r="AL169" s="48"/>
      <c r="AM169" s="49"/>
      <c r="AN169" s="50"/>
    </row>
    <row r="170" ht="15" customHeight="1" spans="1:40">
      <c r="A170" s="22"/>
      <c r="B170" s="22"/>
      <c r="C170" s="23"/>
      <c r="D170" s="23"/>
      <c r="E170" s="23"/>
      <c r="F170" s="26"/>
      <c r="G170" s="24"/>
      <c r="H170" s="25"/>
      <c r="I170" s="25"/>
      <c r="J170" s="24"/>
      <c r="K170" s="25"/>
      <c r="L170" s="32"/>
      <c r="M170" s="33"/>
      <c r="N170" s="34"/>
      <c r="O170" s="32"/>
      <c r="P170" s="32"/>
      <c r="Q170" s="32"/>
      <c r="R170" s="37"/>
      <c r="S170" s="39" t="s">
        <v>162</v>
      </c>
      <c r="T170" s="39" t="s">
        <v>231</v>
      </c>
      <c r="U170" s="39">
        <v>0.05</v>
      </c>
      <c r="V170" s="40"/>
      <c r="W170" s="41"/>
      <c r="X170" s="41"/>
      <c r="Y170" s="41"/>
      <c r="Z170" s="41"/>
      <c r="AA170" s="41"/>
      <c r="AB170" s="45"/>
      <c r="AC170" s="41"/>
      <c r="AD170" s="41"/>
      <c r="AE170" s="41"/>
      <c r="AF170" s="46"/>
      <c r="AG170" s="46"/>
      <c r="AH170" s="46"/>
      <c r="AI170" s="46"/>
      <c r="AJ170" s="48">
        <v>400</v>
      </c>
      <c r="AK170" s="48">
        <v>260</v>
      </c>
      <c r="AL170" s="48">
        <v>280</v>
      </c>
      <c r="AM170" s="49">
        <v>0.4</v>
      </c>
      <c r="AN170" s="51"/>
    </row>
    <row r="171" ht="15" customHeight="1" spans="1:40">
      <c r="A171" s="22"/>
      <c r="B171" s="22"/>
      <c r="C171" s="23"/>
      <c r="D171" s="23"/>
      <c r="E171" s="23"/>
      <c r="F171" s="26"/>
      <c r="G171" s="24"/>
      <c r="H171" s="25"/>
      <c r="I171" s="25"/>
      <c r="J171" s="24"/>
      <c r="K171" s="25"/>
      <c r="L171" s="32"/>
      <c r="M171" s="33"/>
      <c r="N171" s="34"/>
      <c r="O171" s="32"/>
      <c r="P171" s="32"/>
      <c r="Q171" s="32"/>
      <c r="R171" s="37"/>
      <c r="S171" s="39"/>
      <c r="T171" s="42"/>
      <c r="U171" s="39"/>
      <c r="V171" s="40"/>
      <c r="W171" s="41"/>
      <c r="X171" s="41"/>
      <c r="Y171" s="41"/>
      <c r="Z171" s="41"/>
      <c r="AA171" s="41"/>
      <c r="AB171" s="45"/>
      <c r="AC171" s="41"/>
      <c r="AD171" s="41"/>
      <c r="AE171" s="41"/>
      <c r="AF171" s="46"/>
      <c r="AG171" s="46"/>
      <c r="AH171" s="46"/>
      <c r="AI171" s="46"/>
      <c r="AJ171" s="48"/>
      <c r="AK171" s="48"/>
      <c r="AL171" s="48"/>
      <c r="AM171" s="49"/>
      <c r="AN171" s="51"/>
    </row>
    <row r="172" ht="15" customHeight="1" spans="1:40">
      <c r="A172" s="22"/>
      <c r="B172" s="22"/>
      <c r="C172" s="23"/>
      <c r="D172" s="23"/>
      <c r="E172" s="23"/>
      <c r="F172" s="26"/>
      <c r="G172" s="24"/>
      <c r="H172" s="25"/>
      <c r="I172" s="25"/>
      <c r="J172" s="24"/>
      <c r="K172" s="25"/>
      <c r="L172" s="32"/>
      <c r="M172" s="33"/>
      <c r="N172" s="34"/>
      <c r="O172" s="32"/>
      <c r="P172" s="32"/>
      <c r="Q172" s="32"/>
      <c r="R172" s="37"/>
      <c r="S172" s="39"/>
      <c r="T172" s="42"/>
      <c r="U172" s="39"/>
      <c r="V172" s="40"/>
      <c r="W172" s="41"/>
      <c r="X172" s="41"/>
      <c r="Y172" s="41"/>
      <c r="Z172" s="41"/>
      <c r="AA172" s="41"/>
      <c r="AB172" s="45"/>
      <c r="AC172" s="41"/>
      <c r="AD172" s="41"/>
      <c r="AE172" s="41"/>
      <c r="AF172" s="46"/>
      <c r="AG172" s="46"/>
      <c r="AH172" s="46"/>
      <c r="AI172" s="46"/>
      <c r="AJ172" s="48"/>
      <c r="AK172" s="48"/>
      <c r="AL172" s="48"/>
      <c r="AM172" s="49"/>
      <c r="AN172" s="51"/>
    </row>
    <row r="173" ht="15" customHeight="1" spans="1:40">
      <c r="A173" s="22"/>
      <c r="B173" s="22"/>
      <c r="C173" s="23"/>
      <c r="D173" s="23"/>
      <c r="E173" s="23"/>
      <c r="F173" s="26"/>
      <c r="G173" s="24"/>
      <c r="H173" s="25"/>
      <c r="I173" s="25"/>
      <c r="J173" s="24"/>
      <c r="K173" s="25"/>
      <c r="L173" s="32"/>
      <c r="M173" s="33"/>
      <c r="N173" s="34"/>
      <c r="O173" s="32"/>
      <c r="P173" s="32"/>
      <c r="Q173" s="32"/>
      <c r="R173" s="37"/>
      <c r="S173" s="39"/>
      <c r="T173" s="42"/>
      <c r="U173" s="39"/>
      <c r="V173" s="40"/>
      <c r="W173" s="41"/>
      <c r="X173" s="41"/>
      <c r="Y173" s="41"/>
      <c r="Z173" s="41"/>
      <c r="AA173" s="41"/>
      <c r="AB173" s="45"/>
      <c r="AC173" s="41"/>
      <c r="AD173" s="41"/>
      <c r="AE173" s="41"/>
      <c r="AF173" s="46"/>
      <c r="AG173" s="46"/>
      <c r="AH173" s="46"/>
      <c r="AI173" s="46"/>
      <c r="AJ173" s="48"/>
      <c r="AK173" s="48"/>
      <c r="AL173" s="48"/>
      <c r="AM173" s="49"/>
      <c r="AN173" s="51"/>
    </row>
    <row r="174" ht="15" customHeight="1" spans="1:40">
      <c r="A174" s="22"/>
      <c r="B174" s="22"/>
      <c r="C174" s="23"/>
      <c r="D174" s="23"/>
      <c r="E174" s="23"/>
      <c r="F174" s="26"/>
      <c r="G174" s="24"/>
      <c r="H174" s="25"/>
      <c r="I174" s="25"/>
      <c r="J174" s="24"/>
      <c r="K174" s="25"/>
      <c r="L174" s="32"/>
      <c r="M174" s="33"/>
      <c r="N174" s="34"/>
      <c r="O174" s="32"/>
      <c r="P174" s="32"/>
      <c r="Q174" s="32"/>
      <c r="R174" s="37"/>
      <c r="S174" s="39"/>
      <c r="T174" s="42"/>
      <c r="U174" s="39"/>
      <c r="V174" s="40"/>
      <c r="W174" s="41"/>
      <c r="X174" s="41"/>
      <c r="Y174" s="41"/>
      <c r="Z174" s="41"/>
      <c r="AA174" s="41"/>
      <c r="AB174" s="45"/>
      <c r="AC174" s="41"/>
      <c r="AD174" s="41"/>
      <c r="AE174" s="41"/>
      <c r="AF174" s="46"/>
      <c r="AG174" s="46"/>
      <c r="AH174" s="46"/>
      <c r="AI174" s="46"/>
      <c r="AJ174" s="48"/>
      <c r="AK174" s="48"/>
      <c r="AL174" s="48"/>
      <c r="AM174" s="49"/>
      <c r="AN174" s="51"/>
    </row>
    <row r="175" ht="15" customHeight="1" spans="1:40">
      <c r="A175" s="22"/>
      <c r="B175" s="22"/>
      <c r="C175" s="23"/>
      <c r="D175" s="23"/>
      <c r="E175" s="23"/>
      <c r="F175" s="26"/>
      <c r="G175" s="24"/>
      <c r="H175" s="25"/>
      <c r="I175" s="25"/>
      <c r="J175" s="24"/>
      <c r="K175" s="25"/>
      <c r="L175" s="32"/>
      <c r="M175" s="33"/>
      <c r="N175" s="34"/>
      <c r="O175" s="32"/>
      <c r="P175" s="32"/>
      <c r="Q175" s="32"/>
      <c r="R175" s="37"/>
      <c r="S175" s="39"/>
      <c r="T175" s="42"/>
      <c r="U175" s="39"/>
      <c r="V175" s="40"/>
      <c r="W175" s="41"/>
      <c r="X175" s="41"/>
      <c r="Y175" s="41"/>
      <c r="Z175" s="41"/>
      <c r="AA175" s="41"/>
      <c r="AB175" s="45"/>
      <c r="AC175" s="41"/>
      <c r="AD175" s="41"/>
      <c r="AE175" s="41"/>
      <c r="AF175" s="46"/>
      <c r="AG175" s="46"/>
      <c r="AH175" s="46"/>
      <c r="AI175" s="46"/>
      <c r="AJ175" s="48"/>
      <c r="AK175" s="48"/>
      <c r="AL175" s="48"/>
      <c r="AM175" s="49"/>
      <c r="AN175" s="51"/>
    </row>
    <row r="176" ht="15" customHeight="1" spans="1:40">
      <c r="A176" s="22" t="s">
        <v>256</v>
      </c>
      <c r="B176" s="22" t="s">
        <v>257</v>
      </c>
      <c r="C176" s="23" t="s">
        <v>258</v>
      </c>
      <c r="D176" s="23"/>
      <c r="E176" s="23">
        <v>1</v>
      </c>
      <c r="F176" s="23" t="s">
        <v>235</v>
      </c>
      <c r="G176" s="24">
        <v>4</v>
      </c>
      <c r="H176" s="25">
        <v>120</v>
      </c>
      <c r="I176" s="25">
        <v>1250</v>
      </c>
      <c r="J176" s="24">
        <f>I176*H176*G176*0.00785/1000</f>
        <v>4.71</v>
      </c>
      <c r="K176" s="25">
        <v>24</v>
      </c>
      <c r="L176" s="32">
        <f>J176/K176</f>
        <v>0.19625</v>
      </c>
      <c r="M176" s="33">
        <v>0.114</v>
      </c>
      <c r="N176" s="34">
        <f>M176/L176</f>
        <v>0.580891719745223</v>
      </c>
      <c r="O176" s="32">
        <v>7.5</v>
      </c>
      <c r="P176" s="32">
        <v>2.5</v>
      </c>
      <c r="Q176" s="32">
        <f>(L176-M176)*P176</f>
        <v>0.205625</v>
      </c>
      <c r="R176" s="37">
        <f>L176*O176-Q176</f>
        <v>1.26625</v>
      </c>
      <c r="S176" s="38" t="s">
        <v>170</v>
      </c>
      <c r="T176" s="39" t="s">
        <v>171</v>
      </c>
      <c r="U176" s="39">
        <v>0.1</v>
      </c>
      <c r="V176" s="40">
        <f>U176+U178+U177+U179+U180+U181+U182</f>
        <v>0.86</v>
      </c>
      <c r="W176" s="41"/>
      <c r="X176" s="41"/>
      <c r="Y176" s="41"/>
      <c r="Z176" s="41"/>
      <c r="AA176" s="41"/>
      <c r="AB176" s="45"/>
      <c r="AC176" s="41"/>
      <c r="AD176" s="41"/>
      <c r="AE176" s="41"/>
      <c r="AF176" s="46"/>
      <c r="AG176" s="46"/>
      <c r="AH176" s="46"/>
      <c r="AI176" s="46"/>
      <c r="AJ176" s="48"/>
      <c r="AK176" s="48"/>
      <c r="AL176" s="48"/>
      <c r="AM176" s="49"/>
      <c r="AN176" s="50"/>
    </row>
    <row r="177" ht="15" customHeight="1" spans="1:40">
      <c r="A177" s="22"/>
      <c r="B177" s="22"/>
      <c r="C177" s="23"/>
      <c r="D177" s="23"/>
      <c r="E177" s="23"/>
      <c r="F177" s="26"/>
      <c r="G177" s="24"/>
      <c r="H177" s="25"/>
      <c r="I177" s="25"/>
      <c r="J177" s="24"/>
      <c r="K177" s="25"/>
      <c r="L177" s="32"/>
      <c r="M177" s="33"/>
      <c r="N177" s="34"/>
      <c r="O177" s="32"/>
      <c r="P177" s="32"/>
      <c r="Q177" s="32"/>
      <c r="R177" s="37"/>
      <c r="S177" s="39" t="s">
        <v>172</v>
      </c>
      <c r="T177" s="42" t="s">
        <v>259</v>
      </c>
      <c r="U177" s="39">
        <v>0.2</v>
      </c>
      <c r="V177" s="40"/>
      <c r="W177" s="41"/>
      <c r="X177" s="41"/>
      <c r="Y177" s="41"/>
      <c r="Z177" s="41"/>
      <c r="AA177" s="41"/>
      <c r="AB177" s="45"/>
      <c r="AC177" s="41"/>
      <c r="AD177" s="41"/>
      <c r="AE177" s="41"/>
      <c r="AF177" s="46"/>
      <c r="AG177" s="46"/>
      <c r="AH177" s="46"/>
      <c r="AI177" s="46"/>
      <c r="AJ177" s="48">
        <v>500</v>
      </c>
      <c r="AK177" s="48">
        <v>350</v>
      </c>
      <c r="AL177" s="48">
        <v>350</v>
      </c>
      <c r="AM177" s="49">
        <v>0.8</v>
      </c>
      <c r="AN177" s="51"/>
    </row>
    <row r="178" ht="15" customHeight="1" spans="1:40">
      <c r="A178" s="22"/>
      <c r="B178" s="22"/>
      <c r="C178" s="23"/>
      <c r="D178" s="23"/>
      <c r="E178" s="23"/>
      <c r="F178" s="26"/>
      <c r="G178" s="24"/>
      <c r="H178" s="25"/>
      <c r="I178" s="25"/>
      <c r="J178" s="24"/>
      <c r="K178" s="25"/>
      <c r="L178" s="32"/>
      <c r="M178" s="33"/>
      <c r="N178" s="34"/>
      <c r="O178" s="32"/>
      <c r="P178" s="32"/>
      <c r="Q178" s="32"/>
      <c r="R178" s="37"/>
      <c r="S178" s="39" t="s">
        <v>162</v>
      </c>
      <c r="T178" s="42" t="s">
        <v>259</v>
      </c>
      <c r="U178" s="39">
        <v>0.2</v>
      </c>
      <c r="V178" s="40"/>
      <c r="W178" s="41"/>
      <c r="X178" s="41"/>
      <c r="Y178" s="41"/>
      <c r="Z178" s="41"/>
      <c r="AA178" s="41"/>
      <c r="AB178" s="45"/>
      <c r="AC178" s="41"/>
      <c r="AD178" s="41"/>
      <c r="AE178" s="41"/>
      <c r="AF178" s="46"/>
      <c r="AG178" s="46"/>
      <c r="AH178" s="46"/>
      <c r="AI178" s="46"/>
      <c r="AJ178" s="48">
        <v>500</v>
      </c>
      <c r="AK178" s="48">
        <v>350</v>
      </c>
      <c r="AL178" s="48">
        <v>350</v>
      </c>
      <c r="AM178" s="49">
        <v>0.6</v>
      </c>
      <c r="AN178" s="51"/>
    </row>
    <row r="179" ht="15" customHeight="1" spans="1:40">
      <c r="A179" s="22"/>
      <c r="B179" s="22"/>
      <c r="C179" s="23"/>
      <c r="D179" s="23"/>
      <c r="E179" s="23"/>
      <c r="F179" s="26"/>
      <c r="G179" s="24"/>
      <c r="H179" s="25"/>
      <c r="I179" s="25"/>
      <c r="J179" s="24"/>
      <c r="K179" s="25"/>
      <c r="L179" s="32"/>
      <c r="M179" s="33"/>
      <c r="N179" s="34"/>
      <c r="O179" s="32"/>
      <c r="P179" s="32"/>
      <c r="Q179" s="32"/>
      <c r="R179" s="37"/>
      <c r="S179" s="39" t="s">
        <v>174</v>
      </c>
      <c r="T179" s="42" t="s">
        <v>163</v>
      </c>
      <c r="U179" s="39">
        <v>0.13</v>
      </c>
      <c r="V179" s="40"/>
      <c r="W179" s="41"/>
      <c r="X179" s="41"/>
      <c r="Y179" s="41"/>
      <c r="Z179" s="41"/>
      <c r="AA179" s="41"/>
      <c r="AB179" s="45"/>
      <c r="AC179" s="41"/>
      <c r="AD179" s="41"/>
      <c r="AE179" s="41"/>
      <c r="AF179" s="46"/>
      <c r="AG179" s="46"/>
      <c r="AH179" s="46"/>
      <c r="AI179" s="46"/>
      <c r="AJ179" s="48">
        <v>500</v>
      </c>
      <c r="AK179" s="48">
        <v>350</v>
      </c>
      <c r="AL179" s="48">
        <v>350</v>
      </c>
      <c r="AM179" s="49">
        <v>0.6</v>
      </c>
      <c r="AN179" s="51"/>
    </row>
    <row r="180" ht="15" customHeight="1" spans="1:40">
      <c r="A180" s="22"/>
      <c r="B180" s="22"/>
      <c r="C180" s="23"/>
      <c r="D180" s="23"/>
      <c r="E180" s="23"/>
      <c r="F180" s="26"/>
      <c r="G180" s="24"/>
      <c r="H180" s="25"/>
      <c r="I180" s="25"/>
      <c r="J180" s="24"/>
      <c r="K180" s="25"/>
      <c r="L180" s="32"/>
      <c r="M180" s="33"/>
      <c r="N180" s="34"/>
      <c r="O180" s="32"/>
      <c r="P180" s="32"/>
      <c r="Q180" s="32"/>
      <c r="R180" s="37"/>
      <c r="S180" s="39" t="s">
        <v>174</v>
      </c>
      <c r="T180" s="42" t="s">
        <v>163</v>
      </c>
      <c r="U180" s="39">
        <v>0.13</v>
      </c>
      <c r="V180" s="40"/>
      <c r="W180" s="41"/>
      <c r="X180" s="41"/>
      <c r="Y180" s="41"/>
      <c r="Z180" s="41"/>
      <c r="AA180" s="41"/>
      <c r="AB180" s="45"/>
      <c r="AC180" s="41"/>
      <c r="AD180" s="41"/>
      <c r="AE180" s="41"/>
      <c r="AF180" s="46"/>
      <c r="AG180" s="46"/>
      <c r="AH180" s="46"/>
      <c r="AI180" s="46"/>
      <c r="AJ180" s="48">
        <v>500</v>
      </c>
      <c r="AK180" s="48">
        <v>350</v>
      </c>
      <c r="AL180" s="48">
        <v>350</v>
      </c>
      <c r="AM180" s="49">
        <v>0.6</v>
      </c>
      <c r="AN180" s="51"/>
    </row>
    <row r="181" ht="15" customHeight="1" spans="1:40">
      <c r="A181" s="22"/>
      <c r="B181" s="22"/>
      <c r="C181" s="23"/>
      <c r="D181" s="23"/>
      <c r="E181" s="23"/>
      <c r="F181" s="26"/>
      <c r="G181" s="24"/>
      <c r="H181" s="25"/>
      <c r="I181" s="25"/>
      <c r="J181" s="24"/>
      <c r="K181" s="25"/>
      <c r="L181" s="32"/>
      <c r="M181" s="33"/>
      <c r="N181" s="34"/>
      <c r="O181" s="32"/>
      <c r="P181" s="32"/>
      <c r="Q181" s="32"/>
      <c r="R181" s="37"/>
      <c r="S181" s="39" t="s">
        <v>260</v>
      </c>
      <c r="T181" s="42" t="s">
        <v>231</v>
      </c>
      <c r="U181" s="39">
        <v>0.05</v>
      </c>
      <c r="V181" s="40"/>
      <c r="W181" s="41"/>
      <c r="X181" s="41"/>
      <c r="Y181" s="41"/>
      <c r="Z181" s="41"/>
      <c r="AA181" s="41"/>
      <c r="AB181" s="45"/>
      <c r="AC181" s="41"/>
      <c r="AD181" s="41"/>
      <c r="AE181" s="41"/>
      <c r="AF181" s="46"/>
      <c r="AG181" s="46"/>
      <c r="AH181" s="46"/>
      <c r="AI181" s="46"/>
      <c r="AJ181" s="48">
        <v>400</v>
      </c>
      <c r="AK181" s="48">
        <v>260</v>
      </c>
      <c r="AL181" s="48">
        <v>300</v>
      </c>
      <c r="AM181" s="49">
        <v>0.35</v>
      </c>
      <c r="AN181" s="51"/>
    </row>
    <row r="182" ht="15" customHeight="1" spans="1:40">
      <c r="A182" s="22"/>
      <c r="B182" s="22"/>
      <c r="C182" s="23"/>
      <c r="D182" s="23"/>
      <c r="E182" s="23"/>
      <c r="F182" s="26"/>
      <c r="G182" s="24"/>
      <c r="H182" s="25"/>
      <c r="I182" s="25"/>
      <c r="J182" s="24"/>
      <c r="K182" s="25"/>
      <c r="L182" s="32"/>
      <c r="M182" s="33"/>
      <c r="N182" s="34"/>
      <c r="O182" s="32"/>
      <c r="P182" s="32"/>
      <c r="Q182" s="32"/>
      <c r="R182" s="37"/>
      <c r="S182" s="39" t="s">
        <v>260</v>
      </c>
      <c r="T182" s="42" t="s">
        <v>231</v>
      </c>
      <c r="U182" s="39">
        <v>0.05</v>
      </c>
      <c r="V182" s="40"/>
      <c r="W182" s="41"/>
      <c r="X182" s="41"/>
      <c r="Y182" s="41"/>
      <c r="Z182" s="41"/>
      <c r="AA182" s="41"/>
      <c r="AB182" s="45"/>
      <c r="AC182" s="41"/>
      <c r="AD182" s="41"/>
      <c r="AE182" s="41"/>
      <c r="AF182" s="46"/>
      <c r="AG182" s="46"/>
      <c r="AH182" s="46"/>
      <c r="AI182" s="46"/>
      <c r="AJ182" s="48">
        <v>400</v>
      </c>
      <c r="AK182" s="48">
        <v>260</v>
      </c>
      <c r="AL182" s="48">
        <v>300</v>
      </c>
      <c r="AM182" s="49">
        <v>0.35</v>
      </c>
      <c r="AN182" s="51"/>
    </row>
    <row r="183" ht="15" customHeight="1" spans="1:40">
      <c r="A183" s="22" t="s">
        <v>261</v>
      </c>
      <c r="B183" s="22" t="s">
        <v>262</v>
      </c>
      <c r="C183" s="23" t="s">
        <v>263</v>
      </c>
      <c r="D183" s="23"/>
      <c r="E183" s="23">
        <v>1</v>
      </c>
      <c r="F183" s="23" t="s">
        <v>235</v>
      </c>
      <c r="G183" s="24">
        <v>4</v>
      </c>
      <c r="H183" s="25">
        <v>120</v>
      </c>
      <c r="I183" s="25">
        <v>1250</v>
      </c>
      <c r="J183" s="24">
        <f>I183*H183*G183*0.00785/1000</f>
        <v>4.71</v>
      </c>
      <c r="K183" s="25">
        <v>24</v>
      </c>
      <c r="L183" s="32">
        <f>J183/K183</f>
        <v>0.19625</v>
      </c>
      <c r="M183" s="33">
        <v>0.114</v>
      </c>
      <c r="N183" s="34">
        <f>M183/L183</f>
        <v>0.580891719745223</v>
      </c>
      <c r="O183" s="32">
        <v>7.5</v>
      </c>
      <c r="P183" s="32">
        <v>2.5</v>
      </c>
      <c r="Q183" s="32">
        <f>(L183-M183)*P183</f>
        <v>0.205625</v>
      </c>
      <c r="R183" s="37">
        <f>L183*O183-Q183</f>
        <v>1.26625</v>
      </c>
      <c r="S183" s="38" t="s">
        <v>170</v>
      </c>
      <c r="T183" s="39" t="s">
        <v>171</v>
      </c>
      <c r="U183" s="39">
        <v>0.1</v>
      </c>
      <c r="V183" s="40">
        <f>U183+U185+U184+U186+U187+U188+U189</f>
        <v>0.86</v>
      </c>
      <c r="W183" s="41"/>
      <c r="X183" s="41"/>
      <c r="Y183" s="41"/>
      <c r="Z183" s="41"/>
      <c r="AA183" s="41"/>
      <c r="AB183" s="45"/>
      <c r="AC183" s="41"/>
      <c r="AD183" s="41"/>
      <c r="AE183" s="41"/>
      <c r="AF183" s="46"/>
      <c r="AG183" s="46"/>
      <c r="AH183" s="46"/>
      <c r="AI183" s="46"/>
      <c r="AJ183" s="48"/>
      <c r="AK183" s="48"/>
      <c r="AL183" s="48"/>
      <c r="AM183" s="49"/>
      <c r="AN183" s="50"/>
    </row>
    <row r="184" ht="15" customHeight="1" spans="1:40">
      <c r="A184" s="22"/>
      <c r="B184" s="22"/>
      <c r="C184" s="23"/>
      <c r="D184" s="23"/>
      <c r="E184" s="23"/>
      <c r="F184" s="26"/>
      <c r="G184" s="24"/>
      <c r="H184" s="25"/>
      <c r="I184" s="25"/>
      <c r="J184" s="24"/>
      <c r="K184" s="25"/>
      <c r="L184" s="32"/>
      <c r="M184" s="33"/>
      <c r="N184" s="34"/>
      <c r="O184" s="32"/>
      <c r="P184" s="32"/>
      <c r="Q184" s="32"/>
      <c r="R184" s="37"/>
      <c r="S184" s="39" t="s">
        <v>172</v>
      </c>
      <c r="T184" s="42" t="s">
        <v>259</v>
      </c>
      <c r="U184" s="39">
        <v>0.2</v>
      </c>
      <c r="V184" s="40"/>
      <c r="W184" s="41"/>
      <c r="X184" s="41"/>
      <c r="Y184" s="41"/>
      <c r="Z184" s="41"/>
      <c r="AA184" s="41"/>
      <c r="AB184" s="45"/>
      <c r="AC184" s="41"/>
      <c r="AD184" s="41"/>
      <c r="AE184" s="41"/>
      <c r="AF184" s="46"/>
      <c r="AG184" s="46"/>
      <c r="AH184" s="46"/>
      <c r="AI184" s="46"/>
      <c r="AJ184" s="52" t="s">
        <v>264</v>
      </c>
      <c r="AK184" s="53"/>
      <c r="AL184" s="53"/>
      <c r="AM184" s="54"/>
      <c r="AN184" s="51"/>
    </row>
    <row r="185" ht="15" customHeight="1" spans="1:40">
      <c r="A185" s="22"/>
      <c r="B185" s="22"/>
      <c r="C185" s="23"/>
      <c r="D185" s="23"/>
      <c r="E185" s="23"/>
      <c r="F185" s="26"/>
      <c r="G185" s="24"/>
      <c r="H185" s="25"/>
      <c r="I185" s="25"/>
      <c r="J185" s="24"/>
      <c r="K185" s="25"/>
      <c r="L185" s="32"/>
      <c r="M185" s="33"/>
      <c r="N185" s="34"/>
      <c r="O185" s="32"/>
      <c r="P185" s="32"/>
      <c r="Q185" s="32"/>
      <c r="R185" s="37"/>
      <c r="S185" s="39" t="s">
        <v>162</v>
      </c>
      <c r="T185" s="42" t="s">
        <v>259</v>
      </c>
      <c r="U185" s="39">
        <v>0.2</v>
      </c>
      <c r="V185" s="40"/>
      <c r="W185" s="41"/>
      <c r="X185" s="41"/>
      <c r="Y185" s="41"/>
      <c r="Z185" s="41"/>
      <c r="AA185" s="41"/>
      <c r="AB185" s="45"/>
      <c r="AC185" s="41"/>
      <c r="AD185" s="41"/>
      <c r="AE185" s="41"/>
      <c r="AF185" s="46"/>
      <c r="AG185" s="46"/>
      <c r="AH185" s="46"/>
      <c r="AI185" s="46"/>
      <c r="AJ185" s="48">
        <v>500</v>
      </c>
      <c r="AK185" s="48">
        <v>350</v>
      </c>
      <c r="AL185" s="48">
        <v>350</v>
      </c>
      <c r="AM185" s="49">
        <v>0.6</v>
      </c>
      <c r="AN185" s="51"/>
    </row>
    <row r="186" ht="15" customHeight="1" spans="1:40">
      <c r="A186" s="22"/>
      <c r="B186" s="22"/>
      <c r="C186" s="23"/>
      <c r="D186" s="23"/>
      <c r="E186" s="23"/>
      <c r="F186" s="26"/>
      <c r="G186" s="24"/>
      <c r="H186" s="25"/>
      <c r="I186" s="25"/>
      <c r="J186" s="24"/>
      <c r="K186" s="25"/>
      <c r="L186" s="32"/>
      <c r="M186" s="33"/>
      <c r="N186" s="34"/>
      <c r="O186" s="32"/>
      <c r="P186" s="32"/>
      <c r="Q186" s="32"/>
      <c r="R186" s="37"/>
      <c r="S186" s="39" t="s">
        <v>174</v>
      </c>
      <c r="T186" s="42" t="s">
        <v>163</v>
      </c>
      <c r="U186" s="39">
        <v>0.13</v>
      </c>
      <c r="V186" s="40"/>
      <c r="W186" s="41"/>
      <c r="X186" s="41"/>
      <c r="Y186" s="41"/>
      <c r="Z186" s="41"/>
      <c r="AA186" s="41"/>
      <c r="AB186" s="45"/>
      <c r="AC186" s="41"/>
      <c r="AD186" s="41"/>
      <c r="AE186" s="41"/>
      <c r="AF186" s="46"/>
      <c r="AG186" s="46"/>
      <c r="AH186" s="46"/>
      <c r="AI186" s="46"/>
      <c r="AJ186" s="48">
        <v>500</v>
      </c>
      <c r="AK186" s="48">
        <v>350</v>
      </c>
      <c r="AL186" s="48">
        <v>350</v>
      </c>
      <c r="AM186" s="49">
        <v>0.6</v>
      </c>
      <c r="AN186" s="51"/>
    </row>
    <row r="187" ht="15" customHeight="1" spans="1:40">
      <c r="A187" s="22"/>
      <c r="B187" s="22"/>
      <c r="C187" s="23"/>
      <c r="D187" s="23"/>
      <c r="E187" s="23"/>
      <c r="F187" s="26"/>
      <c r="G187" s="24"/>
      <c r="H187" s="25"/>
      <c r="I187" s="25"/>
      <c r="J187" s="24"/>
      <c r="K187" s="25"/>
      <c r="L187" s="32"/>
      <c r="M187" s="33"/>
      <c r="N187" s="34"/>
      <c r="O187" s="32"/>
      <c r="P187" s="32"/>
      <c r="Q187" s="32"/>
      <c r="R187" s="37"/>
      <c r="S187" s="39" t="s">
        <v>174</v>
      </c>
      <c r="T187" s="42" t="s">
        <v>163</v>
      </c>
      <c r="U187" s="39">
        <v>0.13</v>
      </c>
      <c r="V187" s="40"/>
      <c r="W187" s="41"/>
      <c r="X187" s="41"/>
      <c r="Y187" s="41"/>
      <c r="Z187" s="41"/>
      <c r="AA187" s="41"/>
      <c r="AB187" s="45"/>
      <c r="AC187" s="41"/>
      <c r="AD187" s="41"/>
      <c r="AE187" s="41"/>
      <c r="AF187" s="46"/>
      <c r="AG187" s="46"/>
      <c r="AH187" s="46"/>
      <c r="AI187" s="46"/>
      <c r="AJ187" s="48">
        <v>500</v>
      </c>
      <c r="AK187" s="48">
        <v>350</v>
      </c>
      <c r="AL187" s="48">
        <v>350</v>
      </c>
      <c r="AM187" s="49">
        <v>0.6</v>
      </c>
      <c r="AN187" s="51"/>
    </row>
    <row r="188" ht="15" customHeight="1" spans="1:40">
      <c r="A188" s="22"/>
      <c r="B188" s="22"/>
      <c r="C188" s="23"/>
      <c r="D188" s="23"/>
      <c r="E188" s="23"/>
      <c r="F188" s="26"/>
      <c r="G188" s="24"/>
      <c r="H188" s="25"/>
      <c r="I188" s="25"/>
      <c r="J188" s="24"/>
      <c r="K188" s="25"/>
      <c r="L188" s="32"/>
      <c r="M188" s="33"/>
      <c r="N188" s="34"/>
      <c r="O188" s="32"/>
      <c r="P188" s="32"/>
      <c r="Q188" s="32"/>
      <c r="R188" s="37"/>
      <c r="S188" s="39" t="s">
        <v>260</v>
      </c>
      <c r="T188" s="42" t="s">
        <v>231</v>
      </c>
      <c r="U188" s="39">
        <v>0.05</v>
      </c>
      <c r="V188" s="40"/>
      <c r="W188" s="41"/>
      <c r="X188" s="41"/>
      <c r="Y188" s="41"/>
      <c r="Z188" s="41"/>
      <c r="AA188" s="41"/>
      <c r="AB188" s="45"/>
      <c r="AC188" s="41"/>
      <c r="AD188" s="41"/>
      <c r="AE188" s="41"/>
      <c r="AF188" s="46"/>
      <c r="AG188" s="46"/>
      <c r="AH188" s="46"/>
      <c r="AI188" s="46"/>
      <c r="AJ188" s="52" t="s">
        <v>264</v>
      </c>
      <c r="AK188" s="53"/>
      <c r="AL188" s="53"/>
      <c r="AM188" s="54"/>
      <c r="AN188" s="51"/>
    </row>
    <row r="189" ht="15" customHeight="1" spans="1:40">
      <c r="A189" s="22"/>
      <c r="B189" s="22"/>
      <c r="C189" s="23"/>
      <c r="D189" s="23"/>
      <c r="E189" s="23"/>
      <c r="F189" s="26"/>
      <c r="G189" s="24"/>
      <c r="H189" s="25"/>
      <c r="I189" s="25"/>
      <c r="J189" s="24"/>
      <c r="K189" s="25"/>
      <c r="L189" s="32"/>
      <c r="M189" s="33"/>
      <c r="N189" s="34"/>
      <c r="O189" s="32"/>
      <c r="P189" s="32"/>
      <c r="Q189" s="32"/>
      <c r="R189" s="37"/>
      <c r="S189" s="39" t="s">
        <v>260</v>
      </c>
      <c r="T189" s="42" t="s">
        <v>231</v>
      </c>
      <c r="U189" s="39">
        <v>0.05</v>
      </c>
      <c r="V189" s="40"/>
      <c r="W189" s="41"/>
      <c r="X189" s="41"/>
      <c r="Y189" s="41"/>
      <c r="Z189" s="41"/>
      <c r="AA189" s="41"/>
      <c r="AB189" s="45"/>
      <c r="AC189" s="41"/>
      <c r="AD189" s="41"/>
      <c r="AE189" s="41"/>
      <c r="AF189" s="46"/>
      <c r="AG189" s="46"/>
      <c r="AH189" s="46"/>
      <c r="AI189" s="46"/>
      <c r="AJ189" s="52" t="s">
        <v>264</v>
      </c>
      <c r="AK189" s="53"/>
      <c r="AL189" s="53"/>
      <c r="AM189" s="54"/>
      <c r="AN189" s="51"/>
    </row>
    <row r="190" ht="15" customHeight="1" spans="1:40">
      <c r="A190" s="22" t="s">
        <v>265</v>
      </c>
      <c r="B190" s="22" t="s">
        <v>266</v>
      </c>
      <c r="C190" s="23" t="s">
        <v>241</v>
      </c>
      <c r="D190" s="23"/>
      <c r="E190" s="23">
        <v>1</v>
      </c>
      <c r="F190" s="23"/>
      <c r="G190" s="24"/>
      <c r="H190" s="25"/>
      <c r="I190" s="25"/>
      <c r="J190" s="24"/>
      <c r="K190" s="25"/>
      <c r="L190" s="32"/>
      <c r="M190" s="33">
        <v>0.959</v>
      </c>
      <c r="N190" s="34"/>
      <c r="O190" s="32"/>
      <c r="P190" s="32"/>
      <c r="Q190" s="32"/>
      <c r="R190" s="37">
        <f>R197+R204+R212</f>
        <v>7.50955882352941</v>
      </c>
      <c r="S190" s="38"/>
      <c r="T190" s="39"/>
      <c r="U190" s="39"/>
      <c r="V190" s="40">
        <f>V197+V204+V212</f>
        <v>1.32</v>
      </c>
      <c r="W190" s="41"/>
      <c r="X190" s="41"/>
      <c r="Y190" s="41"/>
      <c r="Z190" s="41"/>
      <c r="AA190" s="41"/>
      <c r="AB190" s="45"/>
      <c r="AC190" s="41">
        <v>0.65</v>
      </c>
      <c r="AD190" s="41"/>
      <c r="AE190" s="41">
        <v>1.2</v>
      </c>
      <c r="AF190" s="46">
        <f>(AE190+AC190+Y190+V190+R190)*0.18</f>
        <v>1.92232058823529</v>
      </c>
      <c r="AG190" s="46"/>
      <c r="AH190" s="46">
        <v>0.55</v>
      </c>
      <c r="AI190" s="46"/>
      <c r="AJ190" s="48"/>
      <c r="AK190" s="48"/>
      <c r="AL190" s="48"/>
      <c r="AM190" s="49"/>
      <c r="AN190" s="50">
        <f>AH190+AF190+AE190+AC190+V190+R190</f>
        <v>13.1518794117647</v>
      </c>
    </row>
    <row r="191" ht="15" customHeight="1" spans="1:40">
      <c r="A191" s="22"/>
      <c r="B191" s="22"/>
      <c r="C191" s="23"/>
      <c r="D191" s="23"/>
      <c r="E191" s="23"/>
      <c r="F191" s="26"/>
      <c r="G191" s="24"/>
      <c r="H191" s="25"/>
      <c r="I191" s="25"/>
      <c r="J191" s="24"/>
      <c r="K191" s="25"/>
      <c r="L191" s="32"/>
      <c r="M191" s="33"/>
      <c r="N191" s="34"/>
      <c r="O191" s="32"/>
      <c r="P191" s="32"/>
      <c r="Q191" s="32"/>
      <c r="R191" s="37"/>
      <c r="S191" s="39"/>
      <c r="T191" s="42"/>
      <c r="U191" s="39"/>
      <c r="V191" s="40"/>
      <c r="W191" s="41"/>
      <c r="X191" s="41"/>
      <c r="Y191" s="41"/>
      <c r="Z191" s="41"/>
      <c r="AA191" s="41"/>
      <c r="AB191" s="45"/>
      <c r="AC191" s="41"/>
      <c r="AD191" s="41"/>
      <c r="AE191" s="41"/>
      <c r="AF191" s="46"/>
      <c r="AG191" s="46"/>
      <c r="AH191" s="46"/>
      <c r="AI191" s="46"/>
      <c r="AJ191" s="48"/>
      <c r="AK191" s="48"/>
      <c r="AL191" s="48"/>
      <c r="AM191" s="49"/>
      <c r="AN191" s="51"/>
    </row>
    <row r="192" ht="15" customHeight="1" spans="1:40">
      <c r="A192" s="22"/>
      <c r="B192" s="22"/>
      <c r="C192" s="23"/>
      <c r="D192" s="23"/>
      <c r="E192" s="23"/>
      <c r="F192" s="26"/>
      <c r="G192" s="24"/>
      <c r="H192" s="25"/>
      <c r="I192" s="25"/>
      <c r="J192" s="24"/>
      <c r="K192" s="25"/>
      <c r="L192" s="32"/>
      <c r="M192" s="33"/>
      <c r="N192" s="34"/>
      <c r="O192" s="32"/>
      <c r="P192" s="32"/>
      <c r="Q192" s="32"/>
      <c r="R192" s="37"/>
      <c r="S192" s="39"/>
      <c r="T192" s="42"/>
      <c r="U192" s="39"/>
      <c r="V192" s="40"/>
      <c r="W192" s="41"/>
      <c r="X192" s="41"/>
      <c r="Y192" s="41"/>
      <c r="Z192" s="41"/>
      <c r="AA192" s="41"/>
      <c r="AB192" s="45"/>
      <c r="AC192" s="41"/>
      <c r="AD192" s="41"/>
      <c r="AE192" s="41"/>
      <c r="AF192" s="46"/>
      <c r="AG192" s="46"/>
      <c r="AH192" s="46"/>
      <c r="AI192" s="46"/>
      <c r="AJ192" s="48"/>
      <c r="AK192" s="48"/>
      <c r="AL192" s="48"/>
      <c r="AM192" s="49"/>
      <c r="AN192" s="51"/>
    </row>
    <row r="193" ht="15" customHeight="1" spans="1:40">
      <c r="A193" s="22"/>
      <c r="B193" s="22"/>
      <c r="C193" s="23"/>
      <c r="D193" s="23"/>
      <c r="E193" s="23"/>
      <c r="F193" s="26"/>
      <c r="G193" s="24"/>
      <c r="H193" s="25"/>
      <c r="I193" s="25"/>
      <c r="J193" s="24"/>
      <c r="K193" s="25"/>
      <c r="L193" s="32"/>
      <c r="M193" s="33"/>
      <c r="N193" s="34"/>
      <c r="O193" s="32"/>
      <c r="P193" s="32"/>
      <c r="Q193" s="32"/>
      <c r="R193" s="37"/>
      <c r="S193" s="39"/>
      <c r="T193" s="42"/>
      <c r="U193" s="39"/>
      <c r="V193" s="40"/>
      <c r="W193" s="41"/>
      <c r="X193" s="41"/>
      <c r="Y193" s="41"/>
      <c r="Z193" s="41"/>
      <c r="AA193" s="41"/>
      <c r="AB193" s="45"/>
      <c r="AC193" s="41"/>
      <c r="AD193" s="41"/>
      <c r="AE193" s="41"/>
      <c r="AF193" s="46"/>
      <c r="AG193" s="46"/>
      <c r="AH193" s="46"/>
      <c r="AI193" s="46"/>
      <c r="AJ193" s="48"/>
      <c r="AK193" s="48"/>
      <c r="AL193" s="48"/>
      <c r="AM193" s="49"/>
      <c r="AN193" s="51"/>
    </row>
    <row r="194" ht="15" customHeight="1" spans="1:40">
      <c r="A194" s="22"/>
      <c r="B194" s="22"/>
      <c r="C194" s="23"/>
      <c r="D194" s="23"/>
      <c r="E194" s="23"/>
      <c r="F194" s="26"/>
      <c r="G194" s="24"/>
      <c r="H194" s="25"/>
      <c r="I194" s="25"/>
      <c r="J194" s="24"/>
      <c r="K194" s="25"/>
      <c r="L194" s="32"/>
      <c r="M194" s="33"/>
      <c r="N194" s="34"/>
      <c r="O194" s="32"/>
      <c r="P194" s="32"/>
      <c r="Q194" s="32"/>
      <c r="R194" s="37"/>
      <c r="S194" s="39"/>
      <c r="T194" s="42"/>
      <c r="U194" s="39"/>
      <c r="V194" s="40"/>
      <c r="W194" s="41"/>
      <c r="X194" s="41"/>
      <c r="Y194" s="41"/>
      <c r="Z194" s="41"/>
      <c r="AA194" s="41"/>
      <c r="AB194" s="45"/>
      <c r="AC194" s="41"/>
      <c r="AD194" s="41"/>
      <c r="AE194" s="41"/>
      <c r="AF194" s="46"/>
      <c r="AG194" s="46"/>
      <c r="AH194" s="46"/>
      <c r="AI194" s="46"/>
      <c r="AJ194" s="48"/>
      <c r="AK194" s="48"/>
      <c r="AL194" s="48"/>
      <c r="AM194" s="49"/>
      <c r="AN194" s="51"/>
    </row>
    <row r="195" ht="15" customHeight="1" spans="1:40">
      <c r="A195" s="22"/>
      <c r="B195" s="22"/>
      <c r="C195" s="23"/>
      <c r="D195" s="23"/>
      <c r="E195" s="23"/>
      <c r="F195" s="26"/>
      <c r="G195" s="24"/>
      <c r="H195" s="25"/>
      <c r="I195" s="25"/>
      <c r="J195" s="24"/>
      <c r="K195" s="25"/>
      <c r="L195" s="32"/>
      <c r="M195" s="33"/>
      <c r="N195" s="34"/>
      <c r="O195" s="32"/>
      <c r="P195" s="32"/>
      <c r="Q195" s="32"/>
      <c r="R195" s="37"/>
      <c r="S195" s="39"/>
      <c r="T195" s="42"/>
      <c r="U195" s="39"/>
      <c r="V195" s="40"/>
      <c r="W195" s="41"/>
      <c r="X195" s="41"/>
      <c r="Y195" s="41"/>
      <c r="Z195" s="41"/>
      <c r="AA195" s="41"/>
      <c r="AB195" s="45"/>
      <c r="AC195" s="41"/>
      <c r="AD195" s="41"/>
      <c r="AE195" s="41"/>
      <c r="AF195" s="46"/>
      <c r="AG195" s="46"/>
      <c r="AH195" s="46"/>
      <c r="AI195" s="46"/>
      <c r="AJ195" s="52" t="s">
        <v>157</v>
      </c>
      <c r="AK195" s="53"/>
      <c r="AL195" s="54"/>
      <c r="AM195" s="49">
        <v>0.8</v>
      </c>
      <c r="AN195" s="51"/>
    </row>
    <row r="196" ht="15" customHeight="1" spans="1:40">
      <c r="A196" s="22"/>
      <c r="B196" s="22"/>
      <c r="C196" s="23"/>
      <c r="D196" s="23"/>
      <c r="E196" s="23"/>
      <c r="F196" s="26"/>
      <c r="G196" s="24"/>
      <c r="H196" s="25"/>
      <c r="I196" s="25"/>
      <c r="J196" s="24"/>
      <c r="K196" s="25"/>
      <c r="L196" s="32"/>
      <c r="M196" s="33"/>
      <c r="N196" s="34"/>
      <c r="O196" s="32"/>
      <c r="P196" s="32"/>
      <c r="Q196" s="32"/>
      <c r="R196" s="37"/>
      <c r="S196" s="39"/>
      <c r="T196" s="42"/>
      <c r="U196" s="39"/>
      <c r="V196" s="40"/>
      <c r="W196" s="41"/>
      <c r="X196" s="41"/>
      <c r="Y196" s="41"/>
      <c r="Z196" s="41"/>
      <c r="AA196" s="41"/>
      <c r="AB196" s="45"/>
      <c r="AC196" s="41"/>
      <c r="AD196" s="41"/>
      <c r="AE196" s="41"/>
      <c r="AF196" s="46"/>
      <c r="AG196" s="46"/>
      <c r="AH196" s="46"/>
      <c r="AI196" s="46"/>
      <c r="AJ196" s="52" t="s">
        <v>140</v>
      </c>
      <c r="AK196" s="53"/>
      <c r="AL196" s="54"/>
      <c r="AM196" s="49">
        <v>1.2</v>
      </c>
      <c r="AN196" s="51"/>
    </row>
    <row r="197" ht="15" customHeight="1" spans="1:40">
      <c r="A197" s="22" t="s">
        <v>267</v>
      </c>
      <c r="B197" s="22" t="s">
        <v>268</v>
      </c>
      <c r="C197" s="23" t="s">
        <v>269</v>
      </c>
      <c r="D197" s="23"/>
      <c r="E197" s="23">
        <v>1</v>
      </c>
      <c r="F197" s="23"/>
      <c r="G197" s="24"/>
      <c r="H197" s="25"/>
      <c r="I197" s="25"/>
      <c r="J197" s="24"/>
      <c r="K197" s="25"/>
      <c r="L197" s="32"/>
      <c r="M197" s="33"/>
      <c r="N197" s="34"/>
      <c r="O197" s="32"/>
      <c r="P197" s="32"/>
      <c r="Q197" s="32"/>
      <c r="R197" s="37"/>
      <c r="S197" s="38"/>
      <c r="T197" s="39"/>
      <c r="U197" s="39"/>
      <c r="V197" s="40"/>
      <c r="W197" s="41"/>
      <c r="X197" s="41"/>
      <c r="Y197" s="41"/>
      <c r="Z197" s="41"/>
      <c r="AA197" s="41"/>
      <c r="AB197" s="45"/>
      <c r="AC197" s="41"/>
      <c r="AD197" s="41"/>
      <c r="AE197" s="41"/>
      <c r="AF197" s="46"/>
      <c r="AG197" s="46"/>
      <c r="AH197" s="46"/>
      <c r="AI197" s="46"/>
      <c r="AJ197" s="48"/>
      <c r="AK197" s="48"/>
      <c r="AL197" s="48"/>
      <c r="AM197" s="49"/>
      <c r="AN197" s="50" t="s">
        <v>270</v>
      </c>
    </row>
    <row r="198" ht="15" customHeight="1" spans="1:40">
      <c r="A198" s="22"/>
      <c r="B198" s="22"/>
      <c r="C198" s="23"/>
      <c r="D198" s="23"/>
      <c r="E198" s="23"/>
      <c r="F198" s="26"/>
      <c r="G198" s="24"/>
      <c r="H198" s="25"/>
      <c r="I198" s="25"/>
      <c r="J198" s="24"/>
      <c r="K198" s="25"/>
      <c r="L198" s="32"/>
      <c r="M198" s="33"/>
      <c r="N198" s="34"/>
      <c r="O198" s="32"/>
      <c r="P198" s="32"/>
      <c r="Q198" s="32"/>
      <c r="R198" s="37"/>
      <c r="S198" s="39"/>
      <c r="T198" s="42"/>
      <c r="U198" s="39"/>
      <c r="V198" s="40"/>
      <c r="W198" s="41"/>
      <c r="X198" s="41"/>
      <c r="Y198" s="41"/>
      <c r="Z198" s="41"/>
      <c r="AA198" s="41"/>
      <c r="AB198" s="45"/>
      <c r="AC198" s="41"/>
      <c r="AD198" s="41"/>
      <c r="AE198" s="41"/>
      <c r="AF198" s="46"/>
      <c r="AG198" s="46"/>
      <c r="AH198" s="46"/>
      <c r="AI198" s="46"/>
      <c r="AJ198" s="48"/>
      <c r="AK198" s="48"/>
      <c r="AL198" s="48"/>
      <c r="AM198" s="49"/>
      <c r="AN198" s="51"/>
    </row>
    <row r="199" ht="15" customHeight="1" spans="1:40">
      <c r="A199" s="22"/>
      <c r="B199" s="22"/>
      <c r="C199" s="23"/>
      <c r="D199" s="23"/>
      <c r="E199" s="23"/>
      <c r="F199" s="26"/>
      <c r="G199" s="24"/>
      <c r="H199" s="25"/>
      <c r="I199" s="25"/>
      <c r="J199" s="24"/>
      <c r="K199" s="25"/>
      <c r="L199" s="32"/>
      <c r="M199" s="33"/>
      <c r="N199" s="34"/>
      <c r="O199" s="32"/>
      <c r="P199" s="32"/>
      <c r="Q199" s="32"/>
      <c r="R199" s="37"/>
      <c r="S199" s="39"/>
      <c r="T199" s="42"/>
      <c r="U199" s="39"/>
      <c r="V199" s="40"/>
      <c r="W199" s="41"/>
      <c r="X199" s="41"/>
      <c r="Y199" s="41"/>
      <c r="Z199" s="41"/>
      <c r="AA199" s="41"/>
      <c r="AB199" s="45"/>
      <c r="AC199" s="41"/>
      <c r="AD199" s="41"/>
      <c r="AE199" s="41"/>
      <c r="AF199" s="46"/>
      <c r="AG199" s="46"/>
      <c r="AH199" s="46"/>
      <c r="AI199" s="46"/>
      <c r="AJ199" s="48"/>
      <c r="AK199" s="48"/>
      <c r="AL199" s="48"/>
      <c r="AM199" s="49"/>
      <c r="AN199" s="51"/>
    </row>
    <row r="200" ht="15" customHeight="1" spans="1:40">
      <c r="A200" s="22"/>
      <c r="B200" s="22"/>
      <c r="C200" s="23"/>
      <c r="D200" s="23"/>
      <c r="E200" s="23"/>
      <c r="F200" s="26"/>
      <c r="G200" s="24"/>
      <c r="H200" s="25"/>
      <c r="I200" s="25"/>
      <c r="J200" s="24"/>
      <c r="K200" s="25"/>
      <c r="L200" s="32"/>
      <c r="M200" s="33"/>
      <c r="N200" s="34"/>
      <c r="O200" s="32"/>
      <c r="P200" s="32"/>
      <c r="Q200" s="32"/>
      <c r="R200" s="37"/>
      <c r="S200" s="39"/>
      <c r="T200" s="42"/>
      <c r="U200" s="39"/>
      <c r="V200" s="40"/>
      <c r="W200" s="41"/>
      <c r="X200" s="41"/>
      <c r="Y200" s="41"/>
      <c r="Z200" s="41"/>
      <c r="AA200" s="41"/>
      <c r="AB200" s="45"/>
      <c r="AC200" s="41"/>
      <c r="AD200" s="41"/>
      <c r="AE200" s="41"/>
      <c r="AF200" s="46"/>
      <c r="AG200" s="46"/>
      <c r="AH200" s="46"/>
      <c r="AI200" s="46"/>
      <c r="AJ200" s="48"/>
      <c r="AK200" s="48"/>
      <c r="AL200" s="48"/>
      <c r="AM200" s="49"/>
      <c r="AN200" s="51"/>
    </row>
    <row r="201" ht="15" customHeight="1" spans="1:40">
      <c r="A201" s="22"/>
      <c r="B201" s="22"/>
      <c r="C201" s="23"/>
      <c r="D201" s="23"/>
      <c r="E201" s="23"/>
      <c r="F201" s="26"/>
      <c r="G201" s="24"/>
      <c r="H201" s="25"/>
      <c r="I201" s="25"/>
      <c r="J201" s="24"/>
      <c r="K201" s="25"/>
      <c r="L201" s="32"/>
      <c r="M201" s="33"/>
      <c r="N201" s="34"/>
      <c r="O201" s="32"/>
      <c r="P201" s="32"/>
      <c r="Q201" s="32"/>
      <c r="R201" s="37"/>
      <c r="S201" s="39"/>
      <c r="T201" s="42"/>
      <c r="U201" s="39"/>
      <c r="V201" s="40"/>
      <c r="W201" s="41"/>
      <c r="X201" s="41"/>
      <c r="Y201" s="41"/>
      <c r="Z201" s="41"/>
      <c r="AA201" s="41"/>
      <c r="AB201" s="45"/>
      <c r="AC201" s="41"/>
      <c r="AD201" s="41"/>
      <c r="AE201" s="41"/>
      <c r="AF201" s="46"/>
      <c r="AG201" s="46"/>
      <c r="AH201" s="46"/>
      <c r="AI201" s="46"/>
      <c r="AJ201" s="48"/>
      <c r="AK201" s="48"/>
      <c r="AL201" s="48"/>
      <c r="AM201" s="49"/>
      <c r="AN201" s="51"/>
    </row>
    <row r="202" ht="15" customHeight="1" spans="1:40">
      <c r="A202" s="22"/>
      <c r="B202" s="22"/>
      <c r="C202" s="23"/>
      <c r="D202" s="23"/>
      <c r="E202" s="23"/>
      <c r="F202" s="26"/>
      <c r="G202" s="24"/>
      <c r="H202" s="25"/>
      <c r="I202" s="25"/>
      <c r="J202" s="24"/>
      <c r="K202" s="25"/>
      <c r="L202" s="32"/>
      <c r="M202" s="33"/>
      <c r="N202" s="34"/>
      <c r="O202" s="32"/>
      <c r="P202" s="32"/>
      <c r="Q202" s="32"/>
      <c r="R202" s="37"/>
      <c r="S202" s="39"/>
      <c r="T202" s="42"/>
      <c r="U202" s="39"/>
      <c r="V202" s="40"/>
      <c r="W202" s="41"/>
      <c r="X202" s="41"/>
      <c r="Y202" s="41"/>
      <c r="Z202" s="41"/>
      <c r="AA202" s="41"/>
      <c r="AB202" s="45"/>
      <c r="AC202" s="41"/>
      <c r="AD202" s="41"/>
      <c r="AE202" s="41"/>
      <c r="AF202" s="46"/>
      <c r="AG202" s="46"/>
      <c r="AH202" s="46"/>
      <c r="AI202" s="46"/>
      <c r="AJ202" s="48"/>
      <c r="AK202" s="48"/>
      <c r="AL202" s="48"/>
      <c r="AM202" s="49"/>
      <c r="AN202" s="51"/>
    </row>
    <row r="203" ht="15" customHeight="1" spans="1:40">
      <c r="A203" s="22"/>
      <c r="B203" s="22"/>
      <c r="C203" s="23"/>
      <c r="D203" s="23"/>
      <c r="E203" s="23"/>
      <c r="F203" s="26"/>
      <c r="G203" s="24"/>
      <c r="H203" s="25"/>
      <c r="I203" s="25"/>
      <c r="J203" s="24"/>
      <c r="K203" s="25"/>
      <c r="L203" s="32"/>
      <c r="M203" s="33"/>
      <c r="N203" s="34"/>
      <c r="O203" s="32"/>
      <c r="P203" s="32"/>
      <c r="Q203" s="32"/>
      <c r="R203" s="37"/>
      <c r="S203" s="39"/>
      <c r="T203" s="42"/>
      <c r="U203" s="39"/>
      <c r="V203" s="40"/>
      <c r="W203" s="41"/>
      <c r="X203" s="41"/>
      <c r="Y203" s="41"/>
      <c r="Z203" s="41"/>
      <c r="AA203" s="41"/>
      <c r="AB203" s="45"/>
      <c r="AC203" s="41"/>
      <c r="AD203" s="41"/>
      <c r="AE203" s="41"/>
      <c r="AF203" s="46"/>
      <c r="AG203" s="46"/>
      <c r="AH203" s="46"/>
      <c r="AI203" s="46"/>
      <c r="AJ203" s="48"/>
      <c r="AK203" s="48"/>
      <c r="AL203" s="48"/>
      <c r="AM203" s="49"/>
      <c r="AN203" s="51"/>
    </row>
    <row r="204" ht="15" customHeight="1" spans="1:40">
      <c r="A204" s="22" t="s">
        <v>271</v>
      </c>
      <c r="B204" s="22" t="s">
        <v>272</v>
      </c>
      <c r="C204" s="23" t="s">
        <v>273</v>
      </c>
      <c r="D204" s="23"/>
      <c r="E204" s="23">
        <v>1</v>
      </c>
      <c r="F204" s="23" t="s">
        <v>235</v>
      </c>
      <c r="G204" s="24">
        <v>4</v>
      </c>
      <c r="H204" s="25">
        <v>160</v>
      </c>
      <c r="I204" s="25">
        <v>1250</v>
      </c>
      <c r="J204" s="24">
        <f>I204*H204*G204*0.00785/1000</f>
        <v>6.28</v>
      </c>
      <c r="K204" s="25">
        <v>17</v>
      </c>
      <c r="L204" s="32">
        <f>J204/K204</f>
        <v>0.369411764705882</v>
      </c>
      <c r="M204" s="33">
        <v>0.233</v>
      </c>
      <c r="N204" s="34">
        <f>M204/L204</f>
        <v>0.630732484076433</v>
      </c>
      <c r="O204" s="32">
        <v>7.5</v>
      </c>
      <c r="P204" s="32">
        <v>2.5</v>
      </c>
      <c r="Q204" s="32">
        <f>(L204-M204)*P204</f>
        <v>0.341029411764706</v>
      </c>
      <c r="R204" s="37">
        <f>L204*O204-Q204</f>
        <v>2.42955882352941</v>
      </c>
      <c r="S204" s="38" t="s">
        <v>170</v>
      </c>
      <c r="T204" s="39" t="s">
        <v>171</v>
      </c>
      <c r="U204" s="39">
        <v>0.1</v>
      </c>
      <c r="V204" s="40">
        <f>U204+U205+U206+U207+U208+U209+U210+U211</f>
        <v>1.06</v>
      </c>
      <c r="W204" s="41"/>
      <c r="X204" s="41"/>
      <c r="Y204" s="41"/>
      <c r="Z204" s="41"/>
      <c r="AA204" s="41"/>
      <c r="AB204" s="45"/>
      <c r="AC204" s="41"/>
      <c r="AD204" s="41"/>
      <c r="AE204" s="41"/>
      <c r="AF204" s="46"/>
      <c r="AG204" s="46"/>
      <c r="AH204" s="46"/>
      <c r="AI204" s="46"/>
      <c r="AJ204" s="48"/>
      <c r="AK204" s="48"/>
      <c r="AL204" s="48"/>
      <c r="AM204" s="49"/>
      <c r="AN204" s="50"/>
    </row>
    <row r="205" ht="15" customHeight="1" spans="1:40">
      <c r="A205" s="22"/>
      <c r="B205" s="22"/>
      <c r="C205" s="23"/>
      <c r="D205" s="23"/>
      <c r="E205" s="23"/>
      <c r="F205" s="26"/>
      <c r="G205" s="24"/>
      <c r="H205" s="25"/>
      <c r="I205" s="25"/>
      <c r="J205" s="24"/>
      <c r="K205" s="25"/>
      <c r="L205" s="32"/>
      <c r="M205" s="33"/>
      <c r="N205" s="34"/>
      <c r="O205" s="32"/>
      <c r="P205" s="32"/>
      <c r="Q205" s="32"/>
      <c r="R205" s="37"/>
      <c r="S205" s="39" t="s">
        <v>172</v>
      </c>
      <c r="T205" s="42" t="s">
        <v>259</v>
      </c>
      <c r="U205" s="39">
        <v>0.2</v>
      </c>
      <c r="V205" s="40"/>
      <c r="W205" s="41"/>
      <c r="X205" s="41"/>
      <c r="Y205" s="41"/>
      <c r="Z205" s="41"/>
      <c r="AA205" s="41"/>
      <c r="AB205" s="45"/>
      <c r="AC205" s="41"/>
      <c r="AD205" s="41"/>
      <c r="AE205" s="41"/>
      <c r="AF205" s="46"/>
      <c r="AG205" s="46"/>
      <c r="AH205" s="46"/>
      <c r="AI205" s="46"/>
      <c r="AJ205" s="48">
        <v>500</v>
      </c>
      <c r="AK205" s="48">
        <v>350</v>
      </c>
      <c r="AL205" s="48">
        <v>350</v>
      </c>
      <c r="AM205" s="49">
        <v>0.8</v>
      </c>
      <c r="AN205" s="51"/>
    </row>
    <row r="206" ht="15" customHeight="1" spans="1:40">
      <c r="A206" s="22"/>
      <c r="B206" s="22"/>
      <c r="C206" s="23"/>
      <c r="D206" s="23"/>
      <c r="E206" s="23"/>
      <c r="F206" s="26"/>
      <c r="G206" s="24"/>
      <c r="H206" s="25"/>
      <c r="I206" s="25"/>
      <c r="J206" s="24"/>
      <c r="K206" s="25"/>
      <c r="L206" s="32"/>
      <c r="M206" s="33"/>
      <c r="N206" s="34"/>
      <c r="O206" s="32"/>
      <c r="P206" s="32"/>
      <c r="Q206" s="32"/>
      <c r="R206" s="37"/>
      <c r="S206" s="39" t="s">
        <v>162</v>
      </c>
      <c r="T206" s="42" t="s">
        <v>259</v>
      </c>
      <c r="U206" s="39">
        <v>0.2</v>
      </c>
      <c r="V206" s="40"/>
      <c r="W206" s="41"/>
      <c r="X206" s="41"/>
      <c r="Y206" s="41"/>
      <c r="Z206" s="41"/>
      <c r="AA206" s="41"/>
      <c r="AB206" s="45"/>
      <c r="AC206" s="41"/>
      <c r="AD206" s="41"/>
      <c r="AE206" s="41"/>
      <c r="AF206" s="46"/>
      <c r="AG206" s="46"/>
      <c r="AH206" s="46"/>
      <c r="AI206" s="46"/>
      <c r="AJ206" s="48">
        <v>500</v>
      </c>
      <c r="AK206" s="48">
        <v>350</v>
      </c>
      <c r="AL206" s="48">
        <v>350</v>
      </c>
      <c r="AM206" s="49">
        <v>0.6</v>
      </c>
      <c r="AN206" s="51"/>
    </row>
    <row r="207" ht="15" customHeight="1" spans="1:40">
      <c r="A207" s="22"/>
      <c r="B207" s="22"/>
      <c r="C207" s="23"/>
      <c r="D207" s="23"/>
      <c r="E207" s="23"/>
      <c r="F207" s="26"/>
      <c r="G207" s="24"/>
      <c r="H207" s="25"/>
      <c r="I207" s="25"/>
      <c r="J207" s="24"/>
      <c r="K207" s="25"/>
      <c r="L207" s="32"/>
      <c r="M207" s="33"/>
      <c r="N207" s="34"/>
      <c r="O207" s="32"/>
      <c r="P207" s="32"/>
      <c r="Q207" s="32"/>
      <c r="R207" s="37"/>
      <c r="S207" s="39" t="s">
        <v>162</v>
      </c>
      <c r="T207" s="42" t="s">
        <v>259</v>
      </c>
      <c r="U207" s="39">
        <v>0.2</v>
      </c>
      <c r="V207" s="40"/>
      <c r="W207" s="41"/>
      <c r="X207" s="41"/>
      <c r="Y207" s="41"/>
      <c r="Z207" s="41"/>
      <c r="AA207" s="41"/>
      <c r="AB207" s="45"/>
      <c r="AC207" s="41"/>
      <c r="AD207" s="41"/>
      <c r="AE207" s="41"/>
      <c r="AF207" s="46"/>
      <c r="AG207" s="46"/>
      <c r="AH207" s="46"/>
      <c r="AI207" s="46"/>
      <c r="AJ207" s="48">
        <v>500</v>
      </c>
      <c r="AK207" s="48">
        <v>350</v>
      </c>
      <c r="AL207" s="48">
        <v>350</v>
      </c>
      <c r="AM207" s="49">
        <v>0.6</v>
      </c>
      <c r="AN207" s="51"/>
    </row>
    <row r="208" ht="15" customHeight="1" spans="1:40">
      <c r="A208" s="22"/>
      <c r="B208" s="22"/>
      <c r="C208" s="23"/>
      <c r="D208" s="23"/>
      <c r="E208" s="23"/>
      <c r="F208" s="26"/>
      <c r="G208" s="24"/>
      <c r="H208" s="25"/>
      <c r="I208" s="25"/>
      <c r="J208" s="24"/>
      <c r="K208" s="25"/>
      <c r="L208" s="32"/>
      <c r="M208" s="33"/>
      <c r="N208" s="34"/>
      <c r="O208" s="32"/>
      <c r="P208" s="32"/>
      <c r="Q208" s="32"/>
      <c r="R208" s="37"/>
      <c r="S208" s="39" t="s">
        <v>174</v>
      </c>
      <c r="T208" s="42" t="s">
        <v>163</v>
      </c>
      <c r="U208" s="39">
        <v>0.13</v>
      </c>
      <c r="V208" s="40"/>
      <c r="W208" s="41"/>
      <c r="X208" s="41"/>
      <c r="Y208" s="41"/>
      <c r="Z208" s="41"/>
      <c r="AA208" s="41"/>
      <c r="AB208" s="45"/>
      <c r="AC208" s="41"/>
      <c r="AD208" s="41"/>
      <c r="AE208" s="41"/>
      <c r="AF208" s="46"/>
      <c r="AG208" s="46"/>
      <c r="AH208" s="46"/>
      <c r="AI208" s="46"/>
      <c r="AJ208" s="48">
        <v>500</v>
      </c>
      <c r="AK208" s="48">
        <v>350</v>
      </c>
      <c r="AL208" s="48">
        <v>350</v>
      </c>
      <c r="AM208" s="49">
        <v>0.6</v>
      </c>
      <c r="AN208" s="51"/>
    </row>
    <row r="209" ht="15" customHeight="1" spans="1:40">
      <c r="A209" s="22"/>
      <c r="B209" s="22"/>
      <c r="C209" s="23"/>
      <c r="D209" s="23"/>
      <c r="E209" s="23"/>
      <c r="F209" s="26"/>
      <c r="G209" s="24"/>
      <c r="H209" s="25"/>
      <c r="I209" s="25"/>
      <c r="J209" s="24"/>
      <c r="K209" s="25"/>
      <c r="L209" s="32"/>
      <c r="M209" s="33"/>
      <c r="N209" s="34"/>
      <c r="O209" s="32"/>
      <c r="P209" s="32"/>
      <c r="Q209" s="32"/>
      <c r="R209" s="37"/>
      <c r="S209" s="39" t="s">
        <v>174</v>
      </c>
      <c r="T209" s="42" t="s">
        <v>163</v>
      </c>
      <c r="U209" s="39">
        <v>0.13</v>
      </c>
      <c r="V209" s="40"/>
      <c r="W209" s="41"/>
      <c r="X209" s="41"/>
      <c r="Y209" s="41"/>
      <c r="Z209" s="41"/>
      <c r="AA209" s="41"/>
      <c r="AB209" s="45"/>
      <c r="AC209" s="41"/>
      <c r="AD209" s="41"/>
      <c r="AE209" s="41"/>
      <c r="AF209" s="46"/>
      <c r="AG209" s="46"/>
      <c r="AH209" s="46"/>
      <c r="AI209" s="46"/>
      <c r="AJ209" s="48">
        <v>500</v>
      </c>
      <c r="AK209" s="48">
        <v>350</v>
      </c>
      <c r="AL209" s="48">
        <v>350</v>
      </c>
      <c r="AM209" s="49">
        <v>0.6</v>
      </c>
      <c r="AN209" s="51"/>
    </row>
    <row r="210" ht="15" customHeight="1" spans="1:40">
      <c r="A210" s="22"/>
      <c r="B210" s="22"/>
      <c r="C210" s="23"/>
      <c r="D210" s="23"/>
      <c r="E210" s="23"/>
      <c r="F210" s="26"/>
      <c r="G210" s="24"/>
      <c r="H210" s="25"/>
      <c r="I210" s="25"/>
      <c r="J210" s="24"/>
      <c r="K210" s="25"/>
      <c r="L210" s="32"/>
      <c r="M210" s="33"/>
      <c r="N210" s="34"/>
      <c r="O210" s="32"/>
      <c r="P210" s="32"/>
      <c r="Q210" s="32"/>
      <c r="R210" s="37"/>
      <c r="S210" s="39" t="s">
        <v>260</v>
      </c>
      <c r="T210" s="42" t="s">
        <v>231</v>
      </c>
      <c r="U210" s="39">
        <v>0.05</v>
      </c>
      <c r="V210" s="40"/>
      <c r="W210" s="41"/>
      <c r="X210" s="41"/>
      <c r="Y210" s="41"/>
      <c r="Z210" s="41"/>
      <c r="AA210" s="41"/>
      <c r="AB210" s="45"/>
      <c r="AC210" s="41"/>
      <c r="AD210" s="41"/>
      <c r="AE210" s="41"/>
      <c r="AF210" s="46"/>
      <c r="AG210" s="46"/>
      <c r="AH210" s="46"/>
      <c r="AI210" s="46"/>
      <c r="AJ210" s="48">
        <v>400</v>
      </c>
      <c r="AK210" s="48">
        <v>260</v>
      </c>
      <c r="AL210" s="48">
        <v>300</v>
      </c>
      <c r="AM210" s="49">
        <v>0.35</v>
      </c>
      <c r="AN210" s="51"/>
    </row>
    <row r="211" ht="15" customHeight="1" spans="1:40">
      <c r="A211" s="22"/>
      <c r="B211" s="22"/>
      <c r="C211" s="23"/>
      <c r="D211" s="23"/>
      <c r="E211" s="23"/>
      <c r="F211" s="26"/>
      <c r="G211" s="24"/>
      <c r="H211" s="25"/>
      <c r="I211" s="25"/>
      <c r="J211" s="24"/>
      <c r="K211" s="25"/>
      <c r="L211" s="32"/>
      <c r="M211" s="33"/>
      <c r="N211" s="34"/>
      <c r="O211" s="32"/>
      <c r="P211" s="32"/>
      <c r="Q211" s="32"/>
      <c r="R211" s="37"/>
      <c r="S211" s="39" t="s">
        <v>260</v>
      </c>
      <c r="T211" s="42" t="s">
        <v>231</v>
      </c>
      <c r="U211" s="39">
        <v>0.05</v>
      </c>
      <c r="V211" s="40"/>
      <c r="W211" s="41"/>
      <c r="X211" s="41"/>
      <c r="Y211" s="41"/>
      <c r="Z211" s="41"/>
      <c r="AA211" s="41"/>
      <c r="AB211" s="45"/>
      <c r="AC211" s="41"/>
      <c r="AD211" s="41"/>
      <c r="AE211" s="41"/>
      <c r="AF211" s="46"/>
      <c r="AG211" s="46"/>
      <c r="AH211" s="46"/>
      <c r="AI211" s="46"/>
      <c r="AJ211" s="48">
        <v>400</v>
      </c>
      <c r="AK211" s="48">
        <v>260</v>
      </c>
      <c r="AL211" s="48">
        <v>300</v>
      </c>
      <c r="AM211" s="49">
        <v>0.35</v>
      </c>
      <c r="AN211" s="51"/>
    </row>
    <row r="212" ht="15" customHeight="1" spans="1:40">
      <c r="A212" s="22" t="s">
        <v>274</v>
      </c>
      <c r="B212" s="22" t="s">
        <v>275</v>
      </c>
      <c r="C212" s="23" t="s">
        <v>244</v>
      </c>
      <c r="D212" s="23"/>
      <c r="E212" s="23">
        <v>1</v>
      </c>
      <c r="F212" s="23" t="s">
        <v>245</v>
      </c>
      <c r="G212" s="24"/>
      <c r="H212" s="25"/>
      <c r="I212" s="25"/>
      <c r="J212" s="24"/>
      <c r="K212" s="25"/>
      <c r="L212" s="32">
        <v>0.6</v>
      </c>
      <c r="M212" s="33">
        <v>0.56</v>
      </c>
      <c r="N212" s="34">
        <f>M212/L212</f>
        <v>0.933333333333333</v>
      </c>
      <c r="O212" s="32">
        <v>8.6</v>
      </c>
      <c r="P212" s="32">
        <v>2</v>
      </c>
      <c r="Q212" s="32">
        <f>(L212-M212)*P212</f>
        <v>0.0799999999999998</v>
      </c>
      <c r="R212" s="37">
        <f>L212*O212-Q212</f>
        <v>5.08</v>
      </c>
      <c r="S212" s="38" t="s">
        <v>138</v>
      </c>
      <c r="T212" s="39" t="s">
        <v>164</v>
      </c>
      <c r="U212" s="39">
        <v>0.1</v>
      </c>
      <c r="V212" s="40">
        <f>U212+U214+U213+U215+U216+U217+U218</f>
        <v>0.26</v>
      </c>
      <c r="W212" s="41"/>
      <c r="X212" s="41"/>
      <c r="Y212" s="41"/>
      <c r="Z212" s="41"/>
      <c r="AA212" s="41"/>
      <c r="AB212" s="45"/>
      <c r="AC212" s="41"/>
      <c r="AD212" s="41"/>
      <c r="AE212" s="41"/>
      <c r="AF212" s="46"/>
      <c r="AG212" s="46"/>
      <c r="AH212" s="46"/>
      <c r="AI212" s="46"/>
      <c r="AJ212" s="48"/>
      <c r="AK212" s="48"/>
      <c r="AL212" s="48"/>
      <c r="AM212" s="49"/>
      <c r="AN212" s="50"/>
    </row>
    <row r="213" ht="15" customHeight="1" spans="1:40">
      <c r="A213" s="22"/>
      <c r="B213" s="22"/>
      <c r="C213" s="23"/>
      <c r="D213" s="23"/>
      <c r="E213" s="23"/>
      <c r="F213" s="26"/>
      <c r="G213" s="24"/>
      <c r="H213" s="25"/>
      <c r="I213" s="25"/>
      <c r="J213" s="24"/>
      <c r="K213" s="25"/>
      <c r="L213" s="32"/>
      <c r="M213" s="33"/>
      <c r="N213" s="34"/>
      <c r="O213" s="32"/>
      <c r="P213" s="32"/>
      <c r="Q213" s="32"/>
      <c r="R213" s="37"/>
      <c r="S213" s="39" t="s">
        <v>162</v>
      </c>
      <c r="T213" s="42" t="s">
        <v>193</v>
      </c>
      <c r="U213" s="39">
        <v>0.16</v>
      </c>
      <c r="V213" s="40"/>
      <c r="W213" s="41"/>
      <c r="X213" s="41"/>
      <c r="Y213" s="41"/>
      <c r="Z213" s="41"/>
      <c r="AA213" s="41"/>
      <c r="AB213" s="45"/>
      <c r="AC213" s="41"/>
      <c r="AD213" s="41"/>
      <c r="AE213" s="41"/>
      <c r="AF213" s="46"/>
      <c r="AG213" s="46"/>
      <c r="AH213" s="46"/>
      <c r="AI213" s="46"/>
      <c r="AJ213" s="48">
        <v>650</v>
      </c>
      <c r="AK213" s="48">
        <v>400</v>
      </c>
      <c r="AL213" s="48">
        <v>350</v>
      </c>
      <c r="AM213" s="49">
        <v>1.2</v>
      </c>
      <c r="AN213" s="51"/>
    </row>
    <row r="214" ht="15" customHeight="1" spans="1:40">
      <c r="A214" s="22"/>
      <c r="B214" s="22"/>
      <c r="C214" s="23"/>
      <c r="D214" s="23"/>
      <c r="E214" s="23"/>
      <c r="F214" s="26"/>
      <c r="G214" s="24"/>
      <c r="H214" s="25"/>
      <c r="I214" s="25"/>
      <c r="J214" s="24"/>
      <c r="K214" s="25"/>
      <c r="L214" s="32"/>
      <c r="M214" s="33"/>
      <c r="N214" s="34"/>
      <c r="O214" s="32"/>
      <c r="P214" s="32"/>
      <c r="Q214" s="32"/>
      <c r="R214" s="37"/>
      <c r="S214" s="39"/>
      <c r="T214" s="42"/>
      <c r="U214" s="39"/>
      <c r="V214" s="40"/>
      <c r="W214" s="41"/>
      <c r="X214" s="41"/>
      <c r="Y214" s="41"/>
      <c r="Z214" s="41"/>
      <c r="AA214" s="41"/>
      <c r="AB214" s="45"/>
      <c r="AC214" s="41"/>
      <c r="AD214" s="41"/>
      <c r="AE214" s="41"/>
      <c r="AF214" s="46"/>
      <c r="AG214" s="46"/>
      <c r="AH214" s="46"/>
      <c r="AI214" s="46"/>
      <c r="AJ214" s="48"/>
      <c r="AK214" s="48"/>
      <c r="AL214" s="48"/>
      <c r="AM214" s="49"/>
      <c r="AN214" s="51"/>
    </row>
    <row r="215" ht="15" customHeight="1" spans="1:40">
      <c r="A215" s="22"/>
      <c r="B215" s="22"/>
      <c r="C215" s="23"/>
      <c r="D215" s="23"/>
      <c r="E215" s="23"/>
      <c r="F215" s="26"/>
      <c r="G215" s="24"/>
      <c r="H215" s="25"/>
      <c r="I215" s="25"/>
      <c r="J215" s="24"/>
      <c r="K215" s="25"/>
      <c r="L215" s="32"/>
      <c r="M215" s="33"/>
      <c r="N215" s="34"/>
      <c r="O215" s="32"/>
      <c r="P215" s="32"/>
      <c r="Q215" s="32"/>
      <c r="R215" s="37"/>
      <c r="S215" s="39"/>
      <c r="T215" s="42"/>
      <c r="U215" s="39"/>
      <c r="V215" s="40"/>
      <c r="W215" s="41"/>
      <c r="X215" s="41"/>
      <c r="Y215" s="41"/>
      <c r="Z215" s="41"/>
      <c r="AA215" s="41"/>
      <c r="AB215" s="45"/>
      <c r="AC215" s="41"/>
      <c r="AD215" s="41"/>
      <c r="AE215" s="41"/>
      <c r="AF215" s="46"/>
      <c r="AG215" s="46"/>
      <c r="AH215" s="46"/>
      <c r="AI215" s="46"/>
      <c r="AJ215" s="48"/>
      <c r="AK215" s="48"/>
      <c r="AL215" s="48"/>
      <c r="AM215" s="49"/>
      <c r="AN215" s="51"/>
    </row>
    <row r="216" ht="15" customHeight="1" spans="1:40">
      <c r="A216" s="22"/>
      <c r="B216" s="22"/>
      <c r="C216" s="23"/>
      <c r="D216" s="23"/>
      <c r="E216" s="23"/>
      <c r="F216" s="26"/>
      <c r="G216" s="24"/>
      <c r="H216" s="25"/>
      <c r="I216" s="25"/>
      <c r="J216" s="24"/>
      <c r="K216" s="25"/>
      <c r="L216" s="32"/>
      <c r="M216" s="33"/>
      <c r="N216" s="34"/>
      <c r="O216" s="32"/>
      <c r="P216" s="32"/>
      <c r="Q216" s="32"/>
      <c r="R216" s="37"/>
      <c r="S216" s="39"/>
      <c r="T216" s="42"/>
      <c r="U216" s="39"/>
      <c r="V216" s="40"/>
      <c r="W216" s="41"/>
      <c r="X216" s="41"/>
      <c r="Y216" s="41"/>
      <c r="Z216" s="41"/>
      <c r="AA216" s="41"/>
      <c r="AB216" s="45"/>
      <c r="AC216" s="41"/>
      <c r="AD216" s="41"/>
      <c r="AE216" s="41"/>
      <c r="AF216" s="46"/>
      <c r="AG216" s="46"/>
      <c r="AH216" s="46"/>
      <c r="AI216" s="46"/>
      <c r="AJ216" s="48"/>
      <c r="AK216" s="48"/>
      <c r="AL216" s="48"/>
      <c r="AM216" s="49"/>
      <c r="AN216" s="51"/>
    </row>
    <row r="217" ht="15" customHeight="1" spans="1:40">
      <c r="A217" s="22"/>
      <c r="B217" s="22"/>
      <c r="C217" s="23"/>
      <c r="D217" s="23"/>
      <c r="E217" s="23"/>
      <c r="F217" s="26"/>
      <c r="G217" s="24"/>
      <c r="H217" s="25"/>
      <c r="I217" s="25"/>
      <c r="J217" s="24"/>
      <c r="K217" s="25"/>
      <c r="L217" s="32"/>
      <c r="M217" s="33"/>
      <c r="N217" s="34"/>
      <c r="O217" s="32"/>
      <c r="P217" s="32"/>
      <c r="Q217" s="32"/>
      <c r="R217" s="37"/>
      <c r="S217" s="39"/>
      <c r="T217" s="42"/>
      <c r="U217" s="39"/>
      <c r="V217" s="40"/>
      <c r="W217" s="41"/>
      <c r="X217" s="41"/>
      <c r="Y217" s="41"/>
      <c r="Z217" s="41"/>
      <c r="AA217" s="41"/>
      <c r="AB217" s="45"/>
      <c r="AC217" s="41"/>
      <c r="AD217" s="41"/>
      <c r="AE217" s="41"/>
      <c r="AF217" s="46"/>
      <c r="AG217" s="46"/>
      <c r="AH217" s="46"/>
      <c r="AI217" s="46"/>
      <c r="AJ217" s="48"/>
      <c r="AK217" s="48"/>
      <c r="AL217" s="48"/>
      <c r="AM217" s="49"/>
      <c r="AN217" s="51"/>
    </row>
    <row r="218" ht="15" customHeight="1" spans="1:40">
      <c r="A218" s="22"/>
      <c r="B218" s="22"/>
      <c r="C218" s="23"/>
      <c r="D218" s="23"/>
      <c r="E218" s="23"/>
      <c r="F218" s="26"/>
      <c r="G218" s="24"/>
      <c r="H218" s="25"/>
      <c r="I218" s="25"/>
      <c r="J218" s="24"/>
      <c r="K218" s="25"/>
      <c r="L218" s="32"/>
      <c r="M218" s="33"/>
      <c r="N218" s="34"/>
      <c r="O218" s="32"/>
      <c r="P218" s="32"/>
      <c r="Q218" s="32"/>
      <c r="R218" s="37"/>
      <c r="S218" s="39"/>
      <c r="T218" s="42"/>
      <c r="U218" s="39"/>
      <c r="V218" s="40"/>
      <c r="W218" s="41"/>
      <c r="X218" s="41"/>
      <c r="Y218" s="41"/>
      <c r="Z218" s="41"/>
      <c r="AA218" s="41"/>
      <c r="AB218" s="45"/>
      <c r="AC218" s="41"/>
      <c r="AD218" s="41"/>
      <c r="AE218" s="41"/>
      <c r="AF218" s="46"/>
      <c r="AG218" s="46"/>
      <c r="AH218" s="46"/>
      <c r="AI218" s="46"/>
      <c r="AJ218" s="48"/>
      <c r="AK218" s="48"/>
      <c r="AL218" s="48"/>
      <c r="AM218" s="49"/>
      <c r="AN218" s="51"/>
    </row>
    <row r="219" ht="15" customHeight="1" spans="1:40">
      <c r="A219" s="22" t="s">
        <v>276</v>
      </c>
      <c r="B219" s="22" t="s">
        <v>277</v>
      </c>
      <c r="C219" s="23" t="s">
        <v>203</v>
      </c>
      <c r="D219" s="23"/>
      <c r="E219" s="23">
        <v>1</v>
      </c>
      <c r="F219" s="23"/>
      <c r="G219" s="24"/>
      <c r="H219" s="25"/>
      <c r="I219" s="25"/>
      <c r="J219" s="24"/>
      <c r="K219" s="25"/>
      <c r="L219" s="32"/>
      <c r="M219" s="33">
        <v>0.2341</v>
      </c>
      <c r="N219" s="34"/>
      <c r="O219" s="32"/>
      <c r="P219" s="32"/>
      <c r="Q219" s="32"/>
      <c r="R219" s="37">
        <f>R226+R233+R240+R247</f>
        <v>1.61242073219147</v>
      </c>
      <c r="S219" s="38"/>
      <c r="T219" s="39"/>
      <c r="U219" s="39"/>
      <c r="V219" s="40">
        <f>V226+V233+V240+V247</f>
        <v>2.88</v>
      </c>
      <c r="W219" s="41"/>
      <c r="X219" s="41"/>
      <c r="Y219" s="41"/>
      <c r="Z219" s="41"/>
      <c r="AA219" s="41"/>
      <c r="AB219" s="45"/>
      <c r="AC219" s="41"/>
      <c r="AD219" s="41"/>
      <c r="AE219" s="41">
        <v>0.67</v>
      </c>
      <c r="AF219" s="46">
        <f>(AE219+AC219+Y219+V219+R219)*0.18</f>
        <v>0.929235731794465</v>
      </c>
      <c r="AG219" s="46"/>
      <c r="AH219" s="46">
        <v>0.35</v>
      </c>
      <c r="AI219" s="46"/>
      <c r="AJ219" s="48"/>
      <c r="AK219" s="48"/>
      <c r="AL219" s="48"/>
      <c r="AM219" s="49"/>
      <c r="AN219" s="50">
        <f>AH219+AF219+AE219+AC219+V219+R219</f>
        <v>6.44165646398593</v>
      </c>
    </row>
    <row r="220" ht="15" customHeight="1" spans="1:40">
      <c r="A220" s="22"/>
      <c r="B220" s="22"/>
      <c r="C220" s="23"/>
      <c r="D220" s="23"/>
      <c r="E220" s="23"/>
      <c r="F220" s="26"/>
      <c r="G220" s="24"/>
      <c r="H220" s="25"/>
      <c r="I220" s="25"/>
      <c r="J220" s="24"/>
      <c r="K220" s="25"/>
      <c r="L220" s="32"/>
      <c r="M220" s="33"/>
      <c r="N220" s="34"/>
      <c r="O220" s="32"/>
      <c r="P220" s="32"/>
      <c r="Q220" s="32"/>
      <c r="R220" s="37"/>
      <c r="S220" s="39"/>
      <c r="T220" s="42"/>
      <c r="U220" s="39"/>
      <c r="V220" s="40"/>
      <c r="W220" s="41"/>
      <c r="X220" s="41"/>
      <c r="Y220" s="41"/>
      <c r="Z220" s="41"/>
      <c r="AA220" s="41"/>
      <c r="AB220" s="45"/>
      <c r="AC220" s="41"/>
      <c r="AD220" s="41"/>
      <c r="AE220" s="41"/>
      <c r="AF220" s="46"/>
      <c r="AG220" s="46"/>
      <c r="AH220" s="46"/>
      <c r="AI220" s="46"/>
      <c r="AJ220" s="48"/>
      <c r="AK220" s="48"/>
      <c r="AL220" s="48"/>
      <c r="AM220" s="49"/>
      <c r="AN220" s="51"/>
    </row>
    <row r="221" ht="15" customHeight="1" spans="1:40">
      <c r="A221" s="22"/>
      <c r="B221" s="22"/>
      <c r="C221" s="23"/>
      <c r="D221" s="23"/>
      <c r="E221" s="23"/>
      <c r="F221" s="26"/>
      <c r="G221" s="24"/>
      <c r="H221" s="25"/>
      <c r="I221" s="25"/>
      <c r="J221" s="24"/>
      <c r="K221" s="25"/>
      <c r="L221" s="32"/>
      <c r="M221" s="33"/>
      <c r="N221" s="34"/>
      <c r="O221" s="32"/>
      <c r="P221" s="32"/>
      <c r="Q221" s="32"/>
      <c r="R221" s="37"/>
      <c r="S221" s="39"/>
      <c r="T221" s="42"/>
      <c r="U221" s="39"/>
      <c r="V221" s="40"/>
      <c r="W221" s="41"/>
      <c r="X221" s="41"/>
      <c r="Y221" s="41"/>
      <c r="Z221" s="41"/>
      <c r="AA221" s="41"/>
      <c r="AB221" s="45"/>
      <c r="AC221" s="41"/>
      <c r="AD221" s="41"/>
      <c r="AE221" s="41"/>
      <c r="AF221" s="46"/>
      <c r="AG221" s="46"/>
      <c r="AH221" s="46"/>
      <c r="AI221" s="46"/>
      <c r="AJ221" s="48"/>
      <c r="AK221" s="48"/>
      <c r="AL221" s="48"/>
      <c r="AM221" s="49"/>
      <c r="AN221" s="51"/>
    </row>
    <row r="222" ht="15" customHeight="1" spans="1:40">
      <c r="A222" s="22"/>
      <c r="B222" s="22"/>
      <c r="C222" s="23"/>
      <c r="D222" s="23"/>
      <c r="E222" s="23"/>
      <c r="F222" s="26"/>
      <c r="G222" s="24"/>
      <c r="H222" s="25"/>
      <c r="I222" s="25"/>
      <c r="J222" s="24"/>
      <c r="K222" s="25"/>
      <c r="L222" s="32"/>
      <c r="M222" s="33"/>
      <c r="N222" s="34"/>
      <c r="O222" s="32"/>
      <c r="P222" s="32"/>
      <c r="Q222" s="32"/>
      <c r="R222" s="37"/>
      <c r="S222" s="39"/>
      <c r="T222" s="42"/>
      <c r="U222" s="39"/>
      <c r="V222" s="40"/>
      <c r="W222" s="41"/>
      <c r="X222" s="41"/>
      <c r="Y222" s="41"/>
      <c r="Z222" s="41"/>
      <c r="AA222" s="41"/>
      <c r="AB222" s="45"/>
      <c r="AC222" s="41"/>
      <c r="AD222" s="41"/>
      <c r="AE222" s="41"/>
      <c r="AF222" s="46"/>
      <c r="AG222" s="46"/>
      <c r="AH222" s="46"/>
      <c r="AI222" s="46"/>
      <c r="AJ222" s="48"/>
      <c r="AK222" s="48"/>
      <c r="AL222" s="48"/>
      <c r="AM222" s="49"/>
      <c r="AN222" s="51"/>
    </row>
    <row r="223" ht="15" customHeight="1" spans="1:40">
      <c r="A223" s="22"/>
      <c r="B223" s="22"/>
      <c r="C223" s="23"/>
      <c r="D223" s="23"/>
      <c r="E223" s="23"/>
      <c r="F223" s="26"/>
      <c r="G223" s="24"/>
      <c r="H223" s="25"/>
      <c r="I223" s="25"/>
      <c r="J223" s="24"/>
      <c r="K223" s="25"/>
      <c r="L223" s="32"/>
      <c r="M223" s="33"/>
      <c r="N223" s="34"/>
      <c r="O223" s="32"/>
      <c r="P223" s="32"/>
      <c r="Q223" s="32"/>
      <c r="R223" s="37"/>
      <c r="S223" s="39"/>
      <c r="T223" s="42"/>
      <c r="U223" s="39"/>
      <c r="V223" s="40"/>
      <c r="W223" s="41"/>
      <c r="X223" s="41"/>
      <c r="Y223" s="41"/>
      <c r="Z223" s="41"/>
      <c r="AA223" s="41"/>
      <c r="AB223" s="45"/>
      <c r="AC223" s="41"/>
      <c r="AD223" s="41"/>
      <c r="AE223" s="41"/>
      <c r="AF223" s="46"/>
      <c r="AG223" s="46"/>
      <c r="AH223" s="46"/>
      <c r="AI223" s="46"/>
      <c r="AJ223" s="48"/>
      <c r="AK223" s="48"/>
      <c r="AL223" s="48"/>
      <c r="AM223" s="49"/>
      <c r="AN223" s="51"/>
    </row>
    <row r="224" ht="15" customHeight="1" spans="1:40">
      <c r="A224" s="22"/>
      <c r="B224" s="22"/>
      <c r="C224" s="23"/>
      <c r="D224" s="23"/>
      <c r="E224" s="23"/>
      <c r="F224" s="26"/>
      <c r="G224" s="24"/>
      <c r="H224" s="25"/>
      <c r="I224" s="25"/>
      <c r="J224" s="24"/>
      <c r="K224" s="25"/>
      <c r="L224" s="32"/>
      <c r="M224" s="33"/>
      <c r="N224" s="34"/>
      <c r="O224" s="32"/>
      <c r="P224" s="32"/>
      <c r="Q224" s="32"/>
      <c r="R224" s="37"/>
      <c r="S224" s="39"/>
      <c r="T224" s="42"/>
      <c r="U224" s="39"/>
      <c r="V224" s="40"/>
      <c r="W224" s="41"/>
      <c r="X224" s="41"/>
      <c r="Y224" s="41"/>
      <c r="Z224" s="41"/>
      <c r="AA224" s="41"/>
      <c r="AB224" s="45"/>
      <c r="AC224" s="41"/>
      <c r="AD224" s="41"/>
      <c r="AE224" s="41"/>
      <c r="AF224" s="46"/>
      <c r="AG224" s="46"/>
      <c r="AH224" s="46"/>
      <c r="AI224" s="46"/>
      <c r="AJ224" s="52" t="s">
        <v>157</v>
      </c>
      <c r="AK224" s="53"/>
      <c r="AL224" s="54"/>
      <c r="AM224" s="49">
        <v>0.8</v>
      </c>
      <c r="AN224" s="51"/>
    </row>
    <row r="225" ht="15" customHeight="1" spans="1:40">
      <c r="A225" s="22"/>
      <c r="B225" s="22"/>
      <c r="C225" s="23"/>
      <c r="D225" s="23"/>
      <c r="E225" s="23"/>
      <c r="F225" s="26"/>
      <c r="G225" s="24"/>
      <c r="H225" s="25"/>
      <c r="I225" s="25"/>
      <c r="J225" s="24"/>
      <c r="K225" s="25"/>
      <c r="L225" s="32"/>
      <c r="M225" s="33"/>
      <c r="N225" s="34"/>
      <c r="O225" s="32"/>
      <c r="P225" s="32"/>
      <c r="Q225" s="32"/>
      <c r="R225" s="37"/>
      <c r="S225" s="39"/>
      <c r="T225" s="42"/>
      <c r="U225" s="39"/>
      <c r="V225" s="40"/>
      <c r="W225" s="41"/>
      <c r="X225" s="41"/>
      <c r="Y225" s="41"/>
      <c r="Z225" s="41"/>
      <c r="AA225" s="41"/>
      <c r="AB225" s="45"/>
      <c r="AC225" s="41"/>
      <c r="AD225" s="41"/>
      <c r="AE225" s="41"/>
      <c r="AF225" s="46"/>
      <c r="AG225" s="46"/>
      <c r="AH225" s="46"/>
      <c r="AI225" s="46"/>
      <c r="AJ225" s="52" t="s">
        <v>140</v>
      </c>
      <c r="AK225" s="53"/>
      <c r="AL225" s="54"/>
      <c r="AM225" s="49">
        <v>0.8</v>
      </c>
      <c r="AN225" s="51"/>
    </row>
    <row r="226" ht="15" customHeight="1" spans="1:40">
      <c r="A226" s="22" t="s">
        <v>278</v>
      </c>
      <c r="B226" s="22" t="s">
        <v>279</v>
      </c>
      <c r="C226" s="23" t="s">
        <v>206</v>
      </c>
      <c r="D226" s="23"/>
      <c r="E226" s="23">
        <v>1</v>
      </c>
      <c r="F226" s="23" t="s">
        <v>211</v>
      </c>
      <c r="G226" s="24">
        <v>2.5</v>
      </c>
      <c r="H226" s="25">
        <v>115</v>
      </c>
      <c r="I226" s="25">
        <v>1250</v>
      </c>
      <c r="J226" s="24">
        <f>I226*H226*G226*0.00785/1000</f>
        <v>2.82109375</v>
      </c>
      <c r="K226" s="25">
        <v>38</v>
      </c>
      <c r="L226" s="32">
        <f>J226/K226</f>
        <v>0.0742393092105263</v>
      </c>
      <c r="M226" s="33">
        <v>0.05</v>
      </c>
      <c r="N226" s="34">
        <f>M226/L226</f>
        <v>0.673497646081418</v>
      </c>
      <c r="O226" s="32">
        <v>6.8</v>
      </c>
      <c r="P226" s="32">
        <v>2.5</v>
      </c>
      <c r="Q226" s="32">
        <f>(L226-M226)*P226</f>
        <v>0.0605982730263158</v>
      </c>
      <c r="R226" s="37">
        <f>L226*O226-Q226</f>
        <v>0.444229029605263</v>
      </c>
      <c r="S226" s="38" t="s">
        <v>170</v>
      </c>
      <c r="T226" s="39" t="s">
        <v>171</v>
      </c>
      <c r="U226" s="39">
        <v>0.1</v>
      </c>
      <c r="V226" s="40">
        <f>U226+U228+U227+U229+U230+U231+U232</f>
        <v>0.34</v>
      </c>
      <c r="W226" s="41"/>
      <c r="X226" s="41"/>
      <c r="Y226" s="41"/>
      <c r="Z226" s="41"/>
      <c r="AA226" s="41"/>
      <c r="AB226" s="45"/>
      <c r="AC226" s="41"/>
      <c r="AD226" s="41"/>
      <c r="AE226" s="41"/>
      <c r="AF226" s="46"/>
      <c r="AG226" s="46"/>
      <c r="AH226" s="46"/>
      <c r="AI226" s="46"/>
      <c r="AJ226" s="48"/>
      <c r="AK226" s="48"/>
      <c r="AL226" s="48"/>
      <c r="AM226" s="49"/>
      <c r="AN226" s="50"/>
    </row>
    <row r="227" ht="15" customHeight="1" spans="1:40">
      <c r="A227" s="22"/>
      <c r="B227" s="22"/>
      <c r="C227" s="23"/>
      <c r="D227" s="23"/>
      <c r="E227" s="23"/>
      <c r="F227" s="26"/>
      <c r="G227" s="24"/>
      <c r="H227" s="25"/>
      <c r="I227" s="25"/>
      <c r="J227" s="24"/>
      <c r="K227" s="25"/>
      <c r="L227" s="32"/>
      <c r="M227" s="33"/>
      <c r="N227" s="34"/>
      <c r="O227" s="32"/>
      <c r="P227" s="32"/>
      <c r="Q227" s="32"/>
      <c r="R227" s="37"/>
      <c r="S227" s="39" t="s">
        <v>172</v>
      </c>
      <c r="T227" s="42" t="s">
        <v>173</v>
      </c>
      <c r="U227" s="39">
        <v>0.08</v>
      </c>
      <c r="V227" s="40"/>
      <c r="W227" s="41"/>
      <c r="X227" s="41"/>
      <c r="Y227" s="41"/>
      <c r="Z227" s="41"/>
      <c r="AA227" s="41"/>
      <c r="AB227" s="45"/>
      <c r="AC227" s="41"/>
      <c r="AD227" s="41"/>
      <c r="AE227" s="41"/>
      <c r="AF227" s="46"/>
      <c r="AG227" s="46"/>
      <c r="AH227" s="46"/>
      <c r="AI227" s="46"/>
      <c r="AJ227" s="48">
        <v>400</v>
      </c>
      <c r="AK227" s="48">
        <v>260</v>
      </c>
      <c r="AL227" s="48">
        <v>280</v>
      </c>
      <c r="AM227" s="49">
        <v>0.4</v>
      </c>
      <c r="AN227" s="51"/>
    </row>
    <row r="228" ht="15" customHeight="1" spans="1:40">
      <c r="A228" s="22"/>
      <c r="B228" s="22"/>
      <c r="C228" s="23"/>
      <c r="D228" s="23"/>
      <c r="E228" s="23"/>
      <c r="F228" s="26"/>
      <c r="G228" s="24"/>
      <c r="H228" s="25"/>
      <c r="I228" s="25"/>
      <c r="J228" s="24"/>
      <c r="K228" s="25"/>
      <c r="L228" s="32"/>
      <c r="M228" s="33"/>
      <c r="N228" s="34"/>
      <c r="O228" s="32"/>
      <c r="P228" s="32"/>
      <c r="Q228" s="32"/>
      <c r="R228" s="37"/>
      <c r="S228" s="39" t="s">
        <v>162</v>
      </c>
      <c r="T228" s="42" t="s">
        <v>173</v>
      </c>
      <c r="U228" s="39">
        <v>0.08</v>
      </c>
      <c r="V228" s="40"/>
      <c r="W228" s="41"/>
      <c r="X228" s="41"/>
      <c r="Y228" s="41"/>
      <c r="Z228" s="41"/>
      <c r="AA228" s="41"/>
      <c r="AB228" s="45"/>
      <c r="AC228" s="41"/>
      <c r="AD228" s="41"/>
      <c r="AE228" s="41"/>
      <c r="AF228" s="46"/>
      <c r="AG228" s="46"/>
      <c r="AH228" s="46"/>
      <c r="AI228" s="46"/>
      <c r="AJ228" s="48">
        <v>400</v>
      </c>
      <c r="AK228" s="48">
        <v>260</v>
      </c>
      <c r="AL228" s="48">
        <v>280</v>
      </c>
      <c r="AM228" s="49">
        <v>0.5</v>
      </c>
      <c r="AN228" s="51"/>
    </row>
    <row r="229" ht="15" customHeight="1" spans="1:40">
      <c r="A229" s="22"/>
      <c r="B229" s="22"/>
      <c r="C229" s="23"/>
      <c r="D229" s="23"/>
      <c r="E229" s="23"/>
      <c r="F229" s="26"/>
      <c r="G229" s="24"/>
      <c r="H229" s="25"/>
      <c r="I229" s="25"/>
      <c r="J229" s="24"/>
      <c r="K229" s="25"/>
      <c r="L229" s="32"/>
      <c r="M229" s="33"/>
      <c r="N229" s="34"/>
      <c r="O229" s="32"/>
      <c r="P229" s="32"/>
      <c r="Q229" s="32"/>
      <c r="R229" s="37"/>
      <c r="S229" s="39" t="s">
        <v>174</v>
      </c>
      <c r="T229" s="42" t="s">
        <v>173</v>
      </c>
      <c r="U229" s="39">
        <v>0.08</v>
      </c>
      <c r="V229" s="40"/>
      <c r="W229" s="41"/>
      <c r="X229" s="41"/>
      <c r="Y229" s="41"/>
      <c r="Z229" s="41"/>
      <c r="AA229" s="41"/>
      <c r="AB229" s="45"/>
      <c r="AC229" s="41"/>
      <c r="AD229" s="41"/>
      <c r="AE229" s="41"/>
      <c r="AF229" s="46"/>
      <c r="AG229" s="46"/>
      <c r="AH229" s="46"/>
      <c r="AI229" s="46"/>
      <c r="AJ229" s="48">
        <v>400</v>
      </c>
      <c r="AK229" s="48">
        <v>260</v>
      </c>
      <c r="AL229" s="48">
        <v>280</v>
      </c>
      <c r="AM229" s="49">
        <v>0.4</v>
      </c>
      <c r="AN229" s="51"/>
    </row>
    <row r="230" ht="15" customHeight="1" spans="1:40">
      <c r="A230" s="22"/>
      <c r="B230" s="22"/>
      <c r="C230" s="23"/>
      <c r="D230" s="23"/>
      <c r="E230" s="23"/>
      <c r="F230" s="26"/>
      <c r="G230" s="24"/>
      <c r="H230" s="25"/>
      <c r="I230" s="25"/>
      <c r="J230" s="24"/>
      <c r="K230" s="25"/>
      <c r="L230" s="32"/>
      <c r="M230" s="33"/>
      <c r="N230" s="34"/>
      <c r="O230" s="32"/>
      <c r="P230" s="32"/>
      <c r="Q230" s="32"/>
      <c r="R230" s="37"/>
      <c r="S230" s="39"/>
      <c r="T230" s="42"/>
      <c r="U230" s="39"/>
      <c r="V230" s="40"/>
      <c r="W230" s="41"/>
      <c r="X230" s="41"/>
      <c r="Y230" s="41"/>
      <c r="Z230" s="41"/>
      <c r="AA230" s="41"/>
      <c r="AB230" s="45"/>
      <c r="AC230" s="41"/>
      <c r="AD230" s="41"/>
      <c r="AE230" s="41"/>
      <c r="AF230" s="46"/>
      <c r="AG230" s="46"/>
      <c r="AH230" s="46"/>
      <c r="AI230" s="46"/>
      <c r="AJ230" s="48"/>
      <c r="AK230" s="48"/>
      <c r="AL230" s="48"/>
      <c r="AM230" s="49"/>
      <c r="AN230" s="51"/>
    </row>
    <row r="231" ht="15" customHeight="1" spans="1:40">
      <c r="A231" s="22"/>
      <c r="B231" s="22"/>
      <c r="C231" s="23"/>
      <c r="D231" s="23"/>
      <c r="E231" s="23"/>
      <c r="F231" s="26"/>
      <c r="G231" s="24"/>
      <c r="H231" s="25"/>
      <c r="I231" s="25"/>
      <c r="J231" s="24"/>
      <c r="K231" s="25"/>
      <c r="L231" s="32"/>
      <c r="M231" s="33"/>
      <c r="N231" s="34"/>
      <c r="O231" s="32"/>
      <c r="P231" s="32"/>
      <c r="Q231" s="32"/>
      <c r="R231" s="37"/>
      <c r="S231" s="39"/>
      <c r="T231" s="42"/>
      <c r="U231" s="39"/>
      <c r="V231" s="40"/>
      <c r="W231" s="41"/>
      <c r="X231" s="41"/>
      <c r="Y231" s="41"/>
      <c r="Z231" s="41"/>
      <c r="AA231" s="41"/>
      <c r="AB231" s="45"/>
      <c r="AC231" s="41"/>
      <c r="AD231" s="41"/>
      <c r="AE231" s="41"/>
      <c r="AF231" s="46"/>
      <c r="AG231" s="46"/>
      <c r="AH231" s="46"/>
      <c r="AI231" s="46"/>
      <c r="AJ231" s="48"/>
      <c r="AK231" s="48"/>
      <c r="AL231" s="48"/>
      <c r="AM231" s="49"/>
      <c r="AN231" s="51"/>
    </row>
    <row r="232" ht="15" customHeight="1" spans="1:40">
      <c r="A232" s="22"/>
      <c r="B232" s="22"/>
      <c r="C232" s="23"/>
      <c r="D232" s="23"/>
      <c r="E232" s="23"/>
      <c r="F232" s="26"/>
      <c r="G232" s="24"/>
      <c r="H232" s="25"/>
      <c r="I232" s="25"/>
      <c r="J232" s="24"/>
      <c r="K232" s="25"/>
      <c r="L232" s="32"/>
      <c r="M232" s="33"/>
      <c r="N232" s="34"/>
      <c r="O232" s="32"/>
      <c r="P232" s="32"/>
      <c r="Q232" s="32"/>
      <c r="R232" s="37"/>
      <c r="S232" s="39"/>
      <c r="T232" s="42"/>
      <c r="U232" s="39"/>
      <c r="V232" s="40"/>
      <c r="W232" s="41"/>
      <c r="X232" s="41"/>
      <c r="Y232" s="41"/>
      <c r="Z232" s="41"/>
      <c r="AA232" s="41"/>
      <c r="AB232" s="45"/>
      <c r="AC232" s="41"/>
      <c r="AD232" s="41"/>
      <c r="AE232" s="41"/>
      <c r="AF232" s="46"/>
      <c r="AG232" s="46"/>
      <c r="AH232" s="46"/>
      <c r="AI232" s="46"/>
      <c r="AJ232" s="48"/>
      <c r="AK232" s="48"/>
      <c r="AL232" s="48"/>
      <c r="AM232" s="49"/>
      <c r="AN232" s="51"/>
    </row>
    <row r="233" ht="15" customHeight="1" spans="1:40">
      <c r="A233" s="22" t="s">
        <v>280</v>
      </c>
      <c r="B233" s="22" t="s">
        <v>281</v>
      </c>
      <c r="C233" s="23" t="s">
        <v>210</v>
      </c>
      <c r="D233" s="23"/>
      <c r="E233" s="23">
        <v>1</v>
      </c>
      <c r="F233" s="23" t="s">
        <v>211</v>
      </c>
      <c r="G233" s="24">
        <v>2</v>
      </c>
      <c r="H233" s="25">
        <v>70</v>
      </c>
      <c r="I233" s="25">
        <v>1250</v>
      </c>
      <c r="J233" s="24">
        <f>I233*H233*G233*0.00785/1000</f>
        <v>1.37375</v>
      </c>
      <c r="K233" s="25">
        <v>40</v>
      </c>
      <c r="L233" s="32">
        <f>J233/K233</f>
        <v>0.03434375</v>
      </c>
      <c r="M233" s="33">
        <v>0.023</v>
      </c>
      <c r="N233" s="34">
        <f>M233/L233</f>
        <v>0.669699727024568</v>
      </c>
      <c r="O233" s="32">
        <v>6.8</v>
      </c>
      <c r="P233" s="32">
        <v>2.5</v>
      </c>
      <c r="Q233" s="32">
        <f>(L233-M233)*P233</f>
        <v>0.028359375</v>
      </c>
      <c r="R233" s="37">
        <f>L233*O233-Q233</f>
        <v>0.205178125</v>
      </c>
      <c r="S233" s="38" t="s">
        <v>170</v>
      </c>
      <c r="T233" s="39" t="s">
        <v>171</v>
      </c>
      <c r="U233" s="39">
        <v>0.1</v>
      </c>
      <c r="V233" s="40">
        <f>U233+U235+U234+U236+U237+U238+U239</f>
        <v>0.26</v>
      </c>
      <c r="W233" s="41"/>
      <c r="X233" s="41"/>
      <c r="Y233" s="41"/>
      <c r="Z233" s="41"/>
      <c r="AA233" s="41"/>
      <c r="AB233" s="45"/>
      <c r="AC233" s="41"/>
      <c r="AD233" s="41"/>
      <c r="AE233" s="41"/>
      <c r="AF233" s="46"/>
      <c r="AG233" s="46"/>
      <c r="AH233" s="46"/>
      <c r="AI233" s="46"/>
      <c r="AJ233" s="48"/>
      <c r="AK233" s="48"/>
      <c r="AL233" s="48"/>
      <c r="AM233" s="49"/>
      <c r="AN233" s="50"/>
    </row>
    <row r="234" ht="15" customHeight="1" spans="1:40">
      <c r="A234" s="22"/>
      <c r="B234" s="22"/>
      <c r="C234" s="23"/>
      <c r="D234" s="23"/>
      <c r="E234" s="23"/>
      <c r="F234" s="26"/>
      <c r="G234" s="24"/>
      <c r="H234" s="25"/>
      <c r="I234" s="25"/>
      <c r="J234" s="24"/>
      <c r="K234" s="25"/>
      <c r="L234" s="32"/>
      <c r="M234" s="33"/>
      <c r="N234" s="34"/>
      <c r="O234" s="32"/>
      <c r="P234" s="32"/>
      <c r="Q234" s="32"/>
      <c r="R234" s="37"/>
      <c r="S234" s="39" t="s">
        <v>172</v>
      </c>
      <c r="T234" s="42" t="s">
        <v>173</v>
      </c>
      <c r="U234" s="39">
        <v>0.08</v>
      </c>
      <c r="V234" s="40"/>
      <c r="W234" s="41"/>
      <c r="X234" s="41"/>
      <c r="Y234" s="41"/>
      <c r="Z234" s="41"/>
      <c r="AA234" s="41"/>
      <c r="AB234" s="45"/>
      <c r="AC234" s="41"/>
      <c r="AD234" s="41"/>
      <c r="AE234" s="41"/>
      <c r="AF234" s="46"/>
      <c r="AG234" s="46"/>
      <c r="AH234" s="46"/>
      <c r="AI234" s="46"/>
      <c r="AJ234" s="48">
        <v>400</v>
      </c>
      <c r="AK234" s="48">
        <v>260</v>
      </c>
      <c r="AL234" s="48">
        <v>280</v>
      </c>
      <c r="AM234" s="49">
        <v>0.4</v>
      </c>
      <c r="AN234" s="51"/>
    </row>
    <row r="235" ht="15" customHeight="1" spans="1:40">
      <c r="A235" s="22"/>
      <c r="B235" s="22"/>
      <c r="C235" s="23"/>
      <c r="D235" s="23"/>
      <c r="E235" s="23"/>
      <c r="F235" s="26"/>
      <c r="G235" s="24"/>
      <c r="H235" s="25"/>
      <c r="I235" s="25"/>
      <c r="J235" s="24"/>
      <c r="K235" s="25"/>
      <c r="L235" s="32"/>
      <c r="M235" s="33"/>
      <c r="N235" s="34"/>
      <c r="O235" s="32"/>
      <c r="P235" s="32"/>
      <c r="Q235" s="32"/>
      <c r="R235" s="37"/>
      <c r="S235" s="39" t="s">
        <v>162</v>
      </c>
      <c r="T235" s="42" t="s">
        <v>173</v>
      </c>
      <c r="U235" s="39">
        <v>0.08</v>
      </c>
      <c r="V235" s="40"/>
      <c r="W235" s="41"/>
      <c r="X235" s="41"/>
      <c r="Y235" s="41"/>
      <c r="Z235" s="41"/>
      <c r="AA235" s="41"/>
      <c r="AB235" s="45"/>
      <c r="AC235" s="41"/>
      <c r="AD235" s="41"/>
      <c r="AE235" s="41"/>
      <c r="AF235" s="46"/>
      <c r="AG235" s="46"/>
      <c r="AH235" s="46"/>
      <c r="AI235" s="46"/>
      <c r="AJ235" s="48">
        <v>400</v>
      </c>
      <c r="AK235" s="48">
        <v>260</v>
      </c>
      <c r="AL235" s="48">
        <v>280</v>
      </c>
      <c r="AM235" s="49">
        <v>0.4</v>
      </c>
      <c r="AN235" s="51"/>
    </row>
    <row r="236" ht="15" customHeight="1" spans="1:40">
      <c r="A236" s="22"/>
      <c r="B236" s="22"/>
      <c r="C236" s="23"/>
      <c r="D236" s="23"/>
      <c r="E236" s="23"/>
      <c r="F236" s="26"/>
      <c r="G236" s="24"/>
      <c r="H236" s="25"/>
      <c r="I236" s="25"/>
      <c r="J236" s="24"/>
      <c r="K236" s="25"/>
      <c r="L236" s="32"/>
      <c r="M236" s="33"/>
      <c r="N236" s="34"/>
      <c r="O236" s="32"/>
      <c r="P236" s="32"/>
      <c r="Q236" s="32"/>
      <c r="R236" s="37"/>
      <c r="S236" s="39"/>
      <c r="T236" s="42"/>
      <c r="U236" s="39"/>
      <c r="V236" s="40"/>
      <c r="W236" s="41"/>
      <c r="X236" s="41"/>
      <c r="Y236" s="41"/>
      <c r="Z236" s="41"/>
      <c r="AA236" s="41"/>
      <c r="AB236" s="45"/>
      <c r="AC236" s="41"/>
      <c r="AD236" s="41"/>
      <c r="AE236" s="41"/>
      <c r="AF236" s="46"/>
      <c r="AG236" s="46"/>
      <c r="AH236" s="46"/>
      <c r="AI236" s="46"/>
      <c r="AJ236" s="48"/>
      <c r="AK236" s="48"/>
      <c r="AL236" s="48"/>
      <c r="AM236" s="49"/>
      <c r="AN236" s="51"/>
    </row>
    <row r="237" ht="15" customHeight="1" spans="1:40">
      <c r="A237" s="22"/>
      <c r="B237" s="22"/>
      <c r="C237" s="23"/>
      <c r="D237" s="23"/>
      <c r="E237" s="23"/>
      <c r="F237" s="26"/>
      <c r="G237" s="24"/>
      <c r="H237" s="25"/>
      <c r="I237" s="25"/>
      <c r="J237" s="24"/>
      <c r="K237" s="25"/>
      <c r="L237" s="32"/>
      <c r="M237" s="33"/>
      <c r="N237" s="34"/>
      <c r="O237" s="32"/>
      <c r="P237" s="32"/>
      <c r="Q237" s="32"/>
      <c r="R237" s="37"/>
      <c r="S237" s="39"/>
      <c r="T237" s="42"/>
      <c r="U237" s="39"/>
      <c r="V237" s="40"/>
      <c r="W237" s="41"/>
      <c r="X237" s="41"/>
      <c r="Y237" s="41"/>
      <c r="Z237" s="41"/>
      <c r="AA237" s="41"/>
      <c r="AB237" s="45"/>
      <c r="AC237" s="41"/>
      <c r="AD237" s="41"/>
      <c r="AE237" s="41"/>
      <c r="AF237" s="46"/>
      <c r="AG237" s="46"/>
      <c r="AH237" s="46"/>
      <c r="AI237" s="46"/>
      <c r="AJ237" s="48"/>
      <c r="AK237" s="48"/>
      <c r="AL237" s="48"/>
      <c r="AM237" s="49"/>
      <c r="AN237" s="51"/>
    </row>
    <row r="238" ht="15" customHeight="1" spans="1:40">
      <c r="A238" s="22"/>
      <c r="B238" s="22"/>
      <c r="C238" s="23"/>
      <c r="D238" s="23"/>
      <c r="E238" s="23"/>
      <c r="F238" s="26"/>
      <c r="G238" s="24"/>
      <c r="H238" s="25"/>
      <c r="I238" s="25"/>
      <c r="J238" s="24"/>
      <c r="K238" s="25"/>
      <c r="L238" s="32"/>
      <c r="M238" s="33"/>
      <c r="N238" s="34"/>
      <c r="O238" s="32"/>
      <c r="P238" s="32"/>
      <c r="Q238" s="32"/>
      <c r="R238" s="37"/>
      <c r="S238" s="39"/>
      <c r="T238" s="42"/>
      <c r="U238" s="39"/>
      <c r="V238" s="40"/>
      <c r="W238" s="41"/>
      <c r="X238" s="41"/>
      <c r="Y238" s="41"/>
      <c r="Z238" s="41"/>
      <c r="AA238" s="41"/>
      <c r="AB238" s="45"/>
      <c r="AC238" s="41"/>
      <c r="AD238" s="41"/>
      <c r="AE238" s="41"/>
      <c r="AF238" s="46"/>
      <c r="AG238" s="46"/>
      <c r="AH238" s="46"/>
      <c r="AI238" s="46"/>
      <c r="AJ238" s="48"/>
      <c r="AK238" s="48"/>
      <c r="AL238" s="48"/>
      <c r="AM238" s="49"/>
      <c r="AN238" s="51"/>
    </row>
    <row r="239" ht="15" customHeight="1" spans="1:40">
      <c r="A239" s="22"/>
      <c r="B239" s="22"/>
      <c r="C239" s="23"/>
      <c r="D239" s="23"/>
      <c r="E239" s="23"/>
      <c r="F239" s="26"/>
      <c r="G239" s="24"/>
      <c r="H239" s="25"/>
      <c r="I239" s="25"/>
      <c r="J239" s="24"/>
      <c r="K239" s="25"/>
      <c r="L239" s="32"/>
      <c r="M239" s="33"/>
      <c r="N239" s="34"/>
      <c r="O239" s="32"/>
      <c r="P239" s="32"/>
      <c r="Q239" s="32"/>
      <c r="R239" s="37"/>
      <c r="S239" s="39"/>
      <c r="T239" s="42"/>
      <c r="U239" s="39"/>
      <c r="V239" s="40"/>
      <c r="W239" s="41"/>
      <c r="X239" s="41"/>
      <c r="Y239" s="41"/>
      <c r="Z239" s="41"/>
      <c r="AA239" s="41"/>
      <c r="AB239" s="45"/>
      <c r="AC239" s="41"/>
      <c r="AD239" s="41"/>
      <c r="AE239" s="41"/>
      <c r="AF239" s="46"/>
      <c r="AG239" s="46"/>
      <c r="AH239" s="46"/>
      <c r="AI239" s="46"/>
      <c r="AJ239" s="48"/>
      <c r="AK239" s="48"/>
      <c r="AL239" s="48"/>
      <c r="AM239" s="49"/>
      <c r="AN239" s="51"/>
    </row>
    <row r="240" ht="15" customHeight="1" spans="1:40">
      <c r="A240" s="22" t="s">
        <v>282</v>
      </c>
      <c r="B240" s="22" t="s">
        <v>283</v>
      </c>
      <c r="C240" s="22" t="s">
        <v>214</v>
      </c>
      <c r="D240" s="23"/>
      <c r="E240" s="23">
        <v>1</v>
      </c>
      <c r="F240" s="23" t="s">
        <v>137</v>
      </c>
      <c r="G240" s="24"/>
      <c r="H240" s="25"/>
      <c r="I240" s="25"/>
      <c r="J240" s="24"/>
      <c r="K240" s="25"/>
      <c r="L240" s="32"/>
      <c r="M240" s="33">
        <v>0.15</v>
      </c>
      <c r="N240" s="34"/>
      <c r="O240" s="32">
        <v>6</v>
      </c>
      <c r="P240" s="32"/>
      <c r="Q240" s="32"/>
      <c r="R240" s="37">
        <f>O240*M240</f>
        <v>0.9</v>
      </c>
      <c r="S240" s="38" t="s">
        <v>180</v>
      </c>
      <c r="T240" s="39" t="s">
        <v>181</v>
      </c>
      <c r="U240" s="39">
        <v>2.1</v>
      </c>
      <c r="V240" s="40">
        <f>U240+U242+U241+U243+U244+U245+U246</f>
        <v>2.1</v>
      </c>
      <c r="W240" s="41"/>
      <c r="X240" s="41"/>
      <c r="Y240" s="41"/>
      <c r="Z240" s="41"/>
      <c r="AA240" s="41"/>
      <c r="AB240" s="45"/>
      <c r="AC240" s="41"/>
      <c r="AD240" s="41"/>
      <c r="AE240" s="41"/>
      <c r="AF240" s="46"/>
      <c r="AG240" s="46"/>
      <c r="AH240" s="46"/>
      <c r="AI240" s="46"/>
      <c r="AJ240" s="48"/>
      <c r="AK240" s="48"/>
      <c r="AL240" s="48"/>
      <c r="AM240" s="49"/>
      <c r="AN240" s="50"/>
    </row>
    <row r="241" ht="15" customHeight="1" spans="1:40">
      <c r="A241" s="22"/>
      <c r="B241" s="22"/>
      <c r="C241" s="22"/>
      <c r="D241" s="23"/>
      <c r="E241" s="23"/>
      <c r="F241" s="26"/>
      <c r="G241" s="24"/>
      <c r="H241" s="25"/>
      <c r="I241" s="25"/>
      <c r="J241" s="24"/>
      <c r="K241" s="25"/>
      <c r="L241" s="32"/>
      <c r="M241" s="33"/>
      <c r="N241" s="34"/>
      <c r="O241" s="32"/>
      <c r="P241" s="32"/>
      <c r="Q241" s="32"/>
      <c r="R241" s="37"/>
      <c r="S241" s="39"/>
      <c r="T241" s="42"/>
      <c r="U241" s="39"/>
      <c r="V241" s="40"/>
      <c r="W241" s="41"/>
      <c r="X241" s="41"/>
      <c r="Y241" s="41"/>
      <c r="Z241" s="41"/>
      <c r="AA241" s="41"/>
      <c r="AB241" s="45"/>
      <c r="AC241" s="41"/>
      <c r="AD241" s="41"/>
      <c r="AE241" s="41"/>
      <c r="AF241" s="46"/>
      <c r="AG241" s="46"/>
      <c r="AH241" s="46"/>
      <c r="AI241" s="46"/>
      <c r="AJ241" s="48"/>
      <c r="AK241" s="48"/>
      <c r="AL241" s="48"/>
      <c r="AM241" s="49"/>
      <c r="AN241" s="51"/>
    </row>
    <row r="242" ht="15" customHeight="1" spans="1:40">
      <c r="A242" s="22"/>
      <c r="B242" s="22"/>
      <c r="C242" s="22"/>
      <c r="D242" s="23"/>
      <c r="E242" s="23"/>
      <c r="F242" s="26"/>
      <c r="G242" s="24"/>
      <c r="H242" s="25"/>
      <c r="I242" s="25"/>
      <c r="J242" s="24"/>
      <c r="K242" s="25"/>
      <c r="L242" s="32"/>
      <c r="M242" s="33"/>
      <c r="N242" s="34"/>
      <c r="O242" s="32"/>
      <c r="P242" s="32"/>
      <c r="Q242" s="32"/>
      <c r="R242" s="37"/>
      <c r="S242" s="39"/>
      <c r="T242" s="42"/>
      <c r="U242" s="39"/>
      <c r="V242" s="40"/>
      <c r="W242" s="41"/>
      <c r="X242" s="41"/>
      <c r="Y242" s="41"/>
      <c r="Z242" s="41"/>
      <c r="AA242" s="41"/>
      <c r="AB242" s="45"/>
      <c r="AC242" s="41"/>
      <c r="AD242" s="41"/>
      <c r="AE242" s="41"/>
      <c r="AF242" s="46"/>
      <c r="AG242" s="46"/>
      <c r="AH242" s="46"/>
      <c r="AI242" s="46"/>
      <c r="AJ242" s="48"/>
      <c r="AK242" s="48"/>
      <c r="AL242" s="48"/>
      <c r="AM242" s="49"/>
      <c r="AN242" s="51"/>
    </row>
    <row r="243" ht="15" customHeight="1" spans="1:40">
      <c r="A243" s="22"/>
      <c r="B243" s="22"/>
      <c r="C243" s="22"/>
      <c r="D243" s="23"/>
      <c r="E243" s="23"/>
      <c r="F243" s="26"/>
      <c r="G243" s="24"/>
      <c r="H243" s="25"/>
      <c r="I243" s="25"/>
      <c r="J243" s="24"/>
      <c r="K243" s="25"/>
      <c r="L243" s="32"/>
      <c r="M243" s="33"/>
      <c r="N243" s="34"/>
      <c r="O243" s="32"/>
      <c r="P243" s="32"/>
      <c r="Q243" s="32"/>
      <c r="R243" s="37"/>
      <c r="S243" s="39"/>
      <c r="T243" s="42"/>
      <c r="U243" s="39"/>
      <c r="V243" s="40"/>
      <c r="W243" s="41"/>
      <c r="X243" s="41"/>
      <c r="Y243" s="41"/>
      <c r="Z243" s="41"/>
      <c r="AA243" s="41"/>
      <c r="AB243" s="45"/>
      <c r="AC243" s="41"/>
      <c r="AD243" s="41"/>
      <c r="AE243" s="41"/>
      <c r="AF243" s="46"/>
      <c r="AG243" s="46"/>
      <c r="AH243" s="46"/>
      <c r="AI243" s="46"/>
      <c r="AJ243" s="48"/>
      <c r="AK243" s="48"/>
      <c r="AL243" s="48"/>
      <c r="AM243" s="49"/>
      <c r="AN243" s="51"/>
    </row>
    <row r="244" ht="15" customHeight="1" spans="1:40">
      <c r="A244" s="22"/>
      <c r="B244" s="22"/>
      <c r="C244" s="22"/>
      <c r="D244" s="23"/>
      <c r="E244" s="23"/>
      <c r="F244" s="26"/>
      <c r="G244" s="24"/>
      <c r="H244" s="25"/>
      <c r="I244" s="25"/>
      <c r="J244" s="24"/>
      <c r="K244" s="25"/>
      <c r="L244" s="32"/>
      <c r="M244" s="33"/>
      <c r="N244" s="34"/>
      <c r="O244" s="32"/>
      <c r="P244" s="32"/>
      <c r="Q244" s="32"/>
      <c r="R244" s="37"/>
      <c r="S244" s="39"/>
      <c r="T244" s="42"/>
      <c r="U244" s="39"/>
      <c r="V244" s="40"/>
      <c r="W244" s="41"/>
      <c r="X244" s="41"/>
      <c r="Y244" s="41"/>
      <c r="Z244" s="41"/>
      <c r="AA244" s="41"/>
      <c r="AB244" s="45"/>
      <c r="AC244" s="41"/>
      <c r="AD244" s="41"/>
      <c r="AE244" s="41"/>
      <c r="AF244" s="46"/>
      <c r="AG244" s="46"/>
      <c r="AH244" s="46"/>
      <c r="AI244" s="46"/>
      <c r="AJ244" s="48"/>
      <c r="AK244" s="48"/>
      <c r="AL244" s="48"/>
      <c r="AM244" s="49"/>
      <c r="AN244" s="51"/>
    </row>
    <row r="245" ht="15" customHeight="1" spans="1:40">
      <c r="A245" s="22"/>
      <c r="B245" s="22"/>
      <c r="C245" s="22"/>
      <c r="D245" s="23"/>
      <c r="E245" s="23"/>
      <c r="F245" s="26"/>
      <c r="G245" s="24"/>
      <c r="H245" s="25"/>
      <c r="I245" s="25"/>
      <c r="J245" s="24"/>
      <c r="K245" s="25"/>
      <c r="L245" s="32"/>
      <c r="M245" s="33"/>
      <c r="N245" s="34"/>
      <c r="O245" s="32"/>
      <c r="P245" s="32"/>
      <c r="Q245" s="32"/>
      <c r="R245" s="37"/>
      <c r="S245" s="39"/>
      <c r="T245" s="42"/>
      <c r="U245" s="39"/>
      <c r="V245" s="40"/>
      <c r="W245" s="41"/>
      <c r="X245" s="41"/>
      <c r="Y245" s="41"/>
      <c r="Z245" s="41"/>
      <c r="AA245" s="41"/>
      <c r="AB245" s="45"/>
      <c r="AC245" s="41"/>
      <c r="AD245" s="41"/>
      <c r="AE245" s="41"/>
      <c r="AF245" s="46"/>
      <c r="AG245" s="46"/>
      <c r="AH245" s="46"/>
      <c r="AI245" s="46"/>
      <c r="AJ245" s="48"/>
      <c r="AK245" s="48"/>
      <c r="AL245" s="48"/>
      <c r="AM245" s="49"/>
      <c r="AN245" s="51"/>
    </row>
    <row r="246" ht="15" customHeight="1" spans="1:40">
      <c r="A246" s="22"/>
      <c r="B246" s="22"/>
      <c r="C246" s="22"/>
      <c r="D246" s="23"/>
      <c r="E246" s="23"/>
      <c r="F246" s="26"/>
      <c r="G246" s="24"/>
      <c r="H246" s="25"/>
      <c r="I246" s="25"/>
      <c r="J246" s="24"/>
      <c r="K246" s="25"/>
      <c r="L246" s="32"/>
      <c r="M246" s="33"/>
      <c r="N246" s="34"/>
      <c r="O246" s="32"/>
      <c r="P246" s="32"/>
      <c r="Q246" s="32"/>
      <c r="R246" s="37"/>
      <c r="S246" s="39"/>
      <c r="T246" s="42"/>
      <c r="U246" s="39"/>
      <c r="V246" s="40"/>
      <c r="W246" s="41"/>
      <c r="X246" s="41"/>
      <c r="Y246" s="41"/>
      <c r="Z246" s="41"/>
      <c r="AA246" s="41"/>
      <c r="AB246" s="45"/>
      <c r="AC246" s="41"/>
      <c r="AD246" s="41"/>
      <c r="AE246" s="41"/>
      <c r="AF246" s="46"/>
      <c r="AG246" s="46"/>
      <c r="AH246" s="46"/>
      <c r="AI246" s="46"/>
      <c r="AJ246" s="48"/>
      <c r="AK246" s="48"/>
      <c r="AL246" s="48"/>
      <c r="AM246" s="49"/>
      <c r="AN246" s="51"/>
    </row>
    <row r="247" ht="15" customHeight="1" spans="1:40">
      <c r="A247" s="22" t="s">
        <v>284</v>
      </c>
      <c r="B247" s="22" t="s">
        <v>216</v>
      </c>
      <c r="C247" s="23" t="s">
        <v>217</v>
      </c>
      <c r="D247" s="23"/>
      <c r="E247" s="23">
        <v>1</v>
      </c>
      <c r="F247" s="23" t="s">
        <v>211</v>
      </c>
      <c r="G247" s="24">
        <v>2</v>
      </c>
      <c r="H247" s="25">
        <v>33</v>
      </c>
      <c r="I247" s="25">
        <v>1250</v>
      </c>
      <c r="J247" s="24">
        <f>I247*H247*G247*0.00785/1000</f>
        <v>0.647625</v>
      </c>
      <c r="K247" s="25">
        <v>58</v>
      </c>
      <c r="L247" s="32">
        <f>J247/K247</f>
        <v>0.0111659482758621</v>
      </c>
      <c r="M247" s="33">
        <v>0.006</v>
      </c>
      <c r="N247" s="34">
        <f>M247/L247</f>
        <v>0.537348002316155</v>
      </c>
      <c r="O247" s="32">
        <v>6.8</v>
      </c>
      <c r="P247" s="32">
        <v>2.5</v>
      </c>
      <c r="Q247" s="32">
        <f>(L247-M247)*P247</f>
        <v>0.0129148706896552</v>
      </c>
      <c r="R247" s="37">
        <f>L247*O247-Q247</f>
        <v>0.0630135775862069</v>
      </c>
      <c r="S247" s="38" t="s">
        <v>170</v>
      </c>
      <c r="T247" s="39" t="s">
        <v>171</v>
      </c>
      <c r="U247" s="39">
        <v>0.1</v>
      </c>
      <c r="V247" s="40">
        <f>U247+U249+U248+U250+U251+U252+U253</f>
        <v>0.18</v>
      </c>
      <c r="W247" s="41"/>
      <c r="X247" s="41"/>
      <c r="Y247" s="41"/>
      <c r="Z247" s="41"/>
      <c r="AA247" s="41"/>
      <c r="AB247" s="45"/>
      <c r="AC247" s="41"/>
      <c r="AD247" s="41"/>
      <c r="AE247" s="41"/>
      <c r="AF247" s="46"/>
      <c r="AG247" s="46"/>
      <c r="AH247" s="46"/>
      <c r="AI247" s="46"/>
      <c r="AJ247" s="48"/>
      <c r="AK247" s="48"/>
      <c r="AL247" s="48"/>
      <c r="AM247" s="49"/>
      <c r="AN247" s="50"/>
    </row>
    <row r="248" ht="15" customHeight="1" spans="1:40">
      <c r="A248" s="22"/>
      <c r="B248" s="22"/>
      <c r="C248" s="23"/>
      <c r="D248" s="23"/>
      <c r="E248" s="23"/>
      <c r="F248" s="26"/>
      <c r="G248" s="24"/>
      <c r="H248" s="25"/>
      <c r="I248" s="25"/>
      <c r="J248" s="24"/>
      <c r="K248" s="25"/>
      <c r="L248" s="32"/>
      <c r="M248" s="33"/>
      <c r="N248" s="34"/>
      <c r="O248" s="32"/>
      <c r="P248" s="32"/>
      <c r="Q248" s="32"/>
      <c r="R248" s="37"/>
      <c r="S248" s="39" t="s">
        <v>172</v>
      </c>
      <c r="T248" s="42" t="s">
        <v>173</v>
      </c>
      <c r="U248" s="39">
        <v>0.08</v>
      </c>
      <c r="V248" s="40"/>
      <c r="W248" s="41"/>
      <c r="X248" s="41"/>
      <c r="Y248" s="41"/>
      <c r="Z248" s="41"/>
      <c r="AA248" s="41"/>
      <c r="AB248" s="45"/>
      <c r="AC248" s="41"/>
      <c r="AD248" s="41"/>
      <c r="AE248" s="41"/>
      <c r="AF248" s="46"/>
      <c r="AG248" s="46"/>
      <c r="AH248" s="46"/>
      <c r="AI248" s="46"/>
      <c r="AJ248" s="48">
        <v>400</v>
      </c>
      <c r="AK248" s="48">
        <v>260</v>
      </c>
      <c r="AL248" s="48">
        <v>280</v>
      </c>
      <c r="AM248" s="49">
        <v>0.4</v>
      </c>
      <c r="AN248" s="51"/>
    </row>
    <row r="249" ht="15" customHeight="1" spans="1:40">
      <c r="A249" s="22"/>
      <c r="B249" s="22"/>
      <c r="C249" s="23"/>
      <c r="D249" s="23"/>
      <c r="E249" s="23"/>
      <c r="F249" s="26"/>
      <c r="G249" s="24"/>
      <c r="H249" s="25"/>
      <c r="I249" s="25"/>
      <c r="J249" s="24"/>
      <c r="K249" s="25"/>
      <c r="L249" s="32"/>
      <c r="M249" s="33"/>
      <c r="N249" s="34"/>
      <c r="O249" s="32"/>
      <c r="P249" s="32"/>
      <c r="Q249" s="32"/>
      <c r="R249" s="37"/>
      <c r="S249" s="39"/>
      <c r="T249" s="42"/>
      <c r="U249" s="39"/>
      <c r="V249" s="40"/>
      <c r="W249" s="41"/>
      <c r="X249" s="41"/>
      <c r="Y249" s="41"/>
      <c r="Z249" s="41"/>
      <c r="AA249" s="41"/>
      <c r="AB249" s="45"/>
      <c r="AC249" s="41"/>
      <c r="AD249" s="41"/>
      <c r="AE249" s="41"/>
      <c r="AF249" s="46"/>
      <c r="AG249" s="46"/>
      <c r="AH249" s="46"/>
      <c r="AI249" s="46"/>
      <c r="AJ249" s="48"/>
      <c r="AK249" s="48"/>
      <c r="AL249" s="48"/>
      <c r="AM249" s="49"/>
      <c r="AN249" s="51"/>
    </row>
    <row r="250" ht="15" customHeight="1" spans="1:40">
      <c r="A250" s="22"/>
      <c r="B250" s="22"/>
      <c r="C250" s="23"/>
      <c r="D250" s="23"/>
      <c r="E250" s="23"/>
      <c r="F250" s="26"/>
      <c r="G250" s="24"/>
      <c r="H250" s="25"/>
      <c r="I250" s="25"/>
      <c r="J250" s="24"/>
      <c r="K250" s="25"/>
      <c r="L250" s="32"/>
      <c r="M250" s="33"/>
      <c r="N250" s="34"/>
      <c r="O250" s="32"/>
      <c r="P250" s="32"/>
      <c r="Q250" s="32"/>
      <c r="R250" s="37"/>
      <c r="S250" s="39"/>
      <c r="T250" s="42"/>
      <c r="U250" s="39"/>
      <c r="V250" s="40"/>
      <c r="W250" s="41"/>
      <c r="X250" s="41"/>
      <c r="Y250" s="41"/>
      <c r="Z250" s="41"/>
      <c r="AA250" s="41"/>
      <c r="AB250" s="45"/>
      <c r="AC250" s="41"/>
      <c r="AD250" s="41"/>
      <c r="AE250" s="41"/>
      <c r="AF250" s="46"/>
      <c r="AG250" s="46"/>
      <c r="AH250" s="46"/>
      <c r="AI250" s="46"/>
      <c r="AJ250" s="48"/>
      <c r="AK250" s="48"/>
      <c r="AL250" s="48"/>
      <c r="AM250" s="49"/>
      <c r="AN250" s="51"/>
    </row>
    <row r="251" ht="15" customHeight="1" spans="1:40">
      <c r="A251" s="22"/>
      <c r="B251" s="22"/>
      <c r="C251" s="23"/>
      <c r="D251" s="23"/>
      <c r="E251" s="23"/>
      <c r="F251" s="26"/>
      <c r="G251" s="24"/>
      <c r="H251" s="25"/>
      <c r="I251" s="25"/>
      <c r="J251" s="24"/>
      <c r="K251" s="25"/>
      <c r="L251" s="32"/>
      <c r="M251" s="33"/>
      <c r="N251" s="34"/>
      <c r="O251" s="32"/>
      <c r="P251" s="32"/>
      <c r="Q251" s="32"/>
      <c r="R251" s="37"/>
      <c r="S251" s="39"/>
      <c r="T251" s="42"/>
      <c r="U251" s="39"/>
      <c r="V251" s="40"/>
      <c r="W251" s="41"/>
      <c r="X251" s="41"/>
      <c r="Y251" s="41"/>
      <c r="Z251" s="41"/>
      <c r="AA251" s="41"/>
      <c r="AB251" s="45"/>
      <c r="AC251" s="41"/>
      <c r="AD251" s="41"/>
      <c r="AE251" s="41"/>
      <c r="AF251" s="46"/>
      <c r="AG251" s="46"/>
      <c r="AH251" s="46"/>
      <c r="AI251" s="46"/>
      <c r="AJ251" s="48"/>
      <c r="AK251" s="48"/>
      <c r="AL251" s="48"/>
      <c r="AM251" s="49"/>
      <c r="AN251" s="51"/>
    </row>
    <row r="252" ht="15" customHeight="1" spans="1:40">
      <c r="A252" s="22"/>
      <c r="B252" s="22"/>
      <c r="C252" s="23"/>
      <c r="D252" s="23"/>
      <c r="E252" s="23"/>
      <c r="F252" s="26"/>
      <c r="G252" s="24"/>
      <c r="H252" s="25"/>
      <c r="I252" s="25"/>
      <c r="J252" s="24"/>
      <c r="K252" s="25"/>
      <c r="L252" s="32"/>
      <c r="M252" s="33"/>
      <c r="N252" s="34"/>
      <c r="O252" s="32"/>
      <c r="P252" s="32"/>
      <c r="Q252" s="32"/>
      <c r="R252" s="37"/>
      <c r="S252" s="39"/>
      <c r="T252" s="42"/>
      <c r="U252" s="39"/>
      <c r="V252" s="40"/>
      <c r="W252" s="41"/>
      <c r="X252" s="41"/>
      <c r="Y252" s="41"/>
      <c r="Z252" s="41"/>
      <c r="AA252" s="41"/>
      <c r="AB252" s="45"/>
      <c r="AC252" s="41"/>
      <c r="AD252" s="41"/>
      <c r="AE252" s="41"/>
      <c r="AF252" s="46"/>
      <c r="AG252" s="46"/>
      <c r="AH252" s="46"/>
      <c r="AI252" s="46"/>
      <c r="AJ252" s="48"/>
      <c r="AK252" s="48"/>
      <c r="AL252" s="48"/>
      <c r="AM252" s="49"/>
      <c r="AN252" s="51"/>
    </row>
    <row r="253" ht="15" customHeight="1" spans="1:40">
      <c r="A253" s="22"/>
      <c r="B253" s="22"/>
      <c r="C253" s="23"/>
      <c r="D253" s="23"/>
      <c r="E253" s="23"/>
      <c r="F253" s="26"/>
      <c r="G253" s="24"/>
      <c r="H253" s="25"/>
      <c r="I253" s="25"/>
      <c r="J253" s="24"/>
      <c r="K253" s="25"/>
      <c r="L253" s="32"/>
      <c r="M253" s="33"/>
      <c r="N253" s="34"/>
      <c r="O253" s="32"/>
      <c r="P253" s="32"/>
      <c r="Q253" s="32"/>
      <c r="R253" s="37"/>
      <c r="S253" s="39"/>
      <c r="T253" s="42"/>
      <c r="U253" s="39"/>
      <c r="V253" s="40"/>
      <c r="W253" s="41"/>
      <c r="X253" s="41"/>
      <c r="Y253" s="41"/>
      <c r="Z253" s="41"/>
      <c r="AA253" s="41"/>
      <c r="AB253" s="45"/>
      <c r="AC253" s="41"/>
      <c r="AD253" s="41"/>
      <c r="AE253" s="41"/>
      <c r="AF253" s="46"/>
      <c r="AG253" s="46"/>
      <c r="AH253" s="46"/>
      <c r="AI253" s="46"/>
      <c r="AJ253" s="48"/>
      <c r="AK253" s="48"/>
      <c r="AL253" s="48"/>
      <c r="AM253" s="49"/>
      <c r="AN253" s="51"/>
    </row>
    <row r="254" ht="15" customHeight="1" spans="1:40">
      <c r="A254" s="22" t="s">
        <v>285</v>
      </c>
      <c r="B254" s="22" t="s">
        <v>286</v>
      </c>
      <c r="C254" s="23" t="s">
        <v>287</v>
      </c>
      <c r="D254" s="23"/>
      <c r="E254" s="23"/>
      <c r="F254" s="23"/>
      <c r="G254" s="24"/>
      <c r="H254" s="25"/>
      <c r="I254" s="25"/>
      <c r="J254" s="24"/>
      <c r="K254" s="25"/>
      <c r="L254" s="32"/>
      <c r="M254" s="33"/>
      <c r="N254" s="34"/>
      <c r="O254" s="32"/>
      <c r="P254" s="32"/>
      <c r="Q254" s="32"/>
      <c r="R254" s="37"/>
      <c r="S254" s="38"/>
      <c r="T254" s="39"/>
      <c r="U254" s="39"/>
      <c r="V254" s="40"/>
      <c r="W254" s="41"/>
      <c r="X254" s="41"/>
      <c r="Y254" s="41"/>
      <c r="Z254" s="41"/>
      <c r="AA254" s="41"/>
      <c r="AB254" s="45"/>
      <c r="AC254" s="41"/>
      <c r="AD254" s="41"/>
      <c r="AE254" s="41"/>
      <c r="AF254" s="46"/>
      <c r="AG254" s="46"/>
      <c r="AH254" s="46"/>
      <c r="AI254" s="46"/>
      <c r="AJ254" s="48"/>
      <c r="AK254" s="48"/>
      <c r="AL254" s="48"/>
      <c r="AM254" s="49"/>
      <c r="AN254" s="55" t="s">
        <v>288</v>
      </c>
    </row>
    <row r="255" ht="15" customHeight="1" spans="1:40">
      <c r="A255" s="22"/>
      <c r="B255" s="22"/>
      <c r="C255" s="23"/>
      <c r="D255" s="23"/>
      <c r="E255" s="23"/>
      <c r="F255" s="26"/>
      <c r="G255" s="24"/>
      <c r="H255" s="25"/>
      <c r="I255" s="25"/>
      <c r="J255" s="24"/>
      <c r="K255" s="25"/>
      <c r="L255" s="32"/>
      <c r="M255" s="33"/>
      <c r="N255" s="34"/>
      <c r="O255" s="32"/>
      <c r="P255" s="32"/>
      <c r="Q255" s="32"/>
      <c r="R255" s="37"/>
      <c r="S255" s="39"/>
      <c r="T255" s="42"/>
      <c r="U255" s="39"/>
      <c r="V255" s="40"/>
      <c r="W255" s="41"/>
      <c r="X255" s="41"/>
      <c r="Y255" s="41"/>
      <c r="Z255" s="41"/>
      <c r="AA255" s="41"/>
      <c r="AB255" s="45"/>
      <c r="AC255" s="41"/>
      <c r="AD255" s="41"/>
      <c r="AE255" s="41"/>
      <c r="AF255" s="46"/>
      <c r="AG255" s="46"/>
      <c r="AH255" s="46"/>
      <c r="AI255" s="46"/>
      <c r="AJ255" s="48"/>
      <c r="AK255" s="48"/>
      <c r="AL255" s="48"/>
      <c r="AM255" s="49"/>
      <c r="AN255" s="56"/>
    </row>
    <row r="256" ht="15" customHeight="1" spans="1:40">
      <c r="A256" s="22"/>
      <c r="B256" s="22"/>
      <c r="C256" s="23"/>
      <c r="D256" s="23"/>
      <c r="E256" s="23"/>
      <c r="F256" s="26"/>
      <c r="G256" s="24"/>
      <c r="H256" s="25"/>
      <c r="I256" s="25"/>
      <c r="J256" s="24"/>
      <c r="K256" s="25"/>
      <c r="L256" s="32"/>
      <c r="M256" s="33"/>
      <c r="N256" s="34"/>
      <c r="O256" s="32"/>
      <c r="P256" s="32"/>
      <c r="Q256" s="32"/>
      <c r="R256" s="37"/>
      <c r="S256" s="39"/>
      <c r="T256" s="42"/>
      <c r="U256" s="39"/>
      <c r="V256" s="40"/>
      <c r="W256" s="41"/>
      <c r="X256" s="41"/>
      <c r="Y256" s="41"/>
      <c r="Z256" s="41"/>
      <c r="AA256" s="41"/>
      <c r="AB256" s="45"/>
      <c r="AC256" s="41"/>
      <c r="AD256" s="41"/>
      <c r="AE256" s="41"/>
      <c r="AF256" s="46"/>
      <c r="AG256" s="46"/>
      <c r="AH256" s="46"/>
      <c r="AI256" s="46"/>
      <c r="AJ256" s="48"/>
      <c r="AK256" s="48"/>
      <c r="AL256" s="48"/>
      <c r="AM256" s="49"/>
      <c r="AN256" s="56"/>
    </row>
    <row r="257" ht="15" customHeight="1" spans="1:40">
      <c r="A257" s="22"/>
      <c r="B257" s="22"/>
      <c r="C257" s="23"/>
      <c r="D257" s="23"/>
      <c r="E257" s="23"/>
      <c r="F257" s="26"/>
      <c r="G257" s="24"/>
      <c r="H257" s="25"/>
      <c r="I257" s="25"/>
      <c r="J257" s="24"/>
      <c r="K257" s="25"/>
      <c r="L257" s="32"/>
      <c r="M257" s="33"/>
      <c r="N257" s="34"/>
      <c r="O257" s="32"/>
      <c r="P257" s="32"/>
      <c r="Q257" s="32"/>
      <c r="R257" s="37"/>
      <c r="S257" s="39"/>
      <c r="T257" s="42"/>
      <c r="U257" s="39"/>
      <c r="V257" s="40"/>
      <c r="W257" s="41"/>
      <c r="X257" s="41"/>
      <c r="Y257" s="41"/>
      <c r="Z257" s="41"/>
      <c r="AA257" s="41"/>
      <c r="AB257" s="45"/>
      <c r="AC257" s="41"/>
      <c r="AD257" s="41"/>
      <c r="AE257" s="41"/>
      <c r="AF257" s="46"/>
      <c r="AG257" s="46"/>
      <c r="AH257" s="46"/>
      <c r="AI257" s="46"/>
      <c r="AJ257" s="48"/>
      <c r="AK257" s="48"/>
      <c r="AL257" s="48"/>
      <c r="AM257" s="49"/>
      <c r="AN257" s="56"/>
    </row>
    <row r="258" ht="15" customHeight="1" spans="1:40">
      <c r="A258" s="22"/>
      <c r="B258" s="22"/>
      <c r="C258" s="23"/>
      <c r="D258" s="23"/>
      <c r="E258" s="23"/>
      <c r="F258" s="26"/>
      <c r="G258" s="24"/>
      <c r="H258" s="25"/>
      <c r="I258" s="25"/>
      <c r="J258" s="24"/>
      <c r="K258" s="25"/>
      <c r="L258" s="32"/>
      <c r="M258" s="33"/>
      <c r="N258" s="34"/>
      <c r="O258" s="32"/>
      <c r="P258" s="32"/>
      <c r="Q258" s="32"/>
      <c r="R258" s="37"/>
      <c r="S258" s="39"/>
      <c r="T258" s="42"/>
      <c r="U258" s="39"/>
      <c r="V258" s="40"/>
      <c r="W258" s="41"/>
      <c r="X258" s="41"/>
      <c r="Y258" s="41"/>
      <c r="Z258" s="41"/>
      <c r="AA258" s="41"/>
      <c r="AB258" s="45"/>
      <c r="AC258" s="41"/>
      <c r="AD258" s="41"/>
      <c r="AE258" s="41"/>
      <c r="AF258" s="46"/>
      <c r="AG258" s="46"/>
      <c r="AH258" s="46"/>
      <c r="AI258" s="46"/>
      <c r="AJ258" s="48"/>
      <c r="AK258" s="48"/>
      <c r="AL258" s="48"/>
      <c r="AM258" s="49"/>
      <c r="AN258" s="56"/>
    </row>
    <row r="259" ht="15" customHeight="1" spans="1:40">
      <c r="A259" s="22"/>
      <c r="B259" s="22"/>
      <c r="C259" s="23"/>
      <c r="D259" s="23"/>
      <c r="E259" s="23"/>
      <c r="F259" s="26"/>
      <c r="G259" s="24"/>
      <c r="H259" s="25"/>
      <c r="I259" s="25"/>
      <c r="J259" s="24"/>
      <c r="K259" s="25"/>
      <c r="L259" s="32"/>
      <c r="M259" s="33"/>
      <c r="N259" s="34"/>
      <c r="O259" s="32"/>
      <c r="P259" s="32"/>
      <c r="Q259" s="32"/>
      <c r="R259" s="37"/>
      <c r="S259" s="39"/>
      <c r="T259" s="42"/>
      <c r="U259" s="39"/>
      <c r="V259" s="40"/>
      <c r="W259" s="41"/>
      <c r="X259" s="41"/>
      <c r="Y259" s="41"/>
      <c r="Z259" s="41"/>
      <c r="AA259" s="41"/>
      <c r="AB259" s="45"/>
      <c r="AC259" s="41"/>
      <c r="AD259" s="41"/>
      <c r="AE259" s="41"/>
      <c r="AF259" s="46"/>
      <c r="AG259" s="46"/>
      <c r="AH259" s="46"/>
      <c r="AI259" s="46"/>
      <c r="AJ259" s="48"/>
      <c r="AK259" s="48"/>
      <c r="AL259" s="48"/>
      <c r="AM259" s="49"/>
      <c r="AN259" s="56"/>
    </row>
    <row r="260" ht="15" customHeight="1" spans="1:40">
      <c r="A260" s="22"/>
      <c r="B260" s="22"/>
      <c r="C260" s="23"/>
      <c r="D260" s="23"/>
      <c r="E260" s="23"/>
      <c r="F260" s="26"/>
      <c r="G260" s="24"/>
      <c r="H260" s="25"/>
      <c r="I260" s="25"/>
      <c r="J260" s="24"/>
      <c r="K260" s="25"/>
      <c r="L260" s="32"/>
      <c r="M260" s="33"/>
      <c r="N260" s="34"/>
      <c r="O260" s="32"/>
      <c r="P260" s="32"/>
      <c r="Q260" s="32"/>
      <c r="R260" s="37"/>
      <c r="S260" s="39"/>
      <c r="T260" s="42"/>
      <c r="U260" s="39"/>
      <c r="V260" s="40"/>
      <c r="W260" s="41"/>
      <c r="X260" s="41"/>
      <c r="Y260" s="41"/>
      <c r="Z260" s="41"/>
      <c r="AA260" s="41"/>
      <c r="AB260" s="45"/>
      <c r="AC260" s="41"/>
      <c r="AD260" s="41"/>
      <c r="AE260" s="41"/>
      <c r="AF260" s="46"/>
      <c r="AG260" s="46"/>
      <c r="AH260" s="46"/>
      <c r="AI260" s="46"/>
      <c r="AJ260" s="48"/>
      <c r="AK260" s="48"/>
      <c r="AL260" s="48"/>
      <c r="AM260" s="49"/>
      <c r="AN260" s="56"/>
    </row>
    <row r="261" ht="15" customHeight="1" spans="1:40">
      <c r="A261" s="22" t="s">
        <v>289</v>
      </c>
      <c r="B261" s="22" t="s">
        <v>290</v>
      </c>
      <c r="C261" s="23" t="s">
        <v>291</v>
      </c>
      <c r="D261" s="23"/>
      <c r="E261" s="23">
        <v>1</v>
      </c>
      <c r="F261" s="23"/>
      <c r="G261" s="24"/>
      <c r="H261" s="25"/>
      <c r="I261" s="25"/>
      <c r="J261" s="24"/>
      <c r="K261" s="25"/>
      <c r="L261" s="32"/>
      <c r="M261" s="33">
        <v>0.6706</v>
      </c>
      <c r="N261" s="34"/>
      <c r="O261" s="32"/>
      <c r="P261" s="32"/>
      <c r="Q261" s="32"/>
      <c r="R261" s="37">
        <f>R268+R275+R282</f>
        <v>5.81779375</v>
      </c>
      <c r="S261" s="38"/>
      <c r="T261" s="39"/>
      <c r="U261" s="39"/>
      <c r="V261" s="40">
        <f>V268+V275+V282+U266+U267</f>
        <v>5.46</v>
      </c>
      <c r="W261" s="41"/>
      <c r="X261" s="41"/>
      <c r="Y261" s="41">
        <v>2.88</v>
      </c>
      <c r="Z261" s="41"/>
      <c r="AA261" s="41"/>
      <c r="AB261" s="45"/>
      <c r="AC261" s="41"/>
      <c r="AD261" s="41"/>
      <c r="AE261" s="41"/>
      <c r="AF261" s="46">
        <f>(AE261+AC261+Y261+V261+R261)*0.18</f>
        <v>2.548402875</v>
      </c>
      <c r="AG261" s="46"/>
      <c r="AH261" s="46">
        <v>0.85</v>
      </c>
      <c r="AI261" s="46"/>
      <c r="AJ261" s="48"/>
      <c r="AK261" s="48"/>
      <c r="AL261" s="48"/>
      <c r="AM261" s="49"/>
      <c r="AN261" s="50">
        <f>AH261+AF261+AE261+AC261+V261+R261</f>
        <v>14.676196625</v>
      </c>
    </row>
    <row r="262" ht="15" customHeight="1" spans="1:40">
      <c r="A262" s="22"/>
      <c r="B262" s="22"/>
      <c r="C262" s="23"/>
      <c r="D262" s="23"/>
      <c r="E262" s="23"/>
      <c r="F262" s="26"/>
      <c r="G262" s="24"/>
      <c r="H262" s="25"/>
      <c r="I262" s="25"/>
      <c r="J262" s="24"/>
      <c r="K262" s="25"/>
      <c r="L262" s="32"/>
      <c r="M262" s="33"/>
      <c r="N262" s="34"/>
      <c r="O262" s="32"/>
      <c r="P262" s="32"/>
      <c r="Q262" s="32"/>
      <c r="R262" s="37"/>
      <c r="S262" s="39"/>
      <c r="T262" s="42"/>
      <c r="U262" s="39"/>
      <c r="V262" s="40"/>
      <c r="W262" s="41"/>
      <c r="X262" s="41"/>
      <c r="Y262" s="41"/>
      <c r="Z262" s="41"/>
      <c r="AA262" s="41"/>
      <c r="AB262" s="45"/>
      <c r="AC262" s="41"/>
      <c r="AD262" s="41"/>
      <c r="AE262" s="41"/>
      <c r="AF262" s="46"/>
      <c r="AG262" s="46"/>
      <c r="AH262" s="46"/>
      <c r="AI262" s="46"/>
      <c r="AJ262" s="48"/>
      <c r="AK262" s="48"/>
      <c r="AL262" s="48"/>
      <c r="AM262" s="49"/>
      <c r="AN262" s="51"/>
    </row>
    <row r="263" ht="15" customHeight="1" spans="1:40">
      <c r="A263" s="22"/>
      <c r="B263" s="22"/>
      <c r="C263" s="23"/>
      <c r="D263" s="23"/>
      <c r="E263" s="23"/>
      <c r="F263" s="26"/>
      <c r="G263" s="24"/>
      <c r="H263" s="25"/>
      <c r="I263" s="25"/>
      <c r="J263" s="24"/>
      <c r="K263" s="25"/>
      <c r="L263" s="32"/>
      <c r="M263" s="33"/>
      <c r="N263" s="34"/>
      <c r="O263" s="32"/>
      <c r="P263" s="32"/>
      <c r="Q263" s="32"/>
      <c r="R263" s="37"/>
      <c r="S263" s="39"/>
      <c r="T263" s="42"/>
      <c r="U263" s="39"/>
      <c r="V263" s="40"/>
      <c r="W263" s="41"/>
      <c r="X263" s="41"/>
      <c r="Y263" s="41"/>
      <c r="Z263" s="41"/>
      <c r="AA263" s="41"/>
      <c r="AB263" s="45"/>
      <c r="AC263" s="41"/>
      <c r="AD263" s="41"/>
      <c r="AE263" s="41"/>
      <c r="AF263" s="46"/>
      <c r="AG263" s="46"/>
      <c r="AH263" s="46"/>
      <c r="AI263" s="46"/>
      <c r="AJ263" s="48"/>
      <c r="AK263" s="48"/>
      <c r="AL263" s="48"/>
      <c r="AM263" s="49"/>
      <c r="AN263" s="51"/>
    </row>
    <row r="264" ht="15" customHeight="1" spans="1:40">
      <c r="A264" s="22"/>
      <c r="B264" s="22"/>
      <c r="C264" s="23"/>
      <c r="D264" s="23"/>
      <c r="E264" s="23"/>
      <c r="F264" s="26"/>
      <c r="G264" s="24"/>
      <c r="H264" s="25"/>
      <c r="I264" s="25"/>
      <c r="J264" s="24"/>
      <c r="K264" s="25"/>
      <c r="L264" s="32"/>
      <c r="M264" s="33"/>
      <c r="N264" s="34"/>
      <c r="O264" s="32"/>
      <c r="P264" s="32"/>
      <c r="Q264" s="32"/>
      <c r="R264" s="37"/>
      <c r="S264" s="39"/>
      <c r="T264" s="42"/>
      <c r="U264" s="39"/>
      <c r="V264" s="40"/>
      <c r="W264" s="41"/>
      <c r="X264" s="41"/>
      <c r="Y264" s="41"/>
      <c r="Z264" s="41"/>
      <c r="AA264" s="41"/>
      <c r="AB264" s="45"/>
      <c r="AC264" s="41"/>
      <c r="AD264" s="41"/>
      <c r="AE264" s="41"/>
      <c r="AF264" s="46"/>
      <c r="AG264" s="46"/>
      <c r="AH264" s="46"/>
      <c r="AI264" s="46"/>
      <c r="AJ264" s="48"/>
      <c r="AK264" s="48"/>
      <c r="AL264" s="48"/>
      <c r="AM264" s="49"/>
      <c r="AN264" s="51"/>
    </row>
    <row r="265" ht="15" customHeight="1" spans="1:40">
      <c r="A265" s="22"/>
      <c r="B265" s="22"/>
      <c r="C265" s="23"/>
      <c r="D265" s="23"/>
      <c r="E265" s="23"/>
      <c r="F265" s="26"/>
      <c r="G265" s="24"/>
      <c r="H265" s="25"/>
      <c r="I265" s="25"/>
      <c r="J265" s="24"/>
      <c r="K265" s="25"/>
      <c r="L265" s="32"/>
      <c r="M265" s="33"/>
      <c r="N265" s="34"/>
      <c r="O265" s="32"/>
      <c r="P265" s="32"/>
      <c r="Q265" s="32"/>
      <c r="R265" s="37"/>
      <c r="S265" s="39"/>
      <c r="T265" s="42"/>
      <c r="U265" s="39"/>
      <c r="V265" s="40"/>
      <c r="W265" s="41"/>
      <c r="X265" s="41"/>
      <c r="Y265" s="41"/>
      <c r="Z265" s="41"/>
      <c r="AA265" s="41"/>
      <c r="AB265" s="45"/>
      <c r="AC265" s="41"/>
      <c r="AD265" s="41"/>
      <c r="AE265" s="41"/>
      <c r="AF265" s="46"/>
      <c r="AG265" s="46"/>
      <c r="AH265" s="46"/>
      <c r="AI265" s="46"/>
      <c r="AJ265" s="52" t="s">
        <v>140</v>
      </c>
      <c r="AK265" s="53"/>
      <c r="AL265" s="54"/>
      <c r="AM265" s="49">
        <v>1.2</v>
      </c>
      <c r="AN265" s="51"/>
    </row>
    <row r="266" ht="15" customHeight="1" spans="1:40">
      <c r="A266" s="22"/>
      <c r="B266" s="22"/>
      <c r="C266" s="23"/>
      <c r="D266" s="23"/>
      <c r="E266" s="23"/>
      <c r="F266" s="26"/>
      <c r="G266" s="24"/>
      <c r="H266" s="25"/>
      <c r="I266" s="25"/>
      <c r="J266" s="24"/>
      <c r="K266" s="25"/>
      <c r="L266" s="32"/>
      <c r="M266" s="33"/>
      <c r="N266" s="34"/>
      <c r="O266" s="32"/>
      <c r="P266" s="32"/>
      <c r="Q266" s="32"/>
      <c r="R266" s="37"/>
      <c r="S266" s="57" t="s">
        <v>260</v>
      </c>
      <c r="T266" s="58"/>
      <c r="U266" s="39">
        <v>0.2</v>
      </c>
      <c r="V266" s="40"/>
      <c r="W266" s="41"/>
      <c r="X266" s="41"/>
      <c r="Y266" s="41"/>
      <c r="Z266" s="41"/>
      <c r="AA266" s="41"/>
      <c r="AB266" s="45"/>
      <c r="AC266" s="41"/>
      <c r="AD266" s="41"/>
      <c r="AE266" s="41"/>
      <c r="AF266" s="46"/>
      <c r="AG266" s="46"/>
      <c r="AH266" s="46"/>
      <c r="AI266" s="46"/>
      <c r="AJ266" s="52" t="s">
        <v>292</v>
      </c>
      <c r="AK266" s="53"/>
      <c r="AL266" s="54"/>
      <c r="AM266" s="49">
        <v>0.6</v>
      </c>
      <c r="AN266" s="51"/>
    </row>
    <row r="267" ht="15" customHeight="1" spans="1:40">
      <c r="A267" s="22"/>
      <c r="B267" s="22"/>
      <c r="C267" s="23"/>
      <c r="D267" s="23"/>
      <c r="E267" s="23"/>
      <c r="F267" s="26"/>
      <c r="G267" s="24"/>
      <c r="H267" s="25"/>
      <c r="I267" s="25"/>
      <c r="J267" s="24"/>
      <c r="K267" s="25"/>
      <c r="L267" s="32"/>
      <c r="M267" s="33"/>
      <c r="N267" s="34"/>
      <c r="O267" s="32"/>
      <c r="P267" s="32"/>
      <c r="Q267" s="32"/>
      <c r="R267" s="37"/>
      <c r="S267" s="57" t="s">
        <v>260</v>
      </c>
      <c r="T267" s="58"/>
      <c r="U267" s="39">
        <v>0.2</v>
      </c>
      <c r="V267" s="40"/>
      <c r="W267" s="41"/>
      <c r="X267" s="41"/>
      <c r="Y267" s="41"/>
      <c r="Z267" s="41"/>
      <c r="AA267" s="41"/>
      <c r="AB267" s="45"/>
      <c r="AC267" s="41"/>
      <c r="AD267" s="41"/>
      <c r="AE267" s="41"/>
      <c r="AF267" s="46"/>
      <c r="AG267" s="46"/>
      <c r="AH267" s="46"/>
      <c r="AI267" s="46"/>
      <c r="AJ267" s="52" t="s">
        <v>293</v>
      </c>
      <c r="AK267" s="53"/>
      <c r="AL267" s="54"/>
      <c r="AM267" s="49">
        <v>0.6</v>
      </c>
      <c r="AN267" s="51"/>
    </row>
    <row r="268" ht="15" customHeight="1" spans="1:40">
      <c r="A268" s="22" t="s">
        <v>294</v>
      </c>
      <c r="B268" s="22" t="s">
        <v>295</v>
      </c>
      <c r="C268" s="23" t="s">
        <v>291</v>
      </c>
      <c r="D268" s="23"/>
      <c r="E268" s="23">
        <v>1</v>
      </c>
      <c r="F268" s="23" t="s">
        <v>245</v>
      </c>
      <c r="G268" s="24">
        <v>0.6</v>
      </c>
      <c r="H268" s="25">
        <v>575</v>
      </c>
      <c r="I268" s="25">
        <v>1250</v>
      </c>
      <c r="J268" s="24">
        <f>I268*H268*G268*0.00785/1000</f>
        <v>3.3853125</v>
      </c>
      <c r="K268" s="25">
        <v>6</v>
      </c>
      <c r="L268" s="32">
        <f>J268/K268</f>
        <v>0.56421875</v>
      </c>
      <c r="M268" s="33">
        <v>0.48</v>
      </c>
      <c r="N268" s="34">
        <f>M268/L268</f>
        <v>0.850733868734423</v>
      </c>
      <c r="O268" s="32">
        <v>7.5</v>
      </c>
      <c r="P268" s="32">
        <v>2.5</v>
      </c>
      <c r="Q268" s="32">
        <f>(L268-M268)*P268</f>
        <v>0.210546875</v>
      </c>
      <c r="R268" s="37">
        <f>L268*O268-Q268</f>
        <v>4.02109375</v>
      </c>
      <c r="S268" s="38" t="s">
        <v>170</v>
      </c>
      <c r="T268" s="39" t="s">
        <v>171</v>
      </c>
      <c r="U268" s="39">
        <v>0.1</v>
      </c>
      <c r="V268" s="40">
        <f>U268+U270+U269+U271+U272+U273+U274</f>
        <v>3.6</v>
      </c>
      <c r="W268" s="41"/>
      <c r="X268" s="41"/>
      <c r="Y268" s="41"/>
      <c r="Z268" s="41"/>
      <c r="AA268" s="41"/>
      <c r="AB268" s="45"/>
      <c r="AC268" s="41"/>
      <c r="AD268" s="41"/>
      <c r="AE268" s="41"/>
      <c r="AF268" s="46"/>
      <c r="AG268" s="46"/>
      <c r="AH268" s="46"/>
      <c r="AI268" s="46"/>
      <c r="AJ268" s="48"/>
      <c r="AK268" s="48"/>
      <c r="AL268" s="48"/>
      <c r="AM268" s="49"/>
      <c r="AN268" s="50"/>
    </row>
    <row r="269" ht="15" customHeight="1" spans="1:40">
      <c r="A269" s="22"/>
      <c r="B269" s="22"/>
      <c r="C269" s="23"/>
      <c r="D269" s="23"/>
      <c r="E269" s="23"/>
      <c r="F269" s="26"/>
      <c r="G269" s="24"/>
      <c r="H269" s="25"/>
      <c r="I269" s="25"/>
      <c r="J269" s="24"/>
      <c r="K269" s="25"/>
      <c r="L269" s="32"/>
      <c r="M269" s="33"/>
      <c r="N269" s="34"/>
      <c r="O269" s="32"/>
      <c r="P269" s="32"/>
      <c r="Q269" s="32"/>
      <c r="R269" s="37"/>
      <c r="S269" s="39" t="s">
        <v>296</v>
      </c>
      <c r="T269" s="42" t="s">
        <v>297</v>
      </c>
      <c r="U269" s="39">
        <v>2</v>
      </c>
      <c r="V269" s="40"/>
      <c r="W269" s="41"/>
      <c r="X269" s="41"/>
      <c r="Y269" s="41"/>
      <c r="Z269" s="41"/>
      <c r="AA269" s="41"/>
      <c r="AB269" s="45"/>
      <c r="AC269" s="41"/>
      <c r="AD269" s="41"/>
      <c r="AE269" s="41"/>
      <c r="AF269" s="46"/>
      <c r="AG269" s="46"/>
      <c r="AH269" s="46"/>
      <c r="AI269" s="46"/>
      <c r="AJ269" s="48">
        <v>1100</v>
      </c>
      <c r="AK269" s="48">
        <v>600</v>
      </c>
      <c r="AL269" s="48">
        <v>450</v>
      </c>
      <c r="AM269" s="49">
        <v>4.5</v>
      </c>
      <c r="AN269" s="51"/>
    </row>
    <row r="270" ht="15" customHeight="1" spans="1:40">
      <c r="A270" s="22"/>
      <c r="B270" s="22"/>
      <c r="C270" s="23"/>
      <c r="D270" s="23"/>
      <c r="E270" s="23"/>
      <c r="F270" s="26"/>
      <c r="G270" s="24"/>
      <c r="H270" s="25"/>
      <c r="I270" s="25"/>
      <c r="J270" s="24"/>
      <c r="K270" s="25"/>
      <c r="L270" s="32"/>
      <c r="M270" s="33"/>
      <c r="N270" s="34"/>
      <c r="O270" s="32"/>
      <c r="P270" s="32"/>
      <c r="Q270" s="32"/>
      <c r="R270" s="37"/>
      <c r="S270" s="39" t="s">
        <v>194</v>
      </c>
      <c r="T270" s="42" t="s">
        <v>298</v>
      </c>
      <c r="U270" s="39">
        <v>0.3</v>
      </c>
      <c r="V270" s="40"/>
      <c r="W270" s="41"/>
      <c r="X270" s="41"/>
      <c r="Y270" s="41"/>
      <c r="Z270" s="41"/>
      <c r="AA270" s="41"/>
      <c r="AB270" s="45"/>
      <c r="AC270" s="41"/>
      <c r="AD270" s="41"/>
      <c r="AE270" s="41"/>
      <c r="AF270" s="46"/>
      <c r="AG270" s="46"/>
      <c r="AH270" s="46"/>
      <c r="AI270" s="46"/>
      <c r="AJ270" s="48">
        <v>1100</v>
      </c>
      <c r="AK270" s="48">
        <v>600</v>
      </c>
      <c r="AL270" s="48">
        <v>450</v>
      </c>
      <c r="AM270" s="49">
        <v>4.2</v>
      </c>
      <c r="AN270" s="51"/>
    </row>
    <row r="271" ht="15" customHeight="1" spans="1:40">
      <c r="A271" s="22"/>
      <c r="B271" s="22"/>
      <c r="C271" s="23"/>
      <c r="D271" s="23"/>
      <c r="E271" s="23"/>
      <c r="F271" s="26"/>
      <c r="G271" s="24"/>
      <c r="H271" s="25"/>
      <c r="I271" s="25"/>
      <c r="J271" s="24"/>
      <c r="K271" s="25"/>
      <c r="L271" s="32"/>
      <c r="M271" s="33"/>
      <c r="N271" s="34"/>
      <c r="O271" s="32"/>
      <c r="P271" s="32"/>
      <c r="Q271" s="32"/>
      <c r="R271" s="37"/>
      <c r="S271" s="39" t="s">
        <v>299</v>
      </c>
      <c r="T271" s="42" t="s">
        <v>298</v>
      </c>
      <c r="U271" s="39">
        <v>0.3</v>
      </c>
      <c r="V271" s="40"/>
      <c r="W271" s="41"/>
      <c r="X271" s="41"/>
      <c r="Y271" s="41"/>
      <c r="Z271" s="41"/>
      <c r="AA271" s="41"/>
      <c r="AB271" s="45"/>
      <c r="AC271" s="41"/>
      <c r="AD271" s="41"/>
      <c r="AE271" s="41"/>
      <c r="AF271" s="46"/>
      <c r="AG271" s="46"/>
      <c r="AH271" s="46"/>
      <c r="AI271" s="46"/>
      <c r="AJ271" s="48">
        <v>1100</v>
      </c>
      <c r="AK271" s="48">
        <v>600</v>
      </c>
      <c r="AL271" s="48">
        <v>450</v>
      </c>
      <c r="AM271" s="49">
        <v>4.2</v>
      </c>
      <c r="AN271" s="51"/>
    </row>
    <row r="272" ht="15" customHeight="1" spans="1:40">
      <c r="A272" s="22"/>
      <c r="B272" s="22"/>
      <c r="C272" s="23"/>
      <c r="D272" s="23"/>
      <c r="E272" s="23"/>
      <c r="F272" s="26"/>
      <c r="G272" s="24"/>
      <c r="H272" s="25"/>
      <c r="I272" s="25"/>
      <c r="J272" s="24"/>
      <c r="K272" s="25"/>
      <c r="L272" s="32"/>
      <c r="M272" s="33"/>
      <c r="N272" s="34"/>
      <c r="O272" s="32"/>
      <c r="P272" s="32"/>
      <c r="Q272" s="32"/>
      <c r="R272" s="37"/>
      <c r="S272" s="39" t="s">
        <v>174</v>
      </c>
      <c r="T272" s="42" t="s">
        <v>298</v>
      </c>
      <c r="U272" s="39">
        <v>0.3</v>
      </c>
      <c r="V272" s="40"/>
      <c r="W272" s="41"/>
      <c r="X272" s="41"/>
      <c r="Y272" s="41"/>
      <c r="Z272" s="41"/>
      <c r="AA272" s="41"/>
      <c r="AB272" s="45"/>
      <c r="AC272" s="41"/>
      <c r="AD272" s="41"/>
      <c r="AE272" s="41"/>
      <c r="AF272" s="46"/>
      <c r="AG272" s="46"/>
      <c r="AH272" s="46"/>
      <c r="AI272" s="46"/>
      <c r="AJ272" s="48">
        <v>1100</v>
      </c>
      <c r="AK272" s="48">
        <v>600</v>
      </c>
      <c r="AL272" s="48">
        <v>450</v>
      </c>
      <c r="AM272" s="49">
        <v>4</v>
      </c>
      <c r="AN272" s="51"/>
    </row>
    <row r="273" ht="15" customHeight="1" spans="1:40">
      <c r="A273" s="22"/>
      <c r="B273" s="22"/>
      <c r="C273" s="23"/>
      <c r="D273" s="23"/>
      <c r="E273" s="23"/>
      <c r="F273" s="26"/>
      <c r="G273" s="24"/>
      <c r="H273" s="25"/>
      <c r="I273" s="25"/>
      <c r="J273" s="24"/>
      <c r="K273" s="25"/>
      <c r="L273" s="32"/>
      <c r="M273" s="33"/>
      <c r="N273" s="34"/>
      <c r="O273" s="32"/>
      <c r="P273" s="32"/>
      <c r="Q273" s="32"/>
      <c r="R273" s="37"/>
      <c r="S273" s="39" t="s">
        <v>195</v>
      </c>
      <c r="T273" s="42" t="s">
        <v>298</v>
      </c>
      <c r="U273" s="39">
        <v>0.3</v>
      </c>
      <c r="V273" s="40"/>
      <c r="W273" s="41"/>
      <c r="X273" s="41"/>
      <c r="Y273" s="41"/>
      <c r="Z273" s="41"/>
      <c r="AA273" s="41"/>
      <c r="AB273" s="45"/>
      <c r="AC273" s="41"/>
      <c r="AD273" s="41"/>
      <c r="AE273" s="41"/>
      <c r="AF273" s="46"/>
      <c r="AG273" s="46"/>
      <c r="AH273" s="46"/>
      <c r="AI273" s="46"/>
      <c r="AJ273" s="48">
        <v>1100</v>
      </c>
      <c r="AK273" s="48">
        <v>600</v>
      </c>
      <c r="AL273" s="48">
        <v>450</v>
      </c>
      <c r="AM273" s="49">
        <v>4</v>
      </c>
      <c r="AN273" s="51"/>
    </row>
    <row r="274" ht="15" customHeight="1" spans="1:40">
      <c r="A274" s="22"/>
      <c r="B274" s="22"/>
      <c r="C274" s="23"/>
      <c r="D274" s="23"/>
      <c r="E274" s="23"/>
      <c r="F274" s="26"/>
      <c r="G274" s="24"/>
      <c r="H274" s="25"/>
      <c r="I274" s="25"/>
      <c r="J274" s="24"/>
      <c r="K274" s="25"/>
      <c r="L274" s="32"/>
      <c r="M274" s="33"/>
      <c r="N274" s="34"/>
      <c r="O274" s="32"/>
      <c r="P274" s="32"/>
      <c r="Q274" s="32"/>
      <c r="R274" s="37"/>
      <c r="S274" s="39" t="s">
        <v>194</v>
      </c>
      <c r="T274" s="42" t="s">
        <v>298</v>
      </c>
      <c r="U274" s="39">
        <v>0.3</v>
      </c>
      <c r="V274" s="40"/>
      <c r="W274" s="41"/>
      <c r="X274" s="41"/>
      <c r="Y274" s="41"/>
      <c r="Z274" s="41"/>
      <c r="AA274" s="41"/>
      <c r="AB274" s="45"/>
      <c r="AC274" s="41"/>
      <c r="AD274" s="41"/>
      <c r="AE274" s="41"/>
      <c r="AF274" s="46"/>
      <c r="AG274" s="46"/>
      <c r="AH274" s="46"/>
      <c r="AI274" s="46"/>
      <c r="AJ274" s="48">
        <v>1100</v>
      </c>
      <c r="AK274" s="48">
        <v>600</v>
      </c>
      <c r="AL274" s="48">
        <v>450</v>
      </c>
      <c r="AM274" s="49">
        <v>4.2</v>
      </c>
      <c r="AN274" s="51"/>
    </row>
    <row r="275" ht="15" customHeight="1" spans="1:40">
      <c r="A275" s="22" t="s">
        <v>300</v>
      </c>
      <c r="B275" s="22" t="s">
        <v>301</v>
      </c>
      <c r="C275" s="23" t="s">
        <v>302</v>
      </c>
      <c r="D275" s="23"/>
      <c r="E275" s="23">
        <v>1</v>
      </c>
      <c r="F275" s="23" t="s">
        <v>200</v>
      </c>
      <c r="G275" s="24">
        <v>1.6</v>
      </c>
      <c r="H275" s="25">
        <v>180</v>
      </c>
      <c r="I275" s="25">
        <v>1250</v>
      </c>
      <c r="J275" s="24">
        <f>I275*H275*G275*0.00785/1000</f>
        <v>2.826</v>
      </c>
      <c r="K275" s="25">
        <v>20</v>
      </c>
      <c r="L275" s="32">
        <f>J275/K275</f>
        <v>0.1413</v>
      </c>
      <c r="M275" s="33">
        <v>0.105</v>
      </c>
      <c r="N275" s="34">
        <f>M275/L275</f>
        <v>0.743099787685775</v>
      </c>
      <c r="O275" s="32">
        <v>7</v>
      </c>
      <c r="P275" s="32">
        <v>2.5</v>
      </c>
      <c r="Q275" s="32">
        <f>(L275-M275)*P275</f>
        <v>0.09075</v>
      </c>
      <c r="R275" s="37">
        <f>L275*O275-Q275</f>
        <v>0.89835</v>
      </c>
      <c r="S275" s="38" t="s">
        <v>170</v>
      </c>
      <c r="T275" s="39" t="s">
        <v>171</v>
      </c>
      <c r="U275" s="39">
        <v>0.1</v>
      </c>
      <c r="V275" s="40">
        <f>U275+U277+U276+U278+U279+U280+U281</f>
        <v>0.73</v>
      </c>
      <c r="W275" s="41"/>
      <c r="X275" s="41"/>
      <c r="Y275" s="41"/>
      <c r="Z275" s="41"/>
      <c r="AA275" s="41"/>
      <c r="AB275" s="45"/>
      <c r="AC275" s="41"/>
      <c r="AD275" s="41"/>
      <c r="AE275" s="41"/>
      <c r="AF275" s="46"/>
      <c r="AG275" s="46"/>
      <c r="AH275" s="46"/>
      <c r="AI275" s="46"/>
      <c r="AJ275" s="48"/>
      <c r="AK275" s="48"/>
      <c r="AL275" s="48"/>
      <c r="AM275" s="49"/>
      <c r="AN275" s="50"/>
    </row>
    <row r="276" ht="15" customHeight="1" spans="1:40">
      <c r="A276" s="22"/>
      <c r="B276" s="22"/>
      <c r="C276" s="23"/>
      <c r="D276" s="23"/>
      <c r="E276" s="23"/>
      <c r="F276" s="26"/>
      <c r="G276" s="24"/>
      <c r="H276" s="25"/>
      <c r="I276" s="25"/>
      <c r="J276" s="24"/>
      <c r="K276" s="25"/>
      <c r="L276" s="32"/>
      <c r="M276" s="33"/>
      <c r="N276" s="34"/>
      <c r="O276" s="32"/>
      <c r="P276" s="32"/>
      <c r="Q276" s="32"/>
      <c r="R276" s="37"/>
      <c r="S276" s="39" t="s">
        <v>172</v>
      </c>
      <c r="T276" s="42" t="s">
        <v>163</v>
      </c>
      <c r="U276" s="39">
        <v>0.13</v>
      </c>
      <c r="V276" s="40"/>
      <c r="W276" s="41"/>
      <c r="X276" s="41"/>
      <c r="Y276" s="41"/>
      <c r="Z276" s="41"/>
      <c r="AA276" s="41"/>
      <c r="AB276" s="45"/>
      <c r="AC276" s="41"/>
      <c r="AD276" s="41"/>
      <c r="AE276" s="41"/>
      <c r="AF276" s="46"/>
      <c r="AG276" s="46"/>
      <c r="AH276" s="46"/>
      <c r="AI276" s="46"/>
      <c r="AJ276" s="48">
        <v>500</v>
      </c>
      <c r="AK276" s="48">
        <v>350</v>
      </c>
      <c r="AL276" s="48">
        <v>350</v>
      </c>
      <c r="AM276" s="49">
        <v>0.8</v>
      </c>
      <c r="AN276" s="51"/>
    </row>
    <row r="277" ht="15" customHeight="1" spans="1:40">
      <c r="A277" s="22"/>
      <c r="B277" s="22"/>
      <c r="C277" s="23"/>
      <c r="D277" s="23"/>
      <c r="E277" s="23"/>
      <c r="F277" s="26"/>
      <c r="G277" s="24"/>
      <c r="H277" s="25"/>
      <c r="I277" s="25"/>
      <c r="J277" s="24"/>
      <c r="K277" s="25"/>
      <c r="L277" s="32"/>
      <c r="M277" s="33"/>
      <c r="N277" s="34"/>
      <c r="O277" s="32"/>
      <c r="P277" s="32"/>
      <c r="Q277" s="32"/>
      <c r="R277" s="37"/>
      <c r="S277" s="39" t="s">
        <v>162</v>
      </c>
      <c r="T277" s="42" t="s">
        <v>163</v>
      </c>
      <c r="U277" s="39">
        <v>0.13</v>
      </c>
      <c r="V277" s="40"/>
      <c r="W277" s="41"/>
      <c r="X277" s="41"/>
      <c r="Y277" s="41"/>
      <c r="Z277" s="41"/>
      <c r="AA277" s="41"/>
      <c r="AB277" s="45"/>
      <c r="AC277" s="41"/>
      <c r="AD277" s="41"/>
      <c r="AE277" s="41"/>
      <c r="AF277" s="46"/>
      <c r="AG277" s="46"/>
      <c r="AH277" s="46"/>
      <c r="AI277" s="46"/>
      <c r="AJ277" s="48">
        <v>500</v>
      </c>
      <c r="AK277" s="48">
        <v>350</v>
      </c>
      <c r="AL277" s="48">
        <v>350</v>
      </c>
      <c r="AM277" s="49">
        <v>0.6</v>
      </c>
      <c r="AN277" s="51"/>
    </row>
    <row r="278" ht="15" customHeight="1" spans="1:40">
      <c r="A278" s="22"/>
      <c r="B278" s="22"/>
      <c r="C278" s="23"/>
      <c r="D278" s="23"/>
      <c r="E278" s="23"/>
      <c r="F278" s="26"/>
      <c r="G278" s="24"/>
      <c r="H278" s="25"/>
      <c r="I278" s="25"/>
      <c r="J278" s="24"/>
      <c r="K278" s="25"/>
      <c r="L278" s="32"/>
      <c r="M278" s="33"/>
      <c r="N278" s="34"/>
      <c r="O278" s="32"/>
      <c r="P278" s="32"/>
      <c r="Q278" s="32"/>
      <c r="R278" s="37"/>
      <c r="S278" s="39" t="s">
        <v>194</v>
      </c>
      <c r="T278" s="42" t="s">
        <v>163</v>
      </c>
      <c r="U278" s="39">
        <v>0.13</v>
      </c>
      <c r="V278" s="40"/>
      <c r="W278" s="41"/>
      <c r="X278" s="41"/>
      <c r="Y278" s="41"/>
      <c r="Z278" s="41"/>
      <c r="AA278" s="41"/>
      <c r="AB278" s="45"/>
      <c r="AC278" s="41"/>
      <c r="AD278" s="41"/>
      <c r="AE278" s="41"/>
      <c r="AF278" s="46"/>
      <c r="AG278" s="46"/>
      <c r="AH278" s="46"/>
      <c r="AI278" s="46"/>
      <c r="AJ278" s="48">
        <v>500</v>
      </c>
      <c r="AK278" s="48">
        <v>350</v>
      </c>
      <c r="AL278" s="48">
        <v>350</v>
      </c>
      <c r="AM278" s="49">
        <v>0.6</v>
      </c>
      <c r="AN278" s="51"/>
    </row>
    <row r="279" ht="15" customHeight="1" spans="1:40">
      <c r="A279" s="22"/>
      <c r="B279" s="22"/>
      <c r="C279" s="23"/>
      <c r="D279" s="23"/>
      <c r="E279" s="23"/>
      <c r="F279" s="26"/>
      <c r="G279" s="24"/>
      <c r="H279" s="25"/>
      <c r="I279" s="25"/>
      <c r="J279" s="24"/>
      <c r="K279" s="25"/>
      <c r="L279" s="32"/>
      <c r="M279" s="33"/>
      <c r="N279" s="34"/>
      <c r="O279" s="32"/>
      <c r="P279" s="32"/>
      <c r="Q279" s="32"/>
      <c r="R279" s="37"/>
      <c r="S279" s="39" t="s">
        <v>174</v>
      </c>
      <c r="T279" s="42" t="s">
        <v>173</v>
      </c>
      <c r="U279" s="39">
        <v>0.08</v>
      </c>
      <c r="V279" s="40"/>
      <c r="W279" s="41"/>
      <c r="X279" s="41"/>
      <c r="Y279" s="41"/>
      <c r="Z279" s="41"/>
      <c r="AA279" s="41"/>
      <c r="AB279" s="45"/>
      <c r="AC279" s="41"/>
      <c r="AD279" s="41"/>
      <c r="AE279" s="41"/>
      <c r="AF279" s="46"/>
      <c r="AG279" s="46"/>
      <c r="AH279" s="46"/>
      <c r="AI279" s="46"/>
      <c r="AJ279" s="48">
        <v>500</v>
      </c>
      <c r="AK279" s="48">
        <v>350</v>
      </c>
      <c r="AL279" s="48">
        <v>350</v>
      </c>
      <c r="AM279" s="49">
        <v>0.6</v>
      </c>
      <c r="AN279" s="51"/>
    </row>
    <row r="280" ht="15" customHeight="1" spans="1:40">
      <c r="A280" s="22"/>
      <c r="B280" s="22"/>
      <c r="C280" s="23"/>
      <c r="D280" s="23"/>
      <c r="E280" s="23"/>
      <c r="F280" s="26"/>
      <c r="G280" s="24"/>
      <c r="H280" s="25"/>
      <c r="I280" s="25"/>
      <c r="J280" s="24"/>
      <c r="K280" s="25"/>
      <c r="L280" s="32"/>
      <c r="M280" s="33"/>
      <c r="N280" s="34"/>
      <c r="O280" s="32"/>
      <c r="P280" s="32"/>
      <c r="Q280" s="32"/>
      <c r="R280" s="37"/>
      <c r="S280" s="39" t="s">
        <v>174</v>
      </c>
      <c r="T280" s="42" t="s">
        <v>173</v>
      </c>
      <c r="U280" s="39">
        <v>0.08</v>
      </c>
      <c r="V280" s="40"/>
      <c r="W280" s="41"/>
      <c r="X280" s="41"/>
      <c r="Y280" s="41"/>
      <c r="Z280" s="41"/>
      <c r="AA280" s="41"/>
      <c r="AB280" s="45"/>
      <c r="AC280" s="41"/>
      <c r="AD280" s="41"/>
      <c r="AE280" s="41"/>
      <c r="AF280" s="46"/>
      <c r="AG280" s="46"/>
      <c r="AH280" s="46"/>
      <c r="AI280" s="46"/>
      <c r="AJ280" s="48">
        <v>500</v>
      </c>
      <c r="AK280" s="48">
        <v>350</v>
      </c>
      <c r="AL280" s="48">
        <v>350</v>
      </c>
      <c r="AM280" s="49">
        <v>0.6</v>
      </c>
      <c r="AN280" s="51"/>
    </row>
    <row r="281" ht="15" customHeight="1" spans="1:40">
      <c r="A281" s="22"/>
      <c r="B281" s="22"/>
      <c r="C281" s="23"/>
      <c r="D281" s="23"/>
      <c r="E281" s="23"/>
      <c r="F281" s="26"/>
      <c r="G281" s="24"/>
      <c r="H281" s="25"/>
      <c r="I281" s="25"/>
      <c r="J281" s="24"/>
      <c r="K281" s="25"/>
      <c r="L281" s="32"/>
      <c r="M281" s="33"/>
      <c r="N281" s="34"/>
      <c r="O281" s="32"/>
      <c r="P281" s="32"/>
      <c r="Q281" s="32"/>
      <c r="R281" s="37"/>
      <c r="S281" s="39" t="s">
        <v>195</v>
      </c>
      <c r="T281" s="42" t="s">
        <v>173</v>
      </c>
      <c r="U281" s="39">
        <v>0.08</v>
      </c>
      <c r="V281" s="40"/>
      <c r="W281" s="41"/>
      <c r="X281" s="41"/>
      <c r="Y281" s="41"/>
      <c r="Z281" s="41"/>
      <c r="AA281" s="41"/>
      <c r="AB281" s="45"/>
      <c r="AC281" s="41"/>
      <c r="AD281" s="41"/>
      <c r="AE281" s="41"/>
      <c r="AF281" s="46"/>
      <c r="AG281" s="46"/>
      <c r="AH281" s="46"/>
      <c r="AI281" s="46"/>
      <c r="AJ281" s="48">
        <v>400</v>
      </c>
      <c r="AK281" s="48">
        <v>260</v>
      </c>
      <c r="AL281" s="48">
        <v>300</v>
      </c>
      <c r="AM281" s="49">
        <v>0.35</v>
      </c>
      <c r="AN281" s="51"/>
    </row>
    <row r="282" ht="15" customHeight="1" spans="1:40">
      <c r="A282" s="22" t="s">
        <v>303</v>
      </c>
      <c r="B282" s="22" t="s">
        <v>304</v>
      </c>
      <c r="C282" s="23" t="s">
        <v>305</v>
      </c>
      <c r="D282" s="23"/>
      <c r="E282" s="23">
        <v>1</v>
      </c>
      <c r="F282" s="23" t="s">
        <v>200</v>
      </c>
      <c r="G282" s="24">
        <v>1.6</v>
      </c>
      <c r="H282" s="25">
        <v>180</v>
      </c>
      <c r="I282" s="25">
        <v>1250</v>
      </c>
      <c r="J282" s="24">
        <f>I282*H282*G282*0.00785/1000</f>
        <v>2.826</v>
      </c>
      <c r="K282" s="25">
        <v>20</v>
      </c>
      <c r="L282" s="32">
        <f>J282/K282</f>
        <v>0.1413</v>
      </c>
      <c r="M282" s="33">
        <v>0.105</v>
      </c>
      <c r="N282" s="34">
        <f>M282/L282</f>
        <v>0.743099787685775</v>
      </c>
      <c r="O282" s="32">
        <v>7</v>
      </c>
      <c r="P282" s="32">
        <v>2.5</v>
      </c>
      <c r="Q282" s="32">
        <f>(L282-M282)*P282</f>
        <v>0.09075</v>
      </c>
      <c r="R282" s="37">
        <f>L282*O282-Q282</f>
        <v>0.89835</v>
      </c>
      <c r="S282" s="38" t="s">
        <v>170</v>
      </c>
      <c r="T282" s="39" t="s">
        <v>171</v>
      </c>
      <c r="U282" s="39">
        <v>0.1</v>
      </c>
      <c r="V282" s="40">
        <f>U282+U284+U283+U285+U286+U287+U288</f>
        <v>0.73</v>
      </c>
      <c r="W282" s="41"/>
      <c r="X282" s="41"/>
      <c r="Y282" s="41"/>
      <c r="Z282" s="41"/>
      <c r="AA282" s="41"/>
      <c r="AB282" s="45"/>
      <c r="AC282" s="41"/>
      <c r="AD282" s="41"/>
      <c r="AE282" s="41"/>
      <c r="AF282" s="46"/>
      <c r="AG282" s="46"/>
      <c r="AH282" s="46"/>
      <c r="AI282" s="46"/>
      <c r="AJ282" s="48"/>
      <c r="AK282" s="48"/>
      <c r="AL282" s="48"/>
      <c r="AM282" s="49"/>
      <c r="AN282" s="50"/>
    </row>
    <row r="283" ht="15" customHeight="1" spans="1:40">
      <c r="A283" s="22"/>
      <c r="B283" s="22"/>
      <c r="C283" s="23"/>
      <c r="D283" s="23"/>
      <c r="E283" s="23"/>
      <c r="F283" s="26"/>
      <c r="G283" s="24"/>
      <c r="H283" s="25"/>
      <c r="I283" s="25"/>
      <c r="J283" s="24"/>
      <c r="K283" s="25"/>
      <c r="L283" s="32"/>
      <c r="M283" s="33"/>
      <c r="N283" s="34"/>
      <c r="O283" s="32"/>
      <c r="P283" s="32"/>
      <c r="Q283" s="32"/>
      <c r="R283" s="37"/>
      <c r="S283" s="39" t="s">
        <v>172</v>
      </c>
      <c r="T283" s="42" t="s">
        <v>163</v>
      </c>
      <c r="U283" s="39">
        <v>0.13</v>
      </c>
      <c r="V283" s="40"/>
      <c r="W283" s="41"/>
      <c r="X283" s="41"/>
      <c r="Y283" s="41"/>
      <c r="Z283" s="41"/>
      <c r="AA283" s="41"/>
      <c r="AB283" s="45"/>
      <c r="AC283" s="41"/>
      <c r="AD283" s="41"/>
      <c r="AE283" s="41"/>
      <c r="AF283" s="46"/>
      <c r="AG283" s="46"/>
      <c r="AH283" s="46"/>
      <c r="AI283" s="46"/>
      <c r="AJ283" s="48">
        <v>500</v>
      </c>
      <c r="AK283" s="48">
        <v>350</v>
      </c>
      <c r="AL283" s="48">
        <v>350</v>
      </c>
      <c r="AM283" s="49">
        <v>0.8</v>
      </c>
      <c r="AN283" s="51"/>
    </row>
    <row r="284" ht="15" customHeight="1" spans="1:40">
      <c r="A284" s="22"/>
      <c r="B284" s="22"/>
      <c r="C284" s="23"/>
      <c r="D284" s="23"/>
      <c r="E284" s="23"/>
      <c r="F284" s="26"/>
      <c r="G284" s="24"/>
      <c r="H284" s="25"/>
      <c r="I284" s="25"/>
      <c r="J284" s="24"/>
      <c r="K284" s="25"/>
      <c r="L284" s="32"/>
      <c r="M284" s="33"/>
      <c r="N284" s="34"/>
      <c r="O284" s="32"/>
      <c r="P284" s="32"/>
      <c r="Q284" s="32"/>
      <c r="R284" s="37"/>
      <c r="S284" s="39" t="s">
        <v>162</v>
      </c>
      <c r="T284" s="42" t="s">
        <v>163</v>
      </c>
      <c r="U284" s="39">
        <v>0.13</v>
      </c>
      <c r="V284" s="40"/>
      <c r="W284" s="41"/>
      <c r="X284" s="41"/>
      <c r="Y284" s="41"/>
      <c r="Z284" s="41"/>
      <c r="AA284" s="41"/>
      <c r="AB284" s="45"/>
      <c r="AC284" s="41"/>
      <c r="AD284" s="41"/>
      <c r="AE284" s="41"/>
      <c r="AF284" s="46"/>
      <c r="AG284" s="46"/>
      <c r="AH284" s="46"/>
      <c r="AI284" s="46"/>
      <c r="AJ284" s="48">
        <v>500</v>
      </c>
      <c r="AK284" s="48">
        <v>350</v>
      </c>
      <c r="AL284" s="48">
        <v>350</v>
      </c>
      <c r="AM284" s="49">
        <v>0.6</v>
      </c>
      <c r="AN284" s="51"/>
    </row>
    <row r="285" ht="15" customHeight="1" spans="1:40">
      <c r="A285" s="22"/>
      <c r="B285" s="22"/>
      <c r="C285" s="23"/>
      <c r="D285" s="23"/>
      <c r="E285" s="23"/>
      <c r="F285" s="26"/>
      <c r="G285" s="24"/>
      <c r="H285" s="25"/>
      <c r="I285" s="25"/>
      <c r="J285" s="24"/>
      <c r="K285" s="25"/>
      <c r="L285" s="32"/>
      <c r="M285" s="33"/>
      <c r="N285" s="34"/>
      <c r="O285" s="32"/>
      <c r="P285" s="32"/>
      <c r="Q285" s="32"/>
      <c r="R285" s="37"/>
      <c r="S285" s="39" t="s">
        <v>194</v>
      </c>
      <c r="T285" s="42" t="s">
        <v>163</v>
      </c>
      <c r="U285" s="39">
        <v>0.13</v>
      </c>
      <c r="V285" s="40"/>
      <c r="W285" s="41"/>
      <c r="X285" s="41"/>
      <c r="Y285" s="41"/>
      <c r="Z285" s="41"/>
      <c r="AA285" s="41"/>
      <c r="AB285" s="45"/>
      <c r="AC285" s="41"/>
      <c r="AD285" s="41"/>
      <c r="AE285" s="41"/>
      <c r="AF285" s="46"/>
      <c r="AG285" s="46"/>
      <c r="AH285" s="46"/>
      <c r="AI285" s="46"/>
      <c r="AJ285" s="48">
        <v>500</v>
      </c>
      <c r="AK285" s="48">
        <v>350</v>
      </c>
      <c r="AL285" s="48">
        <v>350</v>
      </c>
      <c r="AM285" s="49">
        <v>0.6</v>
      </c>
      <c r="AN285" s="51"/>
    </row>
    <row r="286" ht="15" customHeight="1" spans="1:40">
      <c r="A286" s="22"/>
      <c r="B286" s="22"/>
      <c r="C286" s="23"/>
      <c r="D286" s="23"/>
      <c r="E286" s="23"/>
      <c r="F286" s="26"/>
      <c r="G286" s="24"/>
      <c r="H286" s="25"/>
      <c r="I286" s="25"/>
      <c r="J286" s="24"/>
      <c r="K286" s="25"/>
      <c r="L286" s="32"/>
      <c r="M286" s="33"/>
      <c r="N286" s="34"/>
      <c r="O286" s="32"/>
      <c r="P286" s="32"/>
      <c r="Q286" s="32"/>
      <c r="R286" s="37"/>
      <c r="S286" s="39" t="s">
        <v>174</v>
      </c>
      <c r="T286" s="42" t="s">
        <v>173</v>
      </c>
      <c r="U286" s="39">
        <v>0.08</v>
      </c>
      <c r="V286" s="40"/>
      <c r="W286" s="41"/>
      <c r="X286" s="41"/>
      <c r="Y286" s="41"/>
      <c r="Z286" s="41"/>
      <c r="AA286" s="41"/>
      <c r="AB286" s="45"/>
      <c r="AC286" s="41"/>
      <c r="AD286" s="41"/>
      <c r="AE286" s="41"/>
      <c r="AF286" s="46"/>
      <c r="AG286" s="46"/>
      <c r="AH286" s="46"/>
      <c r="AI286" s="46"/>
      <c r="AJ286" s="48">
        <v>500</v>
      </c>
      <c r="AK286" s="48">
        <v>350</v>
      </c>
      <c r="AL286" s="48">
        <v>350</v>
      </c>
      <c r="AM286" s="49">
        <v>0.6</v>
      </c>
      <c r="AN286" s="51"/>
    </row>
    <row r="287" ht="15" customHeight="1" spans="1:40">
      <c r="A287" s="22"/>
      <c r="B287" s="22"/>
      <c r="C287" s="23"/>
      <c r="D287" s="23"/>
      <c r="E287" s="23"/>
      <c r="F287" s="26"/>
      <c r="G287" s="24"/>
      <c r="H287" s="25"/>
      <c r="I287" s="25"/>
      <c r="J287" s="24"/>
      <c r="K287" s="25"/>
      <c r="L287" s="32"/>
      <c r="M287" s="33"/>
      <c r="N287" s="34"/>
      <c r="O287" s="32"/>
      <c r="P287" s="32"/>
      <c r="Q287" s="32"/>
      <c r="R287" s="37"/>
      <c r="S287" s="39" t="s">
        <v>174</v>
      </c>
      <c r="T287" s="42" t="s">
        <v>173</v>
      </c>
      <c r="U287" s="39">
        <v>0.08</v>
      </c>
      <c r="V287" s="40"/>
      <c r="W287" s="41"/>
      <c r="X287" s="41"/>
      <c r="Y287" s="41"/>
      <c r="Z287" s="41"/>
      <c r="AA287" s="41"/>
      <c r="AB287" s="45"/>
      <c r="AC287" s="41"/>
      <c r="AD287" s="41"/>
      <c r="AE287" s="41"/>
      <c r="AF287" s="46"/>
      <c r="AG287" s="46"/>
      <c r="AH287" s="46"/>
      <c r="AI287" s="46"/>
      <c r="AJ287" s="48">
        <v>500</v>
      </c>
      <c r="AK287" s="48">
        <v>350</v>
      </c>
      <c r="AL287" s="48">
        <v>350</v>
      </c>
      <c r="AM287" s="49">
        <v>0.6</v>
      </c>
      <c r="AN287" s="51"/>
    </row>
    <row r="288" ht="15" customHeight="1" spans="1:40">
      <c r="A288" s="22"/>
      <c r="B288" s="22"/>
      <c r="C288" s="23"/>
      <c r="D288" s="23"/>
      <c r="E288" s="23"/>
      <c r="F288" s="26"/>
      <c r="G288" s="24"/>
      <c r="H288" s="25"/>
      <c r="I288" s="25"/>
      <c r="J288" s="24"/>
      <c r="K288" s="25"/>
      <c r="L288" s="32"/>
      <c r="M288" s="33"/>
      <c r="N288" s="34"/>
      <c r="O288" s="32"/>
      <c r="P288" s="32"/>
      <c r="Q288" s="32"/>
      <c r="R288" s="37"/>
      <c r="S288" s="39" t="s">
        <v>195</v>
      </c>
      <c r="T288" s="42" t="s">
        <v>173</v>
      </c>
      <c r="U288" s="39">
        <v>0.08</v>
      </c>
      <c r="V288" s="40"/>
      <c r="W288" s="41"/>
      <c r="X288" s="41"/>
      <c r="Y288" s="41"/>
      <c r="Z288" s="41"/>
      <c r="AA288" s="41"/>
      <c r="AB288" s="45"/>
      <c r="AC288" s="41"/>
      <c r="AD288" s="41"/>
      <c r="AE288" s="41"/>
      <c r="AF288" s="46"/>
      <c r="AG288" s="46"/>
      <c r="AH288" s="46"/>
      <c r="AI288" s="46"/>
      <c r="AJ288" s="48">
        <v>400</v>
      </c>
      <c r="AK288" s="48">
        <v>260</v>
      </c>
      <c r="AL288" s="48">
        <v>300</v>
      </c>
      <c r="AM288" s="49">
        <v>0.35</v>
      </c>
      <c r="AN288" s="51"/>
    </row>
    <row r="289" ht="15" customHeight="1" spans="1:40">
      <c r="A289" s="22" t="s">
        <v>306</v>
      </c>
      <c r="B289" s="22" t="s">
        <v>307</v>
      </c>
      <c r="C289" s="23" t="s">
        <v>308</v>
      </c>
      <c r="D289" s="23"/>
      <c r="E289" s="23">
        <v>1</v>
      </c>
      <c r="F289" s="23" t="s">
        <v>200</v>
      </c>
      <c r="G289" s="24">
        <v>2</v>
      </c>
      <c r="H289" s="25">
        <v>170</v>
      </c>
      <c r="I289" s="25">
        <v>1250</v>
      </c>
      <c r="J289" s="24">
        <f>I289*H289*G289*0.00785/1000</f>
        <v>3.33625</v>
      </c>
      <c r="K289" s="25">
        <v>9</v>
      </c>
      <c r="L289" s="32">
        <f>J289/K289</f>
        <v>0.370694444444444</v>
      </c>
      <c r="M289" s="33">
        <v>0.154</v>
      </c>
      <c r="N289" s="34">
        <f>M289/L289</f>
        <v>0.415436493068565</v>
      </c>
      <c r="O289" s="32">
        <v>7</v>
      </c>
      <c r="P289" s="32">
        <v>2.5</v>
      </c>
      <c r="Q289" s="32">
        <f>(L289-M289)*P289</f>
        <v>0.541736111111111</v>
      </c>
      <c r="R289" s="37">
        <f>L289*O289-Q289</f>
        <v>2.053125</v>
      </c>
      <c r="S289" s="38" t="s">
        <v>170</v>
      </c>
      <c r="T289" s="39" t="s">
        <v>171</v>
      </c>
      <c r="U289" s="39">
        <v>0.1</v>
      </c>
      <c r="V289" s="40">
        <f>U289+U291+U290+U292+U293+U294+U295</f>
        <v>0.73</v>
      </c>
      <c r="W289" s="41"/>
      <c r="X289" s="41"/>
      <c r="Y289" s="41"/>
      <c r="Z289" s="41"/>
      <c r="AA289" s="41"/>
      <c r="AB289" s="45"/>
      <c r="AC289" s="41">
        <v>0.6</v>
      </c>
      <c r="AD289" s="41"/>
      <c r="AE289" s="41">
        <v>0.4</v>
      </c>
      <c r="AF289" s="46">
        <f>(AE289+AC289+Y289+V289+R289)*0.18</f>
        <v>0.6809625</v>
      </c>
      <c r="AG289" s="46"/>
      <c r="AH289" s="46">
        <v>0.35</v>
      </c>
      <c r="AI289" s="46"/>
      <c r="AJ289" s="52" t="s">
        <v>140</v>
      </c>
      <c r="AK289" s="53"/>
      <c r="AL289" s="54"/>
      <c r="AM289" s="49">
        <v>1</v>
      </c>
      <c r="AN289" s="50">
        <f>AH289+AF289+AE289+AC289+V289+R289</f>
        <v>4.8140875</v>
      </c>
    </row>
    <row r="290" ht="15" customHeight="1" spans="1:40">
      <c r="A290" s="22"/>
      <c r="B290" s="22"/>
      <c r="C290" s="23"/>
      <c r="D290" s="23"/>
      <c r="E290" s="23"/>
      <c r="F290" s="26"/>
      <c r="G290" s="24"/>
      <c r="H290" s="25"/>
      <c r="I290" s="25"/>
      <c r="J290" s="24"/>
      <c r="K290" s="25"/>
      <c r="L290" s="32"/>
      <c r="M290" s="33"/>
      <c r="N290" s="34"/>
      <c r="O290" s="32"/>
      <c r="P290" s="32"/>
      <c r="Q290" s="32"/>
      <c r="R290" s="37"/>
      <c r="S290" s="39" t="s">
        <v>172</v>
      </c>
      <c r="T290" s="42" t="s">
        <v>163</v>
      </c>
      <c r="U290" s="39">
        <v>0.13</v>
      </c>
      <c r="V290" s="40"/>
      <c r="W290" s="41"/>
      <c r="X290" s="41"/>
      <c r="Y290" s="41"/>
      <c r="Z290" s="41"/>
      <c r="AA290" s="41"/>
      <c r="AB290" s="45"/>
      <c r="AC290" s="41"/>
      <c r="AD290" s="41"/>
      <c r="AE290" s="41"/>
      <c r="AF290" s="46"/>
      <c r="AG290" s="46"/>
      <c r="AH290" s="46"/>
      <c r="AI290" s="46"/>
      <c r="AJ290" s="48">
        <v>500</v>
      </c>
      <c r="AK290" s="48">
        <v>350</v>
      </c>
      <c r="AL290" s="48">
        <v>350</v>
      </c>
      <c r="AM290" s="49">
        <v>0.8</v>
      </c>
      <c r="AN290" s="51"/>
    </row>
    <row r="291" ht="15" customHeight="1" spans="1:40">
      <c r="A291" s="22"/>
      <c r="B291" s="22"/>
      <c r="C291" s="23"/>
      <c r="D291" s="23"/>
      <c r="E291" s="23"/>
      <c r="F291" s="26"/>
      <c r="G291" s="24"/>
      <c r="H291" s="25"/>
      <c r="I291" s="25"/>
      <c r="J291" s="24"/>
      <c r="K291" s="25"/>
      <c r="L291" s="32"/>
      <c r="M291" s="33"/>
      <c r="N291" s="34"/>
      <c r="O291" s="32"/>
      <c r="P291" s="32"/>
      <c r="Q291" s="32"/>
      <c r="R291" s="37"/>
      <c r="S291" s="39" t="s">
        <v>162</v>
      </c>
      <c r="T291" s="42" t="s">
        <v>163</v>
      </c>
      <c r="U291" s="39">
        <v>0.13</v>
      </c>
      <c r="V291" s="40"/>
      <c r="W291" s="41"/>
      <c r="X291" s="41"/>
      <c r="Y291" s="41"/>
      <c r="Z291" s="41"/>
      <c r="AA291" s="41"/>
      <c r="AB291" s="45"/>
      <c r="AC291" s="41"/>
      <c r="AD291" s="41"/>
      <c r="AE291" s="41"/>
      <c r="AF291" s="46"/>
      <c r="AG291" s="46"/>
      <c r="AH291" s="46"/>
      <c r="AI291" s="46"/>
      <c r="AJ291" s="48">
        <v>500</v>
      </c>
      <c r="AK291" s="48">
        <v>350</v>
      </c>
      <c r="AL291" s="48">
        <v>350</v>
      </c>
      <c r="AM291" s="49">
        <v>0.6</v>
      </c>
      <c r="AN291" s="51"/>
    </row>
    <row r="292" ht="15" customHeight="1" spans="1:40">
      <c r="A292" s="22"/>
      <c r="B292" s="22"/>
      <c r="C292" s="23"/>
      <c r="D292" s="23"/>
      <c r="E292" s="23"/>
      <c r="F292" s="26"/>
      <c r="G292" s="24"/>
      <c r="H292" s="25"/>
      <c r="I292" s="25"/>
      <c r="J292" s="24"/>
      <c r="K292" s="25"/>
      <c r="L292" s="32"/>
      <c r="M292" s="33"/>
      <c r="N292" s="34"/>
      <c r="O292" s="32"/>
      <c r="P292" s="32"/>
      <c r="Q292" s="32"/>
      <c r="R292" s="37"/>
      <c r="S292" s="39" t="s">
        <v>194</v>
      </c>
      <c r="T292" s="42" t="s">
        <v>163</v>
      </c>
      <c r="U292" s="39">
        <v>0.13</v>
      </c>
      <c r="V292" s="40"/>
      <c r="W292" s="41"/>
      <c r="X292" s="41"/>
      <c r="Y292" s="41"/>
      <c r="Z292" s="41"/>
      <c r="AA292" s="41"/>
      <c r="AB292" s="45"/>
      <c r="AC292" s="41"/>
      <c r="AD292" s="41"/>
      <c r="AE292" s="41"/>
      <c r="AF292" s="46"/>
      <c r="AG292" s="46"/>
      <c r="AH292" s="46"/>
      <c r="AI292" s="46"/>
      <c r="AJ292" s="48">
        <v>500</v>
      </c>
      <c r="AK292" s="48">
        <v>350</v>
      </c>
      <c r="AL292" s="48">
        <v>350</v>
      </c>
      <c r="AM292" s="49">
        <v>0.6</v>
      </c>
      <c r="AN292" s="51"/>
    </row>
    <row r="293" ht="15" customHeight="1" spans="1:40">
      <c r="A293" s="22"/>
      <c r="B293" s="22"/>
      <c r="C293" s="23"/>
      <c r="D293" s="23"/>
      <c r="E293" s="23"/>
      <c r="F293" s="26"/>
      <c r="G293" s="24"/>
      <c r="H293" s="25"/>
      <c r="I293" s="25"/>
      <c r="J293" s="24"/>
      <c r="K293" s="25"/>
      <c r="L293" s="32"/>
      <c r="M293" s="33"/>
      <c r="N293" s="34"/>
      <c r="O293" s="32"/>
      <c r="P293" s="32"/>
      <c r="Q293" s="32"/>
      <c r="R293" s="37"/>
      <c r="S293" s="39" t="s">
        <v>174</v>
      </c>
      <c r="T293" s="42" t="s">
        <v>173</v>
      </c>
      <c r="U293" s="39">
        <v>0.08</v>
      </c>
      <c r="V293" s="40"/>
      <c r="W293" s="41"/>
      <c r="X293" s="41"/>
      <c r="Y293" s="41"/>
      <c r="Z293" s="41"/>
      <c r="AA293" s="41"/>
      <c r="AB293" s="45"/>
      <c r="AC293" s="41"/>
      <c r="AD293" s="41"/>
      <c r="AE293" s="41"/>
      <c r="AF293" s="46"/>
      <c r="AG293" s="46"/>
      <c r="AH293" s="46"/>
      <c r="AI293" s="46"/>
      <c r="AJ293" s="48">
        <v>500</v>
      </c>
      <c r="AK293" s="48">
        <v>350</v>
      </c>
      <c r="AL293" s="48">
        <v>350</v>
      </c>
      <c r="AM293" s="49">
        <v>0.6</v>
      </c>
      <c r="AN293" s="51"/>
    </row>
    <row r="294" ht="15" customHeight="1" spans="1:40">
      <c r="A294" s="22"/>
      <c r="B294" s="22"/>
      <c r="C294" s="23"/>
      <c r="D294" s="23"/>
      <c r="E294" s="23"/>
      <c r="F294" s="26"/>
      <c r="G294" s="24"/>
      <c r="H294" s="25"/>
      <c r="I294" s="25"/>
      <c r="J294" s="24"/>
      <c r="K294" s="25"/>
      <c r="L294" s="32"/>
      <c r="M294" s="33"/>
      <c r="N294" s="34"/>
      <c r="O294" s="32"/>
      <c r="P294" s="32"/>
      <c r="Q294" s="32"/>
      <c r="R294" s="37"/>
      <c r="S294" s="39" t="s">
        <v>174</v>
      </c>
      <c r="T294" s="42" t="s">
        <v>173</v>
      </c>
      <c r="U294" s="39">
        <v>0.08</v>
      </c>
      <c r="V294" s="40"/>
      <c r="W294" s="41"/>
      <c r="X294" s="41"/>
      <c r="Y294" s="41"/>
      <c r="Z294" s="41"/>
      <c r="AA294" s="41"/>
      <c r="AB294" s="45"/>
      <c r="AC294" s="41"/>
      <c r="AD294" s="41"/>
      <c r="AE294" s="41"/>
      <c r="AF294" s="46"/>
      <c r="AG294" s="46"/>
      <c r="AH294" s="46"/>
      <c r="AI294" s="46"/>
      <c r="AJ294" s="48">
        <v>500</v>
      </c>
      <c r="AK294" s="48">
        <v>350</v>
      </c>
      <c r="AL294" s="48">
        <v>350</v>
      </c>
      <c r="AM294" s="49">
        <v>0.6</v>
      </c>
      <c r="AN294" s="51"/>
    </row>
    <row r="295" ht="15" customHeight="1" spans="1:40">
      <c r="A295" s="22"/>
      <c r="B295" s="22"/>
      <c r="C295" s="23"/>
      <c r="D295" s="23"/>
      <c r="E295" s="23"/>
      <c r="F295" s="26"/>
      <c r="G295" s="24"/>
      <c r="H295" s="25"/>
      <c r="I295" s="25"/>
      <c r="J295" s="24"/>
      <c r="K295" s="25"/>
      <c r="L295" s="32"/>
      <c r="M295" s="33"/>
      <c r="N295" s="34"/>
      <c r="O295" s="32"/>
      <c r="P295" s="32"/>
      <c r="Q295" s="32"/>
      <c r="R295" s="37"/>
      <c r="S295" s="39" t="s">
        <v>195</v>
      </c>
      <c r="T295" s="42" t="s">
        <v>173</v>
      </c>
      <c r="U295" s="39">
        <v>0.08</v>
      </c>
      <c r="V295" s="40"/>
      <c r="W295" s="41"/>
      <c r="X295" s="41"/>
      <c r="Y295" s="41"/>
      <c r="Z295" s="41"/>
      <c r="AA295" s="41"/>
      <c r="AB295" s="45"/>
      <c r="AC295" s="41"/>
      <c r="AD295" s="41"/>
      <c r="AE295" s="41"/>
      <c r="AF295" s="46"/>
      <c r="AG295" s="46"/>
      <c r="AH295" s="46"/>
      <c r="AI295" s="46"/>
      <c r="AJ295" s="48">
        <v>400</v>
      </c>
      <c r="AK295" s="48">
        <v>260</v>
      </c>
      <c r="AL295" s="48">
        <v>300</v>
      </c>
      <c r="AM295" s="49">
        <v>0.35</v>
      </c>
      <c r="AN295" s="51"/>
    </row>
    <row r="296" ht="15" customHeight="1" spans="1:40">
      <c r="A296" s="22" t="s">
        <v>309</v>
      </c>
      <c r="B296" s="22" t="s">
        <v>310</v>
      </c>
      <c r="C296" s="23" t="s">
        <v>311</v>
      </c>
      <c r="D296" s="23"/>
      <c r="E296" s="23">
        <v>1</v>
      </c>
      <c r="F296" s="23"/>
      <c r="G296" s="24"/>
      <c r="H296" s="25"/>
      <c r="I296" s="25"/>
      <c r="J296" s="24"/>
      <c r="K296" s="25"/>
      <c r="L296" s="32"/>
      <c r="M296" s="33"/>
      <c r="N296" s="34"/>
      <c r="O296" s="32"/>
      <c r="P296" s="32"/>
      <c r="Q296" s="32"/>
      <c r="R296" s="37">
        <f>R303+R310+R317+R324+R331</f>
        <v>4.355932296875</v>
      </c>
      <c r="S296" s="38"/>
      <c r="T296" s="39"/>
      <c r="U296" s="39"/>
      <c r="V296" s="40">
        <f>V303+V310+V317+V324+V331</f>
        <v>2.6</v>
      </c>
      <c r="W296" s="41"/>
      <c r="X296" s="41"/>
      <c r="Y296" s="41">
        <v>1.6</v>
      </c>
      <c r="Z296" s="41"/>
      <c r="AA296" s="41"/>
      <c r="AB296" s="45"/>
      <c r="AC296" s="41">
        <v>1.3</v>
      </c>
      <c r="AD296" s="41"/>
      <c r="AE296" s="41">
        <v>1.8</v>
      </c>
      <c r="AF296" s="46">
        <f>(AE296+AC296+Y296+V296+R296)*0.18</f>
        <v>2.0980678134375</v>
      </c>
      <c r="AG296" s="46"/>
      <c r="AH296" s="46">
        <v>0.55</v>
      </c>
      <c r="AI296" s="46"/>
      <c r="AJ296" s="48"/>
      <c r="AK296" s="48"/>
      <c r="AL296" s="48"/>
      <c r="AM296" s="49"/>
      <c r="AN296" s="50">
        <f>AH296+AF296+AE296+AC296+V296+R296</f>
        <v>12.7040001103125</v>
      </c>
    </row>
    <row r="297" ht="15" customHeight="1" spans="1:40">
      <c r="A297" s="22"/>
      <c r="B297" s="22"/>
      <c r="C297" s="23"/>
      <c r="D297" s="23"/>
      <c r="E297" s="23"/>
      <c r="F297" s="26"/>
      <c r="G297" s="24"/>
      <c r="H297" s="25"/>
      <c r="I297" s="25"/>
      <c r="J297" s="24"/>
      <c r="K297" s="25"/>
      <c r="L297" s="32"/>
      <c r="M297" s="33"/>
      <c r="N297" s="34"/>
      <c r="O297" s="32"/>
      <c r="P297" s="32"/>
      <c r="Q297" s="32"/>
      <c r="R297" s="37"/>
      <c r="S297" s="39"/>
      <c r="T297" s="42"/>
      <c r="U297" s="39"/>
      <c r="V297" s="40"/>
      <c r="W297" s="41"/>
      <c r="X297" s="41"/>
      <c r="Y297" s="41"/>
      <c r="Z297" s="41"/>
      <c r="AA297" s="41"/>
      <c r="AB297" s="45"/>
      <c r="AC297" s="41"/>
      <c r="AD297" s="41"/>
      <c r="AE297" s="41"/>
      <c r="AF297" s="46"/>
      <c r="AG297" s="46"/>
      <c r="AH297" s="46"/>
      <c r="AI297" s="46"/>
      <c r="AJ297" s="48"/>
      <c r="AK297" s="48"/>
      <c r="AL297" s="48"/>
      <c r="AM297" s="49"/>
      <c r="AN297" s="51"/>
    </row>
    <row r="298" ht="15" customHeight="1" spans="1:40">
      <c r="A298" s="22"/>
      <c r="B298" s="22"/>
      <c r="C298" s="23"/>
      <c r="D298" s="23"/>
      <c r="E298" s="23"/>
      <c r="F298" s="26"/>
      <c r="G298" s="24"/>
      <c r="H298" s="25"/>
      <c r="I298" s="25"/>
      <c r="J298" s="24"/>
      <c r="K298" s="25"/>
      <c r="L298" s="32"/>
      <c r="M298" s="33"/>
      <c r="N298" s="34"/>
      <c r="O298" s="32"/>
      <c r="P298" s="32"/>
      <c r="Q298" s="32"/>
      <c r="R298" s="37"/>
      <c r="S298" s="39"/>
      <c r="T298" s="42"/>
      <c r="U298" s="39"/>
      <c r="V298" s="40"/>
      <c r="W298" s="41"/>
      <c r="X298" s="41"/>
      <c r="Y298" s="41"/>
      <c r="Z298" s="41"/>
      <c r="AA298" s="41"/>
      <c r="AB298" s="45"/>
      <c r="AC298" s="41"/>
      <c r="AD298" s="41"/>
      <c r="AE298" s="41"/>
      <c r="AF298" s="46"/>
      <c r="AG298" s="46"/>
      <c r="AH298" s="46"/>
      <c r="AI298" s="46"/>
      <c r="AJ298" s="48"/>
      <c r="AK298" s="48"/>
      <c r="AL298" s="48"/>
      <c r="AM298" s="49"/>
      <c r="AN298" s="51"/>
    </row>
    <row r="299" ht="15" customHeight="1" spans="1:40">
      <c r="A299" s="22"/>
      <c r="B299" s="22"/>
      <c r="C299" s="23"/>
      <c r="D299" s="23"/>
      <c r="E299" s="23"/>
      <c r="F299" s="26"/>
      <c r="G299" s="24"/>
      <c r="H299" s="25"/>
      <c r="I299" s="25"/>
      <c r="J299" s="24"/>
      <c r="K299" s="25"/>
      <c r="L299" s="32"/>
      <c r="M299" s="33"/>
      <c r="N299" s="34"/>
      <c r="O299" s="32"/>
      <c r="P299" s="32"/>
      <c r="Q299" s="32"/>
      <c r="R299" s="37"/>
      <c r="S299" s="39"/>
      <c r="T299" s="42"/>
      <c r="U299" s="39"/>
      <c r="V299" s="40"/>
      <c r="W299" s="41"/>
      <c r="X299" s="41"/>
      <c r="Y299" s="41"/>
      <c r="Z299" s="41"/>
      <c r="AA299" s="41"/>
      <c r="AB299" s="45"/>
      <c r="AC299" s="41"/>
      <c r="AD299" s="41"/>
      <c r="AE299" s="41"/>
      <c r="AF299" s="46"/>
      <c r="AG299" s="46"/>
      <c r="AH299" s="46"/>
      <c r="AI299" s="46"/>
      <c r="AJ299" s="48"/>
      <c r="AK299" s="48"/>
      <c r="AL299" s="48"/>
      <c r="AM299" s="49"/>
      <c r="AN299" s="51"/>
    </row>
    <row r="300" ht="15" customHeight="1" spans="1:40">
      <c r="A300" s="22"/>
      <c r="B300" s="22"/>
      <c r="C300" s="23"/>
      <c r="D300" s="23"/>
      <c r="E300" s="23"/>
      <c r="F300" s="26"/>
      <c r="G300" s="24"/>
      <c r="H300" s="25"/>
      <c r="I300" s="25"/>
      <c r="J300" s="24"/>
      <c r="K300" s="25"/>
      <c r="L300" s="32"/>
      <c r="M300" s="33"/>
      <c r="N300" s="34"/>
      <c r="O300" s="32"/>
      <c r="P300" s="32"/>
      <c r="Q300" s="32"/>
      <c r="R300" s="37"/>
      <c r="S300" s="39"/>
      <c r="T300" s="42"/>
      <c r="U300" s="39"/>
      <c r="V300" s="40"/>
      <c r="W300" s="41"/>
      <c r="X300" s="41"/>
      <c r="Y300" s="41"/>
      <c r="Z300" s="41"/>
      <c r="AA300" s="41"/>
      <c r="AB300" s="45"/>
      <c r="AC300" s="41"/>
      <c r="AD300" s="41"/>
      <c r="AE300" s="41"/>
      <c r="AF300" s="46"/>
      <c r="AG300" s="46"/>
      <c r="AH300" s="46"/>
      <c r="AI300" s="46"/>
      <c r="AJ300" s="52" t="s">
        <v>140</v>
      </c>
      <c r="AK300" s="53"/>
      <c r="AL300" s="54"/>
      <c r="AM300" s="49">
        <v>1.2</v>
      </c>
      <c r="AN300" s="51"/>
    </row>
    <row r="301" ht="15" customHeight="1" spans="1:40">
      <c r="A301" s="22"/>
      <c r="B301" s="22"/>
      <c r="C301" s="23"/>
      <c r="D301" s="23"/>
      <c r="E301" s="23"/>
      <c r="F301" s="26"/>
      <c r="G301" s="24"/>
      <c r="H301" s="25"/>
      <c r="I301" s="25"/>
      <c r="J301" s="24"/>
      <c r="K301" s="25"/>
      <c r="L301" s="32"/>
      <c r="M301" s="33"/>
      <c r="N301" s="34"/>
      <c r="O301" s="32"/>
      <c r="P301" s="32"/>
      <c r="Q301" s="32"/>
      <c r="R301" s="37"/>
      <c r="S301" s="39"/>
      <c r="T301" s="42"/>
      <c r="U301" s="39"/>
      <c r="V301" s="40"/>
      <c r="W301" s="41"/>
      <c r="X301" s="41"/>
      <c r="Y301" s="41"/>
      <c r="Z301" s="41"/>
      <c r="AA301" s="41"/>
      <c r="AB301" s="45"/>
      <c r="AC301" s="41"/>
      <c r="AD301" s="41"/>
      <c r="AE301" s="41"/>
      <c r="AF301" s="46"/>
      <c r="AG301" s="46"/>
      <c r="AH301" s="46"/>
      <c r="AI301" s="46"/>
      <c r="AJ301" s="52" t="s">
        <v>312</v>
      </c>
      <c r="AK301" s="53"/>
      <c r="AL301" s="54"/>
      <c r="AM301" s="49">
        <v>0.6</v>
      </c>
      <c r="AN301" s="51"/>
    </row>
    <row r="302" ht="15" customHeight="1" spans="1:40">
      <c r="A302" s="22"/>
      <c r="B302" s="22"/>
      <c r="C302" s="23"/>
      <c r="D302" s="23"/>
      <c r="E302" s="23"/>
      <c r="F302" s="26"/>
      <c r="G302" s="24"/>
      <c r="H302" s="25"/>
      <c r="I302" s="25"/>
      <c r="J302" s="24"/>
      <c r="K302" s="25"/>
      <c r="L302" s="32"/>
      <c r="M302" s="33"/>
      <c r="N302" s="34"/>
      <c r="O302" s="32"/>
      <c r="P302" s="32"/>
      <c r="Q302" s="32"/>
      <c r="R302" s="37"/>
      <c r="S302" s="39"/>
      <c r="T302" s="42"/>
      <c r="U302" s="39"/>
      <c r="V302" s="40"/>
      <c r="W302" s="41"/>
      <c r="X302" s="41"/>
      <c r="Y302" s="41"/>
      <c r="Z302" s="41"/>
      <c r="AA302" s="41"/>
      <c r="AB302" s="45"/>
      <c r="AC302" s="41"/>
      <c r="AD302" s="41"/>
      <c r="AE302" s="41"/>
      <c r="AF302" s="46"/>
      <c r="AG302" s="46"/>
      <c r="AH302" s="46"/>
      <c r="AI302" s="46"/>
      <c r="AJ302" s="52" t="s">
        <v>293</v>
      </c>
      <c r="AK302" s="53"/>
      <c r="AL302" s="54"/>
      <c r="AM302" s="49">
        <v>0.6</v>
      </c>
      <c r="AN302" s="51"/>
    </row>
    <row r="303" ht="15" customHeight="1" spans="1:40">
      <c r="A303" s="22" t="s">
        <v>313</v>
      </c>
      <c r="B303" s="22" t="s">
        <v>314</v>
      </c>
      <c r="C303" s="23" t="s">
        <v>315</v>
      </c>
      <c r="D303" s="23"/>
      <c r="E303" s="23">
        <v>1</v>
      </c>
      <c r="F303" s="23" t="s">
        <v>245</v>
      </c>
      <c r="G303" s="24"/>
      <c r="H303" s="25"/>
      <c r="I303" s="25"/>
      <c r="J303" s="24"/>
      <c r="K303" s="25"/>
      <c r="L303" s="32">
        <v>0.26</v>
      </c>
      <c r="M303" s="33">
        <v>0.205</v>
      </c>
      <c r="N303" s="34">
        <f>M303/L303</f>
        <v>0.788461538461538</v>
      </c>
      <c r="O303" s="32">
        <v>8.6</v>
      </c>
      <c r="P303" s="32">
        <v>2</v>
      </c>
      <c r="Q303" s="32">
        <f>(L303-M303)*P303</f>
        <v>0.11</v>
      </c>
      <c r="R303" s="37">
        <f>L303*O303-Q303</f>
        <v>2.126</v>
      </c>
      <c r="S303" s="38" t="s">
        <v>138</v>
      </c>
      <c r="T303" s="39" t="s">
        <v>164</v>
      </c>
      <c r="U303" s="39">
        <v>0.2</v>
      </c>
      <c r="V303" s="40">
        <f>U303+U305+U304+U306+U307+U308+U309</f>
        <v>0.3</v>
      </c>
      <c r="W303" s="41"/>
      <c r="X303" s="41"/>
      <c r="Y303" s="41"/>
      <c r="Z303" s="41"/>
      <c r="AA303" s="41"/>
      <c r="AB303" s="45"/>
      <c r="AC303" s="41"/>
      <c r="AD303" s="41"/>
      <c r="AE303" s="41"/>
      <c r="AF303" s="46"/>
      <c r="AG303" s="46"/>
      <c r="AH303" s="46"/>
      <c r="AI303" s="46"/>
      <c r="AJ303" s="48"/>
      <c r="AK303" s="48"/>
      <c r="AL303" s="48"/>
      <c r="AM303" s="49"/>
      <c r="AN303" s="50"/>
    </row>
    <row r="304" ht="15" customHeight="1" spans="1:40">
      <c r="A304" s="22"/>
      <c r="B304" s="22"/>
      <c r="C304" s="23"/>
      <c r="D304" s="23"/>
      <c r="E304" s="23"/>
      <c r="F304" s="26"/>
      <c r="G304" s="24"/>
      <c r="H304" s="25"/>
      <c r="I304" s="25"/>
      <c r="J304" s="24"/>
      <c r="K304" s="25"/>
      <c r="L304" s="32"/>
      <c r="M304" s="33"/>
      <c r="N304" s="34"/>
      <c r="O304" s="32"/>
      <c r="P304" s="32"/>
      <c r="Q304" s="32"/>
      <c r="R304" s="37"/>
      <c r="S304" s="39" t="s">
        <v>225</v>
      </c>
      <c r="T304" s="42" t="s">
        <v>183</v>
      </c>
      <c r="U304" s="39">
        <v>0.1</v>
      </c>
      <c r="V304" s="40"/>
      <c r="W304" s="41"/>
      <c r="X304" s="41"/>
      <c r="Y304" s="41"/>
      <c r="Z304" s="41"/>
      <c r="AA304" s="41"/>
      <c r="AB304" s="45"/>
      <c r="AC304" s="41"/>
      <c r="AD304" s="41"/>
      <c r="AE304" s="41"/>
      <c r="AF304" s="46"/>
      <c r="AG304" s="46"/>
      <c r="AH304" s="46"/>
      <c r="AI304" s="46"/>
      <c r="AJ304" s="48"/>
      <c r="AK304" s="48"/>
      <c r="AL304" s="48"/>
      <c r="AM304" s="49"/>
      <c r="AN304" s="51"/>
    </row>
    <row r="305" ht="15" customHeight="1" spans="1:40">
      <c r="A305" s="22"/>
      <c r="B305" s="22"/>
      <c r="C305" s="23"/>
      <c r="D305" s="23"/>
      <c r="E305" s="23"/>
      <c r="F305" s="26"/>
      <c r="G305" s="24"/>
      <c r="H305" s="25"/>
      <c r="I305" s="25"/>
      <c r="J305" s="24"/>
      <c r="K305" s="25"/>
      <c r="L305" s="32"/>
      <c r="M305" s="33"/>
      <c r="N305" s="34"/>
      <c r="O305" s="32"/>
      <c r="P305" s="32"/>
      <c r="Q305" s="32"/>
      <c r="R305" s="37"/>
      <c r="S305" s="39"/>
      <c r="T305" s="42"/>
      <c r="U305" s="39"/>
      <c r="V305" s="40"/>
      <c r="W305" s="41"/>
      <c r="X305" s="41"/>
      <c r="Y305" s="41"/>
      <c r="Z305" s="41"/>
      <c r="AA305" s="41"/>
      <c r="AB305" s="45"/>
      <c r="AC305" s="41"/>
      <c r="AD305" s="41"/>
      <c r="AE305" s="41"/>
      <c r="AF305" s="46"/>
      <c r="AG305" s="46"/>
      <c r="AH305" s="46"/>
      <c r="AI305" s="46"/>
      <c r="AJ305" s="48"/>
      <c r="AK305" s="48"/>
      <c r="AL305" s="48"/>
      <c r="AM305" s="49"/>
      <c r="AN305" s="51"/>
    </row>
    <row r="306" ht="15" customHeight="1" spans="1:40">
      <c r="A306" s="22"/>
      <c r="B306" s="22"/>
      <c r="C306" s="23"/>
      <c r="D306" s="23"/>
      <c r="E306" s="23"/>
      <c r="F306" s="26"/>
      <c r="G306" s="24"/>
      <c r="H306" s="25"/>
      <c r="I306" s="25"/>
      <c r="J306" s="24"/>
      <c r="K306" s="25"/>
      <c r="L306" s="32"/>
      <c r="M306" s="33"/>
      <c r="N306" s="34"/>
      <c r="O306" s="32"/>
      <c r="P306" s="32"/>
      <c r="Q306" s="32"/>
      <c r="R306" s="37"/>
      <c r="S306" s="39"/>
      <c r="T306" s="42"/>
      <c r="U306" s="39"/>
      <c r="V306" s="40"/>
      <c r="W306" s="41"/>
      <c r="X306" s="41"/>
      <c r="Y306" s="41"/>
      <c r="Z306" s="41"/>
      <c r="AA306" s="41"/>
      <c r="AB306" s="45"/>
      <c r="AC306" s="41"/>
      <c r="AD306" s="41"/>
      <c r="AE306" s="41"/>
      <c r="AF306" s="46"/>
      <c r="AG306" s="46"/>
      <c r="AH306" s="46"/>
      <c r="AI306" s="46"/>
      <c r="AJ306" s="48"/>
      <c r="AK306" s="48"/>
      <c r="AL306" s="48"/>
      <c r="AM306" s="49"/>
      <c r="AN306" s="51"/>
    </row>
    <row r="307" ht="15" customHeight="1" spans="1:40">
      <c r="A307" s="22"/>
      <c r="B307" s="22"/>
      <c r="C307" s="23"/>
      <c r="D307" s="23"/>
      <c r="E307" s="23"/>
      <c r="F307" s="26"/>
      <c r="G307" s="24"/>
      <c r="H307" s="25"/>
      <c r="I307" s="25"/>
      <c r="J307" s="24"/>
      <c r="K307" s="25"/>
      <c r="L307" s="32"/>
      <c r="M307" s="33"/>
      <c r="N307" s="34"/>
      <c r="O307" s="32"/>
      <c r="P307" s="32"/>
      <c r="Q307" s="32"/>
      <c r="R307" s="37"/>
      <c r="S307" s="39"/>
      <c r="T307" s="42"/>
      <c r="U307" s="39"/>
      <c r="V307" s="40"/>
      <c r="W307" s="41"/>
      <c r="X307" s="41"/>
      <c r="Y307" s="41"/>
      <c r="Z307" s="41"/>
      <c r="AA307" s="41"/>
      <c r="AB307" s="45"/>
      <c r="AC307" s="41"/>
      <c r="AD307" s="41"/>
      <c r="AE307" s="41"/>
      <c r="AF307" s="46"/>
      <c r="AG307" s="46"/>
      <c r="AH307" s="46"/>
      <c r="AI307" s="46"/>
      <c r="AJ307" s="48"/>
      <c r="AK307" s="48"/>
      <c r="AL307" s="48"/>
      <c r="AM307" s="49"/>
      <c r="AN307" s="51"/>
    </row>
    <row r="308" ht="15" customHeight="1" spans="1:40">
      <c r="A308" s="22"/>
      <c r="B308" s="22"/>
      <c r="C308" s="23"/>
      <c r="D308" s="23"/>
      <c r="E308" s="23"/>
      <c r="F308" s="26"/>
      <c r="G308" s="24"/>
      <c r="H308" s="25"/>
      <c r="I308" s="25"/>
      <c r="J308" s="24"/>
      <c r="K308" s="25"/>
      <c r="L308" s="32"/>
      <c r="M308" s="33"/>
      <c r="N308" s="34"/>
      <c r="O308" s="32"/>
      <c r="P308" s="32"/>
      <c r="Q308" s="32"/>
      <c r="R308" s="37"/>
      <c r="S308" s="39"/>
      <c r="T308" s="42"/>
      <c r="U308" s="39"/>
      <c r="V308" s="40"/>
      <c r="W308" s="41"/>
      <c r="X308" s="41"/>
      <c r="Y308" s="41"/>
      <c r="Z308" s="41"/>
      <c r="AA308" s="41"/>
      <c r="AB308" s="45"/>
      <c r="AC308" s="41"/>
      <c r="AD308" s="41"/>
      <c r="AE308" s="41"/>
      <c r="AF308" s="46"/>
      <c r="AG308" s="46"/>
      <c r="AH308" s="46"/>
      <c r="AI308" s="46"/>
      <c r="AJ308" s="48"/>
      <c r="AK308" s="48"/>
      <c r="AL308" s="48"/>
      <c r="AM308" s="49"/>
      <c r="AN308" s="51"/>
    </row>
    <row r="309" ht="15" customHeight="1" spans="1:40">
      <c r="A309" s="22"/>
      <c r="B309" s="22"/>
      <c r="C309" s="23"/>
      <c r="D309" s="23"/>
      <c r="E309" s="23"/>
      <c r="F309" s="26"/>
      <c r="G309" s="24"/>
      <c r="H309" s="25"/>
      <c r="I309" s="25"/>
      <c r="J309" s="24"/>
      <c r="K309" s="25"/>
      <c r="L309" s="32"/>
      <c r="M309" s="33"/>
      <c r="N309" s="34"/>
      <c r="O309" s="32"/>
      <c r="P309" s="32"/>
      <c r="Q309" s="32"/>
      <c r="R309" s="37"/>
      <c r="S309" s="39"/>
      <c r="T309" s="42"/>
      <c r="U309" s="39"/>
      <c r="V309" s="40"/>
      <c r="W309" s="41"/>
      <c r="X309" s="41"/>
      <c r="Y309" s="41"/>
      <c r="Z309" s="41"/>
      <c r="AA309" s="41"/>
      <c r="AB309" s="45"/>
      <c r="AC309" s="41"/>
      <c r="AD309" s="41"/>
      <c r="AE309" s="41"/>
      <c r="AF309" s="46"/>
      <c r="AG309" s="46"/>
      <c r="AH309" s="46"/>
      <c r="AI309" s="46"/>
      <c r="AJ309" s="48"/>
      <c r="AK309" s="48"/>
      <c r="AL309" s="48"/>
      <c r="AM309" s="49"/>
      <c r="AN309" s="51"/>
    </row>
    <row r="310" ht="15" customHeight="1" spans="1:40">
      <c r="A310" s="22" t="s">
        <v>316</v>
      </c>
      <c r="B310" s="22" t="s">
        <v>317</v>
      </c>
      <c r="C310" s="23" t="s">
        <v>318</v>
      </c>
      <c r="D310" s="23"/>
      <c r="E310" s="23">
        <v>1</v>
      </c>
      <c r="F310" s="23" t="s">
        <v>200</v>
      </c>
      <c r="G310" s="24">
        <v>2</v>
      </c>
      <c r="H310" s="25">
        <v>95</v>
      </c>
      <c r="I310" s="25">
        <v>1250</v>
      </c>
      <c r="J310" s="24">
        <f>I310*H310*G310*0.00785/1000</f>
        <v>1.864375</v>
      </c>
      <c r="K310" s="25">
        <v>16</v>
      </c>
      <c r="L310" s="32">
        <f>J310/K310</f>
        <v>0.1165234375</v>
      </c>
      <c r="M310" s="33">
        <v>0.079</v>
      </c>
      <c r="N310" s="34">
        <f>M310/L310</f>
        <v>0.677975192758968</v>
      </c>
      <c r="O310" s="32">
        <v>7</v>
      </c>
      <c r="P310" s="32">
        <v>2.5</v>
      </c>
      <c r="Q310" s="32">
        <f>(L310-M310)*P310</f>
        <v>0.0938085937499999</v>
      </c>
      <c r="R310" s="37">
        <f>L310*O310-Q310</f>
        <v>0.72185546875</v>
      </c>
      <c r="S310" s="38" t="s">
        <v>170</v>
      </c>
      <c r="T310" s="39" t="s">
        <v>171</v>
      </c>
      <c r="U310" s="39">
        <v>0.1</v>
      </c>
      <c r="V310" s="40">
        <f>U310+U312+U311+U313+U314+U315+U316</f>
        <v>0.75</v>
      </c>
      <c r="W310" s="41"/>
      <c r="X310" s="41"/>
      <c r="Y310" s="41"/>
      <c r="Z310" s="41"/>
      <c r="AA310" s="41"/>
      <c r="AB310" s="45"/>
      <c r="AC310" s="41"/>
      <c r="AD310" s="41"/>
      <c r="AE310" s="41"/>
      <c r="AF310" s="46"/>
      <c r="AG310" s="46"/>
      <c r="AH310" s="46"/>
      <c r="AI310" s="46"/>
      <c r="AJ310" s="48"/>
      <c r="AK310" s="48"/>
      <c r="AL310" s="48"/>
      <c r="AM310" s="49"/>
      <c r="AN310" s="50"/>
    </row>
    <row r="311" ht="15" customHeight="1" spans="1:40">
      <c r="A311" s="22"/>
      <c r="B311" s="22"/>
      <c r="C311" s="23"/>
      <c r="D311" s="23"/>
      <c r="E311" s="23"/>
      <c r="F311" s="26"/>
      <c r="G311" s="24"/>
      <c r="H311" s="25"/>
      <c r="I311" s="25"/>
      <c r="J311" s="24"/>
      <c r="K311" s="25"/>
      <c r="L311" s="32"/>
      <c r="M311" s="33"/>
      <c r="N311" s="34"/>
      <c r="O311" s="32"/>
      <c r="P311" s="32"/>
      <c r="Q311" s="32"/>
      <c r="R311" s="37"/>
      <c r="S311" s="39" t="s">
        <v>172</v>
      </c>
      <c r="T311" s="42" t="s">
        <v>163</v>
      </c>
      <c r="U311" s="39">
        <v>0.13</v>
      </c>
      <c r="V311" s="40"/>
      <c r="W311" s="41"/>
      <c r="X311" s="41"/>
      <c r="Y311" s="41"/>
      <c r="Z311" s="41"/>
      <c r="AA311" s="41"/>
      <c r="AB311" s="45"/>
      <c r="AC311" s="41"/>
      <c r="AD311" s="41"/>
      <c r="AE311" s="41"/>
      <c r="AF311" s="46"/>
      <c r="AG311" s="46"/>
      <c r="AH311" s="46"/>
      <c r="AI311" s="46"/>
      <c r="AJ311" s="48">
        <v>500</v>
      </c>
      <c r="AK311" s="48">
        <v>350</v>
      </c>
      <c r="AL311" s="48">
        <v>350</v>
      </c>
      <c r="AM311" s="49">
        <v>0.8</v>
      </c>
      <c r="AN311" s="51"/>
    </row>
    <row r="312" ht="15" customHeight="1" spans="1:40">
      <c r="A312" s="22"/>
      <c r="B312" s="22"/>
      <c r="C312" s="23"/>
      <c r="D312" s="23"/>
      <c r="E312" s="23"/>
      <c r="F312" s="26"/>
      <c r="G312" s="24"/>
      <c r="H312" s="25"/>
      <c r="I312" s="25"/>
      <c r="J312" s="24"/>
      <c r="K312" s="25"/>
      <c r="L312" s="32"/>
      <c r="M312" s="33"/>
      <c r="N312" s="34"/>
      <c r="O312" s="32"/>
      <c r="P312" s="32"/>
      <c r="Q312" s="32"/>
      <c r="R312" s="37"/>
      <c r="S312" s="39" t="s">
        <v>162</v>
      </c>
      <c r="T312" s="42" t="s">
        <v>163</v>
      </c>
      <c r="U312" s="39">
        <v>0.13</v>
      </c>
      <c r="V312" s="40"/>
      <c r="W312" s="41"/>
      <c r="X312" s="41"/>
      <c r="Y312" s="41"/>
      <c r="Z312" s="41"/>
      <c r="AA312" s="41"/>
      <c r="AB312" s="45"/>
      <c r="AC312" s="41"/>
      <c r="AD312" s="41"/>
      <c r="AE312" s="41"/>
      <c r="AF312" s="46"/>
      <c r="AG312" s="46"/>
      <c r="AH312" s="46"/>
      <c r="AI312" s="46"/>
      <c r="AJ312" s="48">
        <v>500</v>
      </c>
      <c r="AK312" s="48">
        <v>350</v>
      </c>
      <c r="AL312" s="48">
        <v>350</v>
      </c>
      <c r="AM312" s="49">
        <v>0.6</v>
      </c>
      <c r="AN312" s="51"/>
    </row>
    <row r="313" ht="15" customHeight="1" spans="1:40">
      <c r="A313" s="22"/>
      <c r="B313" s="22"/>
      <c r="C313" s="23"/>
      <c r="D313" s="23"/>
      <c r="E313" s="23"/>
      <c r="F313" s="26"/>
      <c r="G313" s="24"/>
      <c r="H313" s="25"/>
      <c r="I313" s="25"/>
      <c r="J313" s="24"/>
      <c r="K313" s="25"/>
      <c r="L313" s="32"/>
      <c r="M313" s="33"/>
      <c r="N313" s="34"/>
      <c r="O313" s="32"/>
      <c r="P313" s="32"/>
      <c r="Q313" s="32"/>
      <c r="R313" s="37"/>
      <c r="S313" s="39" t="s">
        <v>194</v>
      </c>
      <c r="T313" s="42" t="s">
        <v>163</v>
      </c>
      <c r="U313" s="39">
        <v>0.13</v>
      </c>
      <c r="V313" s="40"/>
      <c r="W313" s="41"/>
      <c r="X313" s="41"/>
      <c r="Y313" s="41"/>
      <c r="Z313" s="41"/>
      <c r="AA313" s="41"/>
      <c r="AB313" s="45"/>
      <c r="AC313" s="41"/>
      <c r="AD313" s="41"/>
      <c r="AE313" s="41"/>
      <c r="AF313" s="46"/>
      <c r="AG313" s="46"/>
      <c r="AH313" s="46"/>
      <c r="AI313" s="46"/>
      <c r="AJ313" s="48">
        <v>500</v>
      </c>
      <c r="AK313" s="48">
        <v>350</v>
      </c>
      <c r="AL313" s="48">
        <v>350</v>
      </c>
      <c r="AM313" s="49">
        <v>0.6</v>
      </c>
      <c r="AN313" s="51"/>
    </row>
    <row r="314" ht="15" customHeight="1" spans="1:40">
      <c r="A314" s="22"/>
      <c r="B314" s="22"/>
      <c r="C314" s="23"/>
      <c r="D314" s="23"/>
      <c r="E314" s="23"/>
      <c r="F314" s="26"/>
      <c r="G314" s="24"/>
      <c r="H314" s="25"/>
      <c r="I314" s="25"/>
      <c r="J314" s="24"/>
      <c r="K314" s="25"/>
      <c r="L314" s="32"/>
      <c r="M314" s="33"/>
      <c r="N314" s="34"/>
      <c r="O314" s="32"/>
      <c r="P314" s="32"/>
      <c r="Q314" s="32"/>
      <c r="R314" s="37"/>
      <c r="S314" s="39" t="s">
        <v>174</v>
      </c>
      <c r="T314" s="42" t="s">
        <v>173</v>
      </c>
      <c r="U314" s="39">
        <v>0.08</v>
      </c>
      <c r="V314" s="40"/>
      <c r="W314" s="41"/>
      <c r="X314" s="41"/>
      <c r="Y314" s="41"/>
      <c r="Z314" s="41"/>
      <c r="AA314" s="41"/>
      <c r="AB314" s="45"/>
      <c r="AC314" s="41"/>
      <c r="AD314" s="41"/>
      <c r="AE314" s="41"/>
      <c r="AF314" s="46"/>
      <c r="AG314" s="46"/>
      <c r="AH314" s="46"/>
      <c r="AI314" s="46"/>
      <c r="AJ314" s="48">
        <v>400</v>
      </c>
      <c r="AK314" s="48">
        <v>260</v>
      </c>
      <c r="AL314" s="48">
        <v>300</v>
      </c>
      <c r="AM314" s="49">
        <v>0.35</v>
      </c>
      <c r="AN314" s="51"/>
    </row>
    <row r="315" ht="15" customHeight="1" spans="1:40">
      <c r="A315" s="22"/>
      <c r="B315" s="22"/>
      <c r="C315" s="23"/>
      <c r="D315" s="23"/>
      <c r="E315" s="23"/>
      <c r="F315" s="26"/>
      <c r="G315" s="24"/>
      <c r="H315" s="25"/>
      <c r="I315" s="25"/>
      <c r="J315" s="24"/>
      <c r="K315" s="25"/>
      <c r="L315" s="32"/>
      <c r="M315" s="33"/>
      <c r="N315" s="34"/>
      <c r="O315" s="32"/>
      <c r="P315" s="32"/>
      <c r="Q315" s="32"/>
      <c r="R315" s="37"/>
      <c r="S315" s="39" t="s">
        <v>195</v>
      </c>
      <c r="T315" s="42" t="s">
        <v>173</v>
      </c>
      <c r="U315" s="39">
        <v>0.08</v>
      </c>
      <c r="V315" s="40"/>
      <c r="W315" s="41"/>
      <c r="X315" s="41"/>
      <c r="Y315" s="41"/>
      <c r="Z315" s="41"/>
      <c r="AA315" s="41"/>
      <c r="AB315" s="45"/>
      <c r="AC315" s="41"/>
      <c r="AD315" s="41"/>
      <c r="AE315" s="41"/>
      <c r="AF315" s="46"/>
      <c r="AG315" s="46"/>
      <c r="AH315" s="46"/>
      <c r="AI315" s="46"/>
      <c r="AJ315" s="48">
        <v>400</v>
      </c>
      <c r="AK315" s="48">
        <v>260</v>
      </c>
      <c r="AL315" s="48">
        <v>300</v>
      </c>
      <c r="AM315" s="49">
        <v>0.35</v>
      </c>
      <c r="AN315" s="51"/>
    </row>
    <row r="316" ht="15" customHeight="1" spans="1:40">
      <c r="A316" s="22"/>
      <c r="B316" s="22"/>
      <c r="C316" s="23"/>
      <c r="D316" s="23"/>
      <c r="E316" s="23"/>
      <c r="F316" s="26"/>
      <c r="G316" s="24"/>
      <c r="H316" s="25"/>
      <c r="I316" s="25"/>
      <c r="J316" s="24"/>
      <c r="K316" s="25"/>
      <c r="L316" s="32"/>
      <c r="M316" s="33"/>
      <c r="N316" s="34"/>
      <c r="O316" s="32"/>
      <c r="P316" s="32"/>
      <c r="Q316" s="32"/>
      <c r="R316" s="37"/>
      <c r="S316" s="39" t="s">
        <v>260</v>
      </c>
      <c r="T316" s="42" t="s">
        <v>231</v>
      </c>
      <c r="U316" s="39">
        <v>0.1</v>
      </c>
      <c r="V316" s="40"/>
      <c r="W316" s="41"/>
      <c r="X316" s="41"/>
      <c r="Y316" s="41"/>
      <c r="Z316" s="41"/>
      <c r="AA316" s="41"/>
      <c r="AB316" s="45"/>
      <c r="AC316" s="41"/>
      <c r="AD316" s="41"/>
      <c r="AE316" s="41"/>
      <c r="AF316" s="46"/>
      <c r="AG316" s="46"/>
      <c r="AH316" s="46"/>
      <c r="AI316" s="46"/>
      <c r="AJ316" s="48"/>
      <c r="AK316" s="48"/>
      <c r="AL316" s="48"/>
      <c r="AM316" s="49"/>
      <c r="AN316" s="51"/>
    </row>
    <row r="317" ht="15" customHeight="1" spans="1:40">
      <c r="A317" s="22" t="s">
        <v>319</v>
      </c>
      <c r="B317" s="22" t="s">
        <v>320</v>
      </c>
      <c r="C317" s="23" t="s">
        <v>321</v>
      </c>
      <c r="D317" s="23"/>
      <c r="E317" s="23">
        <v>1</v>
      </c>
      <c r="F317" s="23" t="s">
        <v>200</v>
      </c>
      <c r="G317" s="24">
        <v>2</v>
      </c>
      <c r="H317" s="25">
        <v>85</v>
      </c>
      <c r="I317" s="25">
        <v>1250</v>
      </c>
      <c r="J317" s="24">
        <f>I317*H317*G317*0.00785/1000</f>
        <v>1.668125</v>
      </c>
      <c r="K317" s="25">
        <v>32</v>
      </c>
      <c r="L317" s="32">
        <f>J317/K317</f>
        <v>0.05212890625</v>
      </c>
      <c r="M317" s="33">
        <v>0.041</v>
      </c>
      <c r="N317" s="34">
        <f>M317/L317</f>
        <v>0.786511802173099</v>
      </c>
      <c r="O317" s="32">
        <v>7</v>
      </c>
      <c r="P317" s="32">
        <v>2.5</v>
      </c>
      <c r="Q317" s="32">
        <f>(L317-M317)*P317</f>
        <v>0.027822265625</v>
      </c>
      <c r="R317" s="37">
        <f>L317*O317-Q317</f>
        <v>0.337080078125</v>
      </c>
      <c r="S317" s="38" t="s">
        <v>170</v>
      </c>
      <c r="T317" s="39" t="s">
        <v>171</v>
      </c>
      <c r="U317" s="39">
        <v>0.1</v>
      </c>
      <c r="V317" s="40">
        <f>U317+U319+U318+U320+U321+U322+U323</f>
        <v>0.75</v>
      </c>
      <c r="W317" s="41"/>
      <c r="X317" s="41"/>
      <c r="Y317" s="41"/>
      <c r="Z317" s="41"/>
      <c r="AA317" s="41"/>
      <c r="AB317" s="45"/>
      <c r="AC317" s="41"/>
      <c r="AD317" s="41"/>
      <c r="AE317" s="41"/>
      <c r="AF317" s="46"/>
      <c r="AG317" s="46"/>
      <c r="AH317" s="46"/>
      <c r="AI317" s="46"/>
      <c r="AJ317" s="48"/>
      <c r="AK317" s="48"/>
      <c r="AL317" s="48"/>
      <c r="AM317" s="49"/>
      <c r="AN317" s="50"/>
    </row>
    <row r="318" ht="15" customHeight="1" spans="1:40">
      <c r="A318" s="22"/>
      <c r="B318" s="22"/>
      <c r="C318" s="23"/>
      <c r="D318" s="23"/>
      <c r="E318" s="23"/>
      <c r="F318" s="26"/>
      <c r="G318" s="24"/>
      <c r="H318" s="25"/>
      <c r="I318" s="25"/>
      <c r="J318" s="24"/>
      <c r="K318" s="25"/>
      <c r="L318" s="32"/>
      <c r="M318" s="33"/>
      <c r="N318" s="34"/>
      <c r="O318" s="32"/>
      <c r="P318" s="32"/>
      <c r="Q318" s="32"/>
      <c r="R318" s="37"/>
      <c r="S318" s="39" t="s">
        <v>172</v>
      </c>
      <c r="T318" s="42" t="s">
        <v>163</v>
      </c>
      <c r="U318" s="39">
        <v>0.13</v>
      </c>
      <c r="V318" s="40"/>
      <c r="W318" s="41"/>
      <c r="X318" s="41"/>
      <c r="Y318" s="41"/>
      <c r="Z318" s="41"/>
      <c r="AA318" s="41"/>
      <c r="AB318" s="45"/>
      <c r="AC318" s="41"/>
      <c r="AD318" s="41"/>
      <c r="AE318" s="41"/>
      <c r="AF318" s="46"/>
      <c r="AG318" s="46"/>
      <c r="AH318" s="46"/>
      <c r="AI318" s="46"/>
      <c r="AJ318" s="48">
        <v>500</v>
      </c>
      <c r="AK318" s="48">
        <v>350</v>
      </c>
      <c r="AL318" s="48">
        <v>350</v>
      </c>
      <c r="AM318" s="49">
        <v>0.8</v>
      </c>
      <c r="AN318" s="51"/>
    </row>
    <row r="319" ht="15" customHeight="1" spans="1:40">
      <c r="A319" s="22"/>
      <c r="B319" s="22"/>
      <c r="C319" s="23"/>
      <c r="D319" s="23"/>
      <c r="E319" s="23"/>
      <c r="F319" s="26"/>
      <c r="G319" s="24"/>
      <c r="H319" s="25"/>
      <c r="I319" s="25"/>
      <c r="J319" s="24"/>
      <c r="K319" s="25"/>
      <c r="L319" s="32"/>
      <c r="M319" s="33"/>
      <c r="N319" s="34"/>
      <c r="O319" s="32"/>
      <c r="P319" s="32"/>
      <c r="Q319" s="32"/>
      <c r="R319" s="37"/>
      <c r="S319" s="39" t="s">
        <v>162</v>
      </c>
      <c r="T319" s="42" t="s">
        <v>163</v>
      </c>
      <c r="U319" s="39">
        <v>0.13</v>
      </c>
      <c r="V319" s="40"/>
      <c r="W319" s="41"/>
      <c r="X319" s="41"/>
      <c r="Y319" s="41"/>
      <c r="Z319" s="41"/>
      <c r="AA319" s="41"/>
      <c r="AB319" s="45"/>
      <c r="AC319" s="41"/>
      <c r="AD319" s="41"/>
      <c r="AE319" s="41"/>
      <c r="AF319" s="46"/>
      <c r="AG319" s="46"/>
      <c r="AH319" s="46"/>
      <c r="AI319" s="46"/>
      <c r="AJ319" s="48">
        <v>500</v>
      </c>
      <c r="AK319" s="48">
        <v>350</v>
      </c>
      <c r="AL319" s="48">
        <v>350</v>
      </c>
      <c r="AM319" s="49">
        <v>0.6</v>
      </c>
      <c r="AN319" s="51"/>
    </row>
    <row r="320" ht="15" customHeight="1" spans="1:40">
      <c r="A320" s="22"/>
      <c r="B320" s="22"/>
      <c r="C320" s="23"/>
      <c r="D320" s="23"/>
      <c r="E320" s="23"/>
      <c r="F320" s="26"/>
      <c r="G320" s="24"/>
      <c r="H320" s="25"/>
      <c r="I320" s="25"/>
      <c r="J320" s="24"/>
      <c r="K320" s="25"/>
      <c r="L320" s="32"/>
      <c r="M320" s="33"/>
      <c r="N320" s="34"/>
      <c r="O320" s="32"/>
      <c r="P320" s="32"/>
      <c r="Q320" s="32"/>
      <c r="R320" s="37"/>
      <c r="S320" s="39" t="s">
        <v>194</v>
      </c>
      <c r="T320" s="42" t="s">
        <v>163</v>
      </c>
      <c r="U320" s="39">
        <v>0.13</v>
      </c>
      <c r="V320" s="40"/>
      <c r="W320" s="41"/>
      <c r="X320" s="41"/>
      <c r="Y320" s="41"/>
      <c r="Z320" s="41"/>
      <c r="AA320" s="41"/>
      <c r="AB320" s="45"/>
      <c r="AC320" s="41"/>
      <c r="AD320" s="41"/>
      <c r="AE320" s="41"/>
      <c r="AF320" s="46"/>
      <c r="AG320" s="46"/>
      <c r="AH320" s="46"/>
      <c r="AI320" s="46"/>
      <c r="AJ320" s="48">
        <v>500</v>
      </c>
      <c r="AK320" s="48">
        <v>350</v>
      </c>
      <c r="AL320" s="48">
        <v>350</v>
      </c>
      <c r="AM320" s="49">
        <v>0.6</v>
      </c>
      <c r="AN320" s="51"/>
    </row>
    <row r="321" ht="15" customHeight="1" spans="1:40">
      <c r="A321" s="22"/>
      <c r="B321" s="22"/>
      <c r="C321" s="23"/>
      <c r="D321" s="23"/>
      <c r="E321" s="23"/>
      <c r="F321" s="26"/>
      <c r="G321" s="24"/>
      <c r="H321" s="25"/>
      <c r="I321" s="25"/>
      <c r="J321" s="24"/>
      <c r="K321" s="25"/>
      <c r="L321" s="32"/>
      <c r="M321" s="33"/>
      <c r="N321" s="34"/>
      <c r="O321" s="32"/>
      <c r="P321" s="32"/>
      <c r="Q321" s="32"/>
      <c r="R321" s="37"/>
      <c r="S321" s="39" t="s">
        <v>174</v>
      </c>
      <c r="T321" s="42" t="s">
        <v>173</v>
      </c>
      <c r="U321" s="39">
        <v>0.08</v>
      </c>
      <c r="V321" s="40"/>
      <c r="W321" s="41"/>
      <c r="X321" s="41"/>
      <c r="Y321" s="41"/>
      <c r="Z321" s="41"/>
      <c r="AA321" s="41"/>
      <c r="AB321" s="45"/>
      <c r="AC321" s="41"/>
      <c r="AD321" s="41"/>
      <c r="AE321" s="41"/>
      <c r="AF321" s="46"/>
      <c r="AG321" s="46"/>
      <c r="AH321" s="46"/>
      <c r="AI321" s="46"/>
      <c r="AJ321" s="48">
        <v>400</v>
      </c>
      <c r="AK321" s="48">
        <v>260</v>
      </c>
      <c r="AL321" s="48">
        <v>300</v>
      </c>
      <c r="AM321" s="49">
        <v>0.35</v>
      </c>
      <c r="AN321" s="51"/>
    </row>
    <row r="322" ht="15" customHeight="1" spans="1:40">
      <c r="A322" s="22"/>
      <c r="B322" s="22"/>
      <c r="C322" s="23"/>
      <c r="D322" s="23"/>
      <c r="E322" s="23"/>
      <c r="F322" s="26"/>
      <c r="G322" s="24"/>
      <c r="H322" s="25"/>
      <c r="I322" s="25"/>
      <c r="J322" s="24"/>
      <c r="K322" s="25"/>
      <c r="L322" s="32"/>
      <c r="M322" s="33"/>
      <c r="N322" s="34"/>
      <c r="O322" s="32"/>
      <c r="P322" s="32"/>
      <c r="Q322" s="32"/>
      <c r="R322" s="37"/>
      <c r="S322" s="39" t="s">
        <v>195</v>
      </c>
      <c r="T322" s="42" t="s">
        <v>173</v>
      </c>
      <c r="U322" s="39">
        <v>0.08</v>
      </c>
      <c r="V322" s="40"/>
      <c r="W322" s="41"/>
      <c r="X322" s="41"/>
      <c r="Y322" s="41"/>
      <c r="Z322" s="41"/>
      <c r="AA322" s="41"/>
      <c r="AB322" s="45"/>
      <c r="AC322" s="41"/>
      <c r="AD322" s="41"/>
      <c r="AE322" s="41"/>
      <c r="AF322" s="46"/>
      <c r="AG322" s="46"/>
      <c r="AH322" s="46"/>
      <c r="AI322" s="46"/>
      <c r="AJ322" s="48">
        <v>400</v>
      </c>
      <c r="AK322" s="48">
        <v>260</v>
      </c>
      <c r="AL322" s="48">
        <v>300</v>
      </c>
      <c r="AM322" s="49">
        <v>0.35</v>
      </c>
      <c r="AN322" s="51"/>
    </row>
    <row r="323" ht="15" customHeight="1" spans="1:40">
      <c r="A323" s="22"/>
      <c r="B323" s="22"/>
      <c r="C323" s="23"/>
      <c r="D323" s="23"/>
      <c r="E323" s="23"/>
      <c r="F323" s="26"/>
      <c r="G323" s="24"/>
      <c r="H323" s="25"/>
      <c r="I323" s="25"/>
      <c r="J323" s="24"/>
      <c r="K323" s="25"/>
      <c r="L323" s="32"/>
      <c r="M323" s="33"/>
      <c r="N323" s="34"/>
      <c r="O323" s="32"/>
      <c r="P323" s="32"/>
      <c r="Q323" s="32"/>
      <c r="R323" s="37"/>
      <c r="S323" s="39" t="s">
        <v>260</v>
      </c>
      <c r="T323" s="42" t="s">
        <v>231</v>
      </c>
      <c r="U323" s="39">
        <v>0.1</v>
      </c>
      <c r="V323" s="40"/>
      <c r="W323" s="41"/>
      <c r="X323" s="41"/>
      <c r="Y323" s="41"/>
      <c r="Z323" s="41"/>
      <c r="AA323" s="41"/>
      <c r="AB323" s="45"/>
      <c r="AC323" s="41"/>
      <c r="AD323" s="41"/>
      <c r="AE323" s="41"/>
      <c r="AF323" s="46"/>
      <c r="AG323" s="46"/>
      <c r="AH323" s="46"/>
      <c r="AI323" s="46"/>
      <c r="AJ323" s="48"/>
      <c r="AK323" s="48"/>
      <c r="AL323" s="48"/>
      <c r="AM323" s="49"/>
      <c r="AN323" s="51"/>
    </row>
    <row r="324" ht="15" customHeight="1" spans="1:40">
      <c r="A324" s="22" t="s">
        <v>322</v>
      </c>
      <c r="B324" s="22" t="s">
        <v>323</v>
      </c>
      <c r="C324" s="23" t="s">
        <v>324</v>
      </c>
      <c r="D324" s="23"/>
      <c r="E324" s="23">
        <v>1</v>
      </c>
      <c r="F324" s="23" t="s">
        <v>325</v>
      </c>
      <c r="G324" s="24">
        <v>1.2</v>
      </c>
      <c r="H324" s="25">
        <v>115</v>
      </c>
      <c r="I324" s="25">
        <v>1250</v>
      </c>
      <c r="J324" s="24">
        <f>I324*H324*G324*0.00785/1000</f>
        <v>1.354125</v>
      </c>
      <c r="K324" s="25">
        <v>10</v>
      </c>
      <c r="L324" s="32">
        <f>J324/K324</f>
        <v>0.1354125</v>
      </c>
      <c r="M324" s="33">
        <v>0.11</v>
      </c>
      <c r="N324" s="34">
        <f>M324/L324</f>
        <v>0.812332687159605</v>
      </c>
      <c r="O324" s="32">
        <v>7.1</v>
      </c>
      <c r="P324" s="32">
        <v>2.5</v>
      </c>
      <c r="Q324" s="32">
        <f>(L324-M324)*P324</f>
        <v>0.06353125</v>
      </c>
      <c r="R324" s="37">
        <f>L324*O324-Q324</f>
        <v>0.8978975</v>
      </c>
      <c r="S324" s="38" t="s">
        <v>170</v>
      </c>
      <c r="T324" s="39" t="s">
        <v>171</v>
      </c>
      <c r="U324" s="39">
        <v>0.1</v>
      </c>
      <c r="V324" s="40">
        <f>U324+U326+U325+U327+U328+U329+U330</f>
        <v>0.44</v>
      </c>
      <c r="W324" s="41"/>
      <c r="X324" s="41"/>
      <c r="Y324" s="41"/>
      <c r="Z324" s="41"/>
      <c r="AA324" s="41"/>
      <c r="AB324" s="45"/>
      <c r="AC324" s="41"/>
      <c r="AD324" s="41"/>
      <c r="AE324" s="41"/>
      <c r="AF324" s="46"/>
      <c r="AG324" s="46"/>
      <c r="AH324" s="46"/>
      <c r="AI324" s="46"/>
      <c r="AJ324" s="48"/>
      <c r="AK324" s="48"/>
      <c r="AL324" s="48"/>
      <c r="AM324" s="49"/>
      <c r="AN324" s="50"/>
    </row>
    <row r="325" ht="15" customHeight="1" spans="1:40">
      <c r="A325" s="22"/>
      <c r="B325" s="22"/>
      <c r="C325" s="23"/>
      <c r="D325" s="23"/>
      <c r="E325" s="23"/>
      <c r="F325" s="26"/>
      <c r="G325" s="24"/>
      <c r="H325" s="25"/>
      <c r="I325" s="25"/>
      <c r="J325" s="24"/>
      <c r="K325" s="25"/>
      <c r="L325" s="32"/>
      <c r="M325" s="33"/>
      <c r="N325" s="34"/>
      <c r="O325" s="32"/>
      <c r="P325" s="32"/>
      <c r="Q325" s="32"/>
      <c r="R325" s="37"/>
      <c r="S325" s="39" t="s">
        <v>172</v>
      </c>
      <c r="T325" s="42" t="s">
        <v>163</v>
      </c>
      <c r="U325" s="39">
        <v>0.13</v>
      </c>
      <c r="V325" s="40"/>
      <c r="W325" s="41"/>
      <c r="X325" s="41"/>
      <c r="Y325" s="41"/>
      <c r="Z325" s="41"/>
      <c r="AA325" s="41"/>
      <c r="AB325" s="45"/>
      <c r="AC325" s="41"/>
      <c r="AD325" s="41"/>
      <c r="AE325" s="41"/>
      <c r="AF325" s="46"/>
      <c r="AG325" s="46"/>
      <c r="AH325" s="46"/>
      <c r="AI325" s="46"/>
      <c r="AJ325" s="48">
        <v>500</v>
      </c>
      <c r="AK325" s="48">
        <v>350</v>
      </c>
      <c r="AL325" s="48">
        <v>350</v>
      </c>
      <c r="AM325" s="49">
        <v>0.8</v>
      </c>
      <c r="AN325" s="51"/>
    </row>
    <row r="326" ht="15" customHeight="1" spans="1:40">
      <c r="A326" s="22"/>
      <c r="B326" s="22"/>
      <c r="C326" s="23"/>
      <c r="D326" s="23"/>
      <c r="E326" s="23"/>
      <c r="F326" s="26"/>
      <c r="G326" s="24"/>
      <c r="H326" s="25"/>
      <c r="I326" s="25"/>
      <c r="J326" s="24"/>
      <c r="K326" s="25"/>
      <c r="L326" s="32"/>
      <c r="M326" s="33"/>
      <c r="N326" s="34"/>
      <c r="O326" s="32"/>
      <c r="P326" s="32"/>
      <c r="Q326" s="32"/>
      <c r="R326" s="37"/>
      <c r="S326" s="39" t="s">
        <v>162</v>
      </c>
      <c r="T326" s="42" t="s">
        <v>163</v>
      </c>
      <c r="U326" s="39">
        <v>0.13</v>
      </c>
      <c r="V326" s="40"/>
      <c r="W326" s="41"/>
      <c r="X326" s="41"/>
      <c r="Y326" s="41"/>
      <c r="Z326" s="41"/>
      <c r="AA326" s="41"/>
      <c r="AB326" s="45"/>
      <c r="AC326" s="41"/>
      <c r="AD326" s="41"/>
      <c r="AE326" s="41"/>
      <c r="AF326" s="46"/>
      <c r="AG326" s="46"/>
      <c r="AH326" s="46"/>
      <c r="AI326" s="46"/>
      <c r="AJ326" s="48">
        <v>500</v>
      </c>
      <c r="AK326" s="48">
        <v>350</v>
      </c>
      <c r="AL326" s="48">
        <v>350</v>
      </c>
      <c r="AM326" s="49">
        <v>0.6</v>
      </c>
      <c r="AN326" s="51"/>
    </row>
    <row r="327" ht="15" customHeight="1" spans="1:40">
      <c r="A327" s="22"/>
      <c r="B327" s="22"/>
      <c r="C327" s="23"/>
      <c r="D327" s="23"/>
      <c r="E327" s="23"/>
      <c r="F327" s="26"/>
      <c r="G327" s="24"/>
      <c r="H327" s="25"/>
      <c r="I327" s="25"/>
      <c r="J327" s="24"/>
      <c r="K327" s="25"/>
      <c r="L327" s="32"/>
      <c r="M327" s="33"/>
      <c r="N327" s="34"/>
      <c r="O327" s="32"/>
      <c r="P327" s="32"/>
      <c r="Q327" s="32"/>
      <c r="R327" s="37"/>
      <c r="S327" s="39" t="s">
        <v>174</v>
      </c>
      <c r="T327" s="42" t="s">
        <v>173</v>
      </c>
      <c r="U327" s="39">
        <v>0.08</v>
      </c>
      <c r="V327" s="40"/>
      <c r="W327" s="41"/>
      <c r="X327" s="41"/>
      <c r="Y327" s="41"/>
      <c r="Z327" s="41"/>
      <c r="AA327" s="41"/>
      <c r="AB327" s="45"/>
      <c r="AC327" s="41"/>
      <c r="AD327" s="41"/>
      <c r="AE327" s="41"/>
      <c r="AF327" s="46"/>
      <c r="AG327" s="46"/>
      <c r="AH327" s="46"/>
      <c r="AI327" s="46"/>
      <c r="AJ327" s="48">
        <v>400</v>
      </c>
      <c r="AK327" s="48">
        <v>260</v>
      </c>
      <c r="AL327" s="48">
        <v>300</v>
      </c>
      <c r="AM327" s="49">
        <v>0.35</v>
      </c>
      <c r="AN327" s="51"/>
    </row>
    <row r="328" ht="15" customHeight="1" spans="1:40">
      <c r="A328" s="22"/>
      <c r="B328" s="22"/>
      <c r="C328" s="23"/>
      <c r="D328" s="23"/>
      <c r="E328" s="23"/>
      <c r="F328" s="26"/>
      <c r="G328" s="24"/>
      <c r="H328" s="25"/>
      <c r="I328" s="25"/>
      <c r="J328" s="24"/>
      <c r="K328" s="25"/>
      <c r="L328" s="32"/>
      <c r="M328" s="33"/>
      <c r="N328" s="34"/>
      <c r="O328" s="32"/>
      <c r="P328" s="32"/>
      <c r="Q328" s="32"/>
      <c r="R328" s="37"/>
      <c r="S328" s="39"/>
      <c r="T328" s="42"/>
      <c r="U328" s="39"/>
      <c r="V328" s="40"/>
      <c r="W328" s="41"/>
      <c r="X328" s="41"/>
      <c r="Y328" s="41"/>
      <c r="Z328" s="41"/>
      <c r="AA328" s="41"/>
      <c r="AB328" s="45"/>
      <c r="AC328" s="41"/>
      <c r="AD328" s="41"/>
      <c r="AE328" s="41"/>
      <c r="AF328" s="46"/>
      <c r="AG328" s="46"/>
      <c r="AH328" s="46"/>
      <c r="AI328" s="46"/>
      <c r="AJ328" s="48"/>
      <c r="AK328" s="48"/>
      <c r="AL328" s="48"/>
      <c r="AM328" s="49"/>
      <c r="AN328" s="51"/>
    </row>
    <row r="329" ht="15" customHeight="1" spans="1:40">
      <c r="A329" s="22"/>
      <c r="B329" s="22"/>
      <c r="C329" s="23"/>
      <c r="D329" s="23"/>
      <c r="E329" s="23"/>
      <c r="F329" s="26"/>
      <c r="G329" s="24"/>
      <c r="H329" s="25"/>
      <c r="I329" s="25"/>
      <c r="J329" s="24"/>
      <c r="K329" s="25"/>
      <c r="L329" s="32"/>
      <c r="M329" s="33"/>
      <c r="N329" s="34"/>
      <c r="O329" s="32"/>
      <c r="P329" s="32"/>
      <c r="Q329" s="32"/>
      <c r="R329" s="37"/>
      <c r="S329" s="39"/>
      <c r="T329" s="42"/>
      <c r="U329" s="39"/>
      <c r="V329" s="40"/>
      <c r="W329" s="41"/>
      <c r="X329" s="41"/>
      <c r="Y329" s="41"/>
      <c r="Z329" s="41"/>
      <c r="AA329" s="41"/>
      <c r="AB329" s="45"/>
      <c r="AC329" s="41"/>
      <c r="AD329" s="41"/>
      <c r="AE329" s="41"/>
      <c r="AF329" s="46"/>
      <c r="AG329" s="46"/>
      <c r="AH329" s="46"/>
      <c r="AI329" s="46"/>
      <c r="AJ329" s="48"/>
      <c r="AK329" s="48"/>
      <c r="AL329" s="48"/>
      <c r="AM329" s="49"/>
      <c r="AN329" s="51"/>
    </row>
    <row r="330" ht="15" customHeight="1" spans="1:40">
      <c r="A330" s="22"/>
      <c r="B330" s="22"/>
      <c r="C330" s="23"/>
      <c r="D330" s="23"/>
      <c r="E330" s="23"/>
      <c r="F330" s="26"/>
      <c r="G330" s="24"/>
      <c r="H330" s="25"/>
      <c r="I330" s="25"/>
      <c r="J330" s="24"/>
      <c r="K330" s="25"/>
      <c r="L330" s="32"/>
      <c r="M330" s="33"/>
      <c r="N330" s="34"/>
      <c r="O330" s="32"/>
      <c r="P330" s="32"/>
      <c r="Q330" s="32"/>
      <c r="R330" s="37"/>
      <c r="S330" s="39"/>
      <c r="T330" s="42"/>
      <c r="U330" s="39"/>
      <c r="V330" s="40"/>
      <c r="W330" s="41"/>
      <c r="X330" s="41"/>
      <c r="Y330" s="41"/>
      <c r="Z330" s="41"/>
      <c r="AA330" s="41"/>
      <c r="AB330" s="45"/>
      <c r="AC330" s="41"/>
      <c r="AD330" s="41"/>
      <c r="AE330" s="41"/>
      <c r="AF330" s="46"/>
      <c r="AG330" s="46"/>
      <c r="AH330" s="46"/>
      <c r="AI330" s="46"/>
      <c r="AJ330" s="48"/>
      <c r="AK330" s="48"/>
      <c r="AL330" s="48"/>
      <c r="AM330" s="49"/>
      <c r="AN330" s="51"/>
    </row>
    <row r="331" ht="15" customHeight="1" spans="1:40">
      <c r="A331" s="22" t="s">
        <v>326</v>
      </c>
      <c r="B331" s="22" t="s">
        <v>327</v>
      </c>
      <c r="C331" s="23" t="s">
        <v>328</v>
      </c>
      <c r="D331" s="23"/>
      <c r="E331" s="23">
        <v>2</v>
      </c>
      <c r="F331" s="23" t="s">
        <v>329</v>
      </c>
      <c r="G331" s="24">
        <v>3</v>
      </c>
      <c r="H331" s="25">
        <v>35</v>
      </c>
      <c r="I331" s="25">
        <v>35</v>
      </c>
      <c r="J331" s="24">
        <f>I331*H331*G331*0.00785/1000</f>
        <v>0.02884875</v>
      </c>
      <c r="K331" s="25">
        <v>1</v>
      </c>
      <c r="L331" s="32">
        <f>J331/K331</f>
        <v>0.02884875</v>
      </c>
      <c r="M331" s="33">
        <v>0.005</v>
      </c>
      <c r="N331" s="34">
        <f>M331/L331</f>
        <v>0.173317734737207</v>
      </c>
      <c r="O331" s="32">
        <v>6.8</v>
      </c>
      <c r="P331" s="32">
        <v>2.5</v>
      </c>
      <c r="Q331" s="32">
        <f>(L331-M331)*P331</f>
        <v>0.059621875</v>
      </c>
      <c r="R331" s="37">
        <f>(L331*O331-Q331)*E331</f>
        <v>0.27309925</v>
      </c>
      <c r="S331" s="38" t="s">
        <v>170</v>
      </c>
      <c r="T331" s="39" t="s">
        <v>171</v>
      </c>
      <c r="U331" s="39">
        <v>0.1</v>
      </c>
      <c r="V331" s="40">
        <f>(U331+U333+U332+U334+U335+U336+U337)*E331</f>
        <v>0.36</v>
      </c>
      <c r="W331" s="41"/>
      <c r="X331" s="41"/>
      <c r="Y331" s="41"/>
      <c r="Z331" s="41"/>
      <c r="AA331" s="41"/>
      <c r="AB331" s="45"/>
      <c r="AC331" s="41"/>
      <c r="AD331" s="41"/>
      <c r="AE331" s="41"/>
      <c r="AF331" s="46"/>
      <c r="AG331" s="46"/>
      <c r="AH331" s="46"/>
      <c r="AI331" s="46"/>
      <c r="AJ331" s="48"/>
      <c r="AK331" s="48"/>
      <c r="AL331" s="48"/>
      <c r="AM331" s="49"/>
      <c r="AN331" s="50"/>
    </row>
    <row r="332" ht="15" customHeight="1" spans="1:40">
      <c r="A332" s="22"/>
      <c r="B332" s="22"/>
      <c r="C332" s="23"/>
      <c r="D332" s="23"/>
      <c r="E332" s="23"/>
      <c r="F332" s="26"/>
      <c r="G332" s="24"/>
      <c r="H332" s="25"/>
      <c r="I332" s="25"/>
      <c r="J332" s="24"/>
      <c r="K332" s="25"/>
      <c r="L332" s="32"/>
      <c r="M332" s="33"/>
      <c r="N332" s="34"/>
      <c r="O332" s="32"/>
      <c r="P332" s="32"/>
      <c r="Q332" s="32"/>
      <c r="R332" s="37"/>
      <c r="S332" s="39" t="s">
        <v>172</v>
      </c>
      <c r="T332" s="42" t="s">
        <v>173</v>
      </c>
      <c r="U332" s="39">
        <v>0.08</v>
      </c>
      <c r="V332" s="40"/>
      <c r="W332" s="41"/>
      <c r="X332" s="41"/>
      <c r="Y332" s="41"/>
      <c r="Z332" s="41"/>
      <c r="AA332" s="41"/>
      <c r="AB332" s="45"/>
      <c r="AC332" s="41"/>
      <c r="AD332" s="41"/>
      <c r="AE332" s="41"/>
      <c r="AF332" s="46"/>
      <c r="AG332" s="46"/>
      <c r="AH332" s="46"/>
      <c r="AI332" s="46"/>
      <c r="AJ332" s="48">
        <v>400</v>
      </c>
      <c r="AK332" s="48">
        <v>260</v>
      </c>
      <c r="AL332" s="48">
        <v>300</v>
      </c>
      <c r="AM332" s="49">
        <v>0.35</v>
      </c>
      <c r="AN332" s="51"/>
    </row>
    <row r="333" ht="15" customHeight="1" spans="1:40">
      <c r="A333" s="22"/>
      <c r="B333" s="22"/>
      <c r="C333" s="23"/>
      <c r="D333" s="23"/>
      <c r="E333" s="23"/>
      <c r="F333" s="26"/>
      <c r="G333" s="24"/>
      <c r="H333" s="25"/>
      <c r="I333" s="25"/>
      <c r="J333" s="24"/>
      <c r="K333" s="25"/>
      <c r="L333" s="32"/>
      <c r="M333" s="33"/>
      <c r="N333" s="34"/>
      <c r="O333" s="32"/>
      <c r="P333" s="32"/>
      <c r="Q333" s="32"/>
      <c r="R333" s="37"/>
      <c r="S333" s="39"/>
      <c r="T333" s="42"/>
      <c r="U333" s="39"/>
      <c r="V333" s="40"/>
      <c r="W333" s="41"/>
      <c r="X333" s="41"/>
      <c r="Y333" s="41"/>
      <c r="Z333" s="41"/>
      <c r="AA333" s="41"/>
      <c r="AB333" s="45"/>
      <c r="AC333" s="41"/>
      <c r="AD333" s="41"/>
      <c r="AE333" s="41"/>
      <c r="AF333" s="46"/>
      <c r="AG333" s="46"/>
      <c r="AH333" s="46"/>
      <c r="AI333" s="46"/>
      <c r="AJ333" s="48"/>
      <c r="AK333" s="48"/>
      <c r="AL333" s="48"/>
      <c r="AM333" s="49"/>
      <c r="AN333" s="51"/>
    </row>
    <row r="334" ht="15" customHeight="1" spans="1:40">
      <c r="A334" s="22"/>
      <c r="B334" s="22"/>
      <c r="C334" s="23"/>
      <c r="D334" s="23"/>
      <c r="E334" s="23"/>
      <c r="F334" s="26"/>
      <c r="G334" s="24"/>
      <c r="H334" s="25"/>
      <c r="I334" s="25"/>
      <c r="J334" s="24"/>
      <c r="K334" s="25"/>
      <c r="L334" s="32"/>
      <c r="M334" s="33"/>
      <c r="N334" s="34"/>
      <c r="O334" s="32"/>
      <c r="P334" s="32"/>
      <c r="Q334" s="32"/>
      <c r="R334" s="37"/>
      <c r="S334" s="39"/>
      <c r="T334" s="42"/>
      <c r="U334" s="39"/>
      <c r="V334" s="40"/>
      <c r="W334" s="41"/>
      <c r="X334" s="41"/>
      <c r="Y334" s="41"/>
      <c r="Z334" s="41"/>
      <c r="AA334" s="41"/>
      <c r="AB334" s="45"/>
      <c r="AC334" s="41"/>
      <c r="AD334" s="41"/>
      <c r="AE334" s="41"/>
      <c r="AF334" s="46"/>
      <c r="AG334" s="46"/>
      <c r="AH334" s="46"/>
      <c r="AI334" s="46"/>
      <c r="AJ334" s="48"/>
      <c r="AK334" s="48"/>
      <c r="AL334" s="48"/>
      <c r="AM334" s="49"/>
      <c r="AN334" s="51"/>
    </row>
    <row r="335" ht="15" customHeight="1" spans="1:40">
      <c r="A335" s="22"/>
      <c r="B335" s="22"/>
      <c r="C335" s="23"/>
      <c r="D335" s="23"/>
      <c r="E335" s="23"/>
      <c r="F335" s="26"/>
      <c r="G335" s="24"/>
      <c r="H335" s="25"/>
      <c r="I335" s="25"/>
      <c r="J335" s="24"/>
      <c r="K335" s="25"/>
      <c r="L335" s="32"/>
      <c r="M335" s="33"/>
      <c r="N335" s="34"/>
      <c r="O335" s="32"/>
      <c r="P335" s="32"/>
      <c r="Q335" s="32"/>
      <c r="R335" s="37"/>
      <c r="S335" s="39"/>
      <c r="T335" s="42"/>
      <c r="U335" s="39"/>
      <c r="V335" s="40"/>
      <c r="W335" s="41"/>
      <c r="X335" s="41"/>
      <c r="Y335" s="41"/>
      <c r="Z335" s="41"/>
      <c r="AA335" s="41"/>
      <c r="AB335" s="45"/>
      <c r="AC335" s="41"/>
      <c r="AD335" s="41"/>
      <c r="AE335" s="41"/>
      <c r="AF335" s="46"/>
      <c r="AG335" s="46"/>
      <c r="AH335" s="46"/>
      <c r="AI335" s="46"/>
      <c r="AJ335" s="48"/>
      <c r="AK335" s="48"/>
      <c r="AL335" s="48"/>
      <c r="AM335" s="49"/>
      <c r="AN335" s="51"/>
    </row>
    <row r="336" ht="15" customHeight="1" spans="1:40">
      <c r="A336" s="22"/>
      <c r="B336" s="22"/>
      <c r="C336" s="23"/>
      <c r="D336" s="23"/>
      <c r="E336" s="23"/>
      <c r="F336" s="26"/>
      <c r="G336" s="24"/>
      <c r="H336" s="25"/>
      <c r="I336" s="25"/>
      <c r="J336" s="24"/>
      <c r="K336" s="25"/>
      <c r="L336" s="32"/>
      <c r="M336" s="33"/>
      <c r="N336" s="34"/>
      <c r="O336" s="32"/>
      <c r="P336" s="32"/>
      <c r="Q336" s="32"/>
      <c r="R336" s="37"/>
      <c r="S336" s="39"/>
      <c r="T336" s="42"/>
      <c r="U336" s="39"/>
      <c r="V336" s="40"/>
      <c r="W336" s="41"/>
      <c r="X336" s="41"/>
      <c r="Y336" s="41"/>
      <c r="Z336" s="41"/>
      <c r="AA336" s="41"/>
      <c r="AB336" s="45"/>
      <c r="AC336" s="41"/>
      <c r="AD336" s="41"/>
      <c r="AE336" s="41"/>
      <c r="AF336" s="46"/>
      <c r="AG336" s="46"/>
      <c r="AH336" s="46"/>
      <c r="AI336" s="46"/>
      <c r="AJ336" s="48"/>
      <c r="AK336" s="48"/>
      <c r="AL336" s="48"/>
      <c r="AM336" s="49"/>
      <c r="AN336" s="51"/>
    </row>
    <row r="337" ht="15" customHeight="1" spans="1:40">
      <c r="A337" s="22"/>
      <c r="B337" s="22"/>
      <c r="C337" s="23"/>
      <c r="D337" s="23"/>
      <c r="E337" s="23"/>
      <c r="F337" s="26"/>
      <c r="G337" s="24"/>
      <c r="H337" s="25"/>
      <c r="I337" s="25"/>
      <c r="J337" s="24"/>
      <c r="K337" s="25"/>
      <c r="L337" s="32"/>
      <c r="M337" s="33"/>
      <c r="N337" s="34"/>
      <c r="O337" s="32"/>
      <c r="P337" s="32"/>
      <c r="Q337" s="32"/>
      <c r="R337" s="37"/>
      <c r="S337" s="39"/>
      <c r="T337" s="42"/>
      <c r="U337" s="39"/>
      <c r="V337" s="40"/>
      <c r="W337" s="41"/>
      <c r="X337" s="41"/>
      <c r="Y337" s="41"/>
      <c r="Z337" s="41"/>
      <c r="AA337" s="41"/>
      <c r="AB337" s="45"/>
      <c r="AC337" s="41"/>
      <c r="AD337" s="41"/>
      <c r="AE337" s="41"/>
      <c r="AF337" s="46"/>
      <c r="AG337" s="46"/>
      <c r="AH337" s="46"/>
      <c r="AI337" s="46"/>
      <c r="AJ337" s="48"/>
      <c r="AK337" s="48"/>
      <c r="AL337" s="48"/>
      <c r="AM337" s="49"/>
      <c r="AN337" s="51"/>
    </row>
    <row r="338" ht="15" customHeight="1" spans="1:40">
      <c r="A338" s="22" t="s">
        <v>330</v>
      </c>
      <c r="B338" s="22" t="s">
        <v>331</v>
      </c>
      <c r="C338" s="23" t="s">
        <v>332</v>
      </c>
      <c r="D338" s="23"/>
      <c r="E338" s="23">
        <v>1</v>
      </c>
      <c r="F338" s="23" t="s">
        <v>333</v>
      </c>
      <c r="G338" s="24">
        <v>1.3</v>
      </c>
      <c r="H338" s="25">
        <v>520</v>
      </c>
      <c r="I338" s="25">
        <v>1250</v>
      </c>
      <c r="J338" s="24">
        <f>I338*H338*G338*0.00785/1000</f>
        <v>6.63325</v>
      </c>
      <c r="K338" s="25">
        <v>8</v>
      </c>
      <c r="L338" s="32">
        <f>J338/K338</f>
        <v>0.82915625</v>
      </c>
      <c r="M338" s="33">
        <v>0.472</v>
      </c>
      <c r="N338" s="34">
        <f>M338/L338</f>
        <v>0.569253382580183</v>
      </c>
      <c r="O338" s="32">
        <v>8.4</v>
      </c>
      <c r="P338" s="32">
        <v>2.5</v>
      </c>
      <c r="Q338" s="32">
        <f>(L338-M338)*P338</f>
        <v>0.892890625</v>
      </c>
      <c r="R338" s="37">
        <f>L338*O338-Q338</f>
        <v>6.072021875</v>
      </c>
      <c r="S338" s="38" t="s">
        <v>170</v>
      </c>
      <c r="T338" s="39" t="s">
        <v>171</v>
      </c>
      <c r="U338" s="39">
        <v>0.1</v>
      </c>
      <c r="V338" s="40">
        <f>U338+U340+U339+U341+U342+U343+U346+U344+U345</f>
        <v>1.38</v>
      </c>
      <c r="W338" s="41"/>
      <c r="X338" s="41"/>
      <c r="Y338" s="41"/>
      <c r="Z338" s="41"/>
      <c r="AA338" s="41"/>
      <c r="AB338" s="45"/>
      <c r="AC338" s="41">
        <v>0.95</v>
      </c>
      <c r="AD338" s="41"/>
      <c r="AE338" s="41">
        <v>0.6</v>
      </c>
      <c r="AF338" s="46">
        <f>(AE338+AC338+Y338+V338+R338)*0.18</f>
        <v>1.6203639375</v>
      </c>
      <c r="AG338" s="46"/>
      <c r="AH338" s="46">
        <v>0.55</v>
      </c>
      <c r="AI338" s="46"/>
      <c r="AJ338" s="52" t="s">
        <v>140</v>
      </c>
      <c r="AK338" s="53"/>
      <c r="AL338" s="54"/>
      <c r="AM338" s="49">
        <v>1.5</v>
      </c>
      <c r="AN338" s="50">
        <f>AH338+AF338+AE338+AC338+V338+R338</f>
        <v>11.1723858125</v>
      </c>
    </row>
    <row r="339" ht="15" customHeight="1" spans="1:40">
      <c r="A339" s="22"/>
      <c r="B339" s="22"/>
      <c r="C339" s="23"/>
      <c r="D339" s="23"/>
      <c r="E339" s="23"/>
      <c r="F339" s="26"/>
      <c r="G339" s="24"/>
      <c r="H339" s="25"/>
      <c r="I339" s="25"/>
      <c r="J339" s="24"/>
      <c r="K339" s="25"/>
      <c r="L339" s="32"/>
      <c r="M339" s="33"/>
      <c r="N339" s="34"/>
      <c r="O339" s="32"/>
      <c r="P339" s="32"/>
      <c r="Q339" s="32"/>
      <c r="R339" s="37"/>
      <c r="S339" s="39" t="s">
        <v>172</v>
      </c>
      <c r="T339" s="42" t="s">
        <v>193</v>
      </c>
      <c r="U339" s="39">
        <v>0.16</v>
      </c>
      <c r="V339" s="40"/>
      <c r="W339" s="41"/>
      <c r="X339" s="41"/>
      <c r="Y339" s="41"/>
      <c r="Z339" s="41"/>
      <c r="AA339" s="41"/>
      <c r="AB339" s="45"/>
      <c r="AC339" s="41"/>
      <c r="AD339" s="41"/>
      <c r="AE339" s="41"/>
      <c r="AF339" s="46"/>
      <c r="AG339" s="46"/>
      <c r="AH339" s="46"/>
      <c r="AI339" s="46"/>
      <c r="AJ339" s="48">
        <v>900</v>
      </c>
      <c r="AK339" s="48">
        <v>500</v>
      </c>
      <c r="AL339" s="48">
        <v>400</v>
      </c>
      <c r="AM339" s="49">
        <v>2</v>
      </c>
      <c r="AN339" s="51"/>
    </row>
    <row r="340" ht="15" customHeight="1" spans="1:40">
      <c r="A340" s="22"/>
      <c r="B340" s="22"/>
      <c r="C340" s="23"/>
      <c r="D340" s="23"/>
      <c r="E340" s="23"/>
      <c r="F340" s="26"/>
      <c r="G340" s="24"/>
      <c r="H340" s="25"/>
      <c r="I340" s="25"/>
      <c r="J340" s="24"/>
      <c r="K340" s="25"/>
      <c r="L340" s="32"/>
      <c r="M340" s="33"/>
      <c r="N340" s="34"/>
      <c r="O340" s="32"/>
      <c r="P340" s="32"/>
      <c r="Q340" s="32"/>
      <c r="R340" s="37"/>
      <c r="S340" s="39" t="s">
        <v>162</v>
      </c>
      <c r="T340" s="42" t="s">
        <v>193</v>
      </c>
      <c r="U340" s="39">
        <v>0.16</v>
      </c>
      <c r="V340" s="40"/>
      <c r="W340" s="41"/>
      <c r="X340" s="41"/>
      <c r="Y340" s="41"/>
      <c r="Z340" s="41"/>
      <c r="AA340" s="41"/>
      <c r="AB340" s="45"/>
      <c r="AC340" s="41"/>
      <c r="AD340" s="41"/>
      <c r="AE340" s="41"/>
      <c r="AF340" s="46"/>
      <c r="AG340" s="46"/>
      <c r="AH340" s="46"/>
      <c r="AI340" s="46"/>
      <c r="AJ340" s="48">
        <v>900</v>
      </c>
      <c r="AK340" s="48">
        <v>500</v>
      </c>
      <c r="AL340" s="48">
        <v>400</v>
      </c>
      <c r="AM340" s="49">
        <v>2.6</v>
      </c>
      <c r="AN340" s="51"/>
    </row>
    <row r="341" ht="15" customHeight="1" spans="1:40">
      <c r="A341" s="22"/>
      <c r="B341" s="22"/>
      <c r="C341" s="23"/>
      <c r="D341" s="23"/>
      <c r="E341" s="23"/>
      <c r="F341" s="26"/>
      <c r="G341" s="24"/>
      <c r="H341" s="25"/>
      <c r="I341" s="25"/>
      <c r="J341" s="24"/>
      <c r="K341" s="25"/>
      <c r="L341" s="32"/>
      <c r="M341" s="33"/>
      <c r="N341" s="34"/>
      <c r="O341" s="32"/>
      <c r="P341" s="32"/>
      <c r="Q341" s="32"/>
      <c r="R341" s="37"/>
      <c r="S341" s="39" t="s">
        <v>195</v>
      </c>
      <c r="T341" s="42" t="s">
        <v>193</v>
      </c>
      <c r="U341" s="39">
        <v>0.16</v>
      </c>
      <c r="V341" s="40"/>
      <c r="W341" s="41"/>
      <c r="X341" s="41"/>
      <c r="Y341" s="41"/>
      <c r="Z341" s="41"/>
      <c r="AA341" s="41"/>
      <c r="AB341" s="45"/>
      <c r="AC341" s="41"/>
      <c r="AD341" s="41"/>
      <c r="AE341" s="41"/>
      <c r="AF341" s="46"/>
      <c r="AG341" s="46"/>
      <c r="AH341" s="46"/>
      <c r="AI341" s="46"/>
      <c r="AJ341" s="48">
        <v>900</v>
      </c>
      <c r="AK341" s="48">
        <v>500</v>
      </c>
      <c r="AL341" s="48">
        <v>400</v>
      </c>
      <c r="AM341" s="49">
        <v>2.6</v>
      </c>
      <c r="AN341" s="51"/>
    </row>
    <row r="342" ht="15" customHeight="1" spans="1:40">
      <c r="A342" s="22"/>
      <c r="B342" s="22"/>
      <c r="C342" s="23"/>
      <c r="D342" s="23"/>
      <c r="E342" s="23"/>
      <c r="F342" s="26"/>
      <c r="G342" s="24"/>
      <c r="H342" s="25"/>
      <c r="I342" s="25"/>
      <c r="J342" s="24"/>
      <c r="K342" s="25"/>
      <c r="L342" s="32"/>
      <c r="M342" s="33"/>
      <c r="N342" s="34"/>
      <c r="O342" s="32"/>
      <c r="P342" s="32"/>
      <c r="Q342" s="32"/>
      <c r="R342" s="37"/>
      <c r="S342" s="39" t="s">
        <v>195</v>
      </c>
      <c r="T342" s="42" t="s">
        <v>193</v>
      </c>
      <c r="U342" s="39">
        <v>0.16</v>
      </c>
      <c r="V342" s="40"/>
      <c r="W342" s="41"/>
      <c r="X342" s="41"/>
      <c r="Y342" s="41"/>
      <c r="Z342" s="41"/>
      <c r="AA342" s="41"/>
      <c r="AB342" s="45"/>
      <c r="AC342" s="41"/>
      <c r="AD342" s="41"/>
      <c r="AE342" s="41"/>
      <c r="AF342" s="46"/>
      <c r="AG342" s="46"/>
      <c r="AH342" s="46"/>
      <c r="AI342" s="46"/>
      <c r="AJ342" s="48">
        <v>900</v>
      </c>
      <c r="AK342" s="48">
        <v>500</v>
      </c>
      <c r="AL342" s="48">
        <v>400</v>
      </c>
      <c r="AM342" s="49">
        <v>2.6</v>
      </c>
      <c r="AN342" s="51"/>
    </row>
    <row r="343" ht="15" customHeight="1" spans="1:40">
      <c r="A343" s="22"/>
      <c r="B343" s="22"/>
      <c r="C343" s="23"/>
      <c r="D343" s="23"/>
      <c r="E343" s="23"/>
      <c r="F343" s="26"/>
      <c r="G343" s="24"/>
      <c r="H343" s="25"/>
      <c r="I343" s="25"/>
      <c r="J343" s="24"/>
      <c r="K343" s="25"/>
      <c r="L343" s="32"/>
      <c r="M343" s="33"/>
      <c r="N343" s="34"/>
      <c r="O343" s="32"/>
      <c r="P343" s="32"/>
      <c r="Q343" s="32"/>
      <c r="R343" s="37"/>
      <c r="S343" s="39" t="s">
        <v>194</v>
      </c>
      <c r="T343" s="42" t="s">
        <v>193</v>
      </c>
      <c r="U343" s="39">
        <v>0.16</v>
      </c>
      <c r="V343" s="40"/>
      <c r="W343" s="41"/>
      <c r="X343" s="41"/>
      <c r="Y343" s="41"/>
      <c r="Z343" s="41"/>
      <c r="AA343" s="41"/>
      <c r="AB343" s="45"/>
      <c r="AC343" s="41"/>
      <c r="AD343" s="41"/>
      <c r="AE343" s="41"/>
      <c r="AF343" s="46"/>
      <c r="AG343" s="46"/>
      <c r="AH343" s="46"/>
      <c r="AI343" s="46"/>
      <c r="AJ343" s="48">
        <v>900</v>
      </c>
      <c r="AK343" s="48">
        <v>500</v>
      </c>
      <c r="AL343" s="48">
        <v>400</v>
      </c>
      <c r="AM343" s="49">
        <v>2</v>
      </c>
      <c r="AN343" s="51"/>
    </row>
    <row r="344" ht="15" customHeight="1" spans="1:40">
      <c r="A344" s="22"/>
      <c r="B344" s="22"/>
      <c r="C344" s="23"/>
      <c r="D344" s="23"/>
      <c r="E344" s="23"/>
      <c r="F344" s="26"/>
      <c r="G344" s="24"/>
      <c r="H344" s="25"/>
      <c r="I344" s="25"/>
      <c r="J344" s="24"/>
      <c r="K344" s="25"/>
      <c r="L344" s="32"/>
      <c r="M344" s="33"/>
      <c r="N344" s="34"/>
      <c r="O344" s="32"/>
      <c r="P344" s="32"/>
      <c r="Q344" s="32"/>
      <c r="R344" s="37"/>
      <c r="S344" s="39" t="s">
        <v>174</v>
      </c>
      <c r="T344" s="42" t="s">
        <v>193</v>
      </c>
      <c r="U344" s="39">
        <v>0.16</v>
      </c>
      <c r="V344" s="40"/>
      <c r="W344" s="41"/>
      <c r="X344" s="41"/>
      <c r="Y344" s="41"/>
      <c r="Z344" s="41"/>
      <c r="AA344" s="41"/>
      <c r="AB344" s="45"/>
      <c r="AC344" s="41"/>
      <c r="AD344" s="41"/>
      <c r="AE344" s="41"/>
      <c r="AF344" s="46"/>
      <c r="AG344" s="46"/>
      <c r="AH344" s="46"/>
      <c r="AI344" s="46"/>
      <c r="AJ344" s="48">
        <v>900</v>
      </c>
      <c r="AK344" s="48">
        <v>500</v>
      </c>
      <c r="AL344" s="48">
        <v>400</v>
      </c>
      <c r="AM344" s="49">
        <v>2</v>
      </c>
      <c r="AN344" s="51"/>
    </row>
    <row r="345" ht="15" customHeight="1" spans="1:40">
      <c r="A345" s="22"/>
      <c r="B345" s="22"/>
      <c r="C345" s="23"/>
      <c r="D345" s="23"/>
      <c r="E345" s="23"/>
      <c r="F345" s="26"/>
      <c r="G345" s="24"/>
      <c r="H345" s="25"/>
      <c r="I345" s="25"/>
      <c r="J345" s="24"/>
      <c r="K345" s="25"/>
      <c r="L345" s="32"/>
      <c r="M345" s="33"/>
      <c r="N345" s="34"/>
      <c r="O345" s="32"/>
      <c r="P345" s="32"/>
      <c r="Q345" s="32"/>
      <c r="R345" s="37"/>
      <c r="S345" s="39" t="s">
        <v>174</v>
      </c>
      <c r="T345" s="42" t="s">
        <v>193</v>
      </c>
      <c r="U345" s="39">
        <v>0.16</v>
      </c>
      <c r="V345" s="40"/>
      <c r="W345" s="41"/>
      <c r="X345" s="41"/>
      <c r="Y345" s="41"/>
      <c r="Z345" s="41"/>
      <c r="AA345" s="41"/>
      <c r="AB345" s="45"/>
      <c r="AC345" s="41"/>
      <c r="AD345" s="41"/>
      <c r="AE345" s="41"/>
      <c r="AF345" s="46"/>
      <c r="AG345" s="46"/>
      <c r="AH345" s="46"/>
      <c r="AI345" s="46"/>
      <c r="AJ345" s="48">
        <v>900</v>
      </c>
      <c r="AK345" s="48">
        <v>500</v>
      </c>
      <c r="AL345" s="48">
        <v>400</v>
      </c>
      <c r="AM345" s="49">
        <v>2</v>
      </c>
      <c r="AN345" s="51"/>
    </row>
    <row r="346" ht="15" customHeight="1" spans="1:40">
      <c r="A346" s="22"/>
      <c r="B346" s="22"/>
      <c r="C346" s="23"/>
      <c r="D346" s="23"/>
      <c r="E346" s="23"/>
      <c r="F346" s="26"/>
      <c r="G346" s="24"/>
      <c r="H346" s="25"/>
      <c r="I346" s="25"/>
      <c r="J346" s="24"/>
      <c r="K346" s="25"/>
      <c r="L346" s="32"/>
      <c r="M346" s="33"/>
      <c r="N346" s="34"/>
      <c r="O346" s="32"/>
      <c r="P346" s="32"/>
      <c r="Q346" s="32"/>
      <c r="R346" s="37"/>
      <c r="S346" s="39" t="s">
        <v>174</v>
      </c>
      <c r="T346" s="42" t="s">
        <v>193</v>
      </c>
      <c r="U346" s="39">
        <v>0.16</v>
      </c>
      <c r="V346" s="40"/>
      <c r="W346" s="41"/>
      <c r="X346" s="41"/>
      <c r="Y346" s="41"/>
      <c r="Z346" s="41"/>
      <c r="AA346" s="41"/>
      <c r="AB346" s="45"/>
      <c r="AC346" s="41"/>
      <c r="AD346" s="41"/>
      <c r="AE346" s="41"/>
      <c r="AF346" s="46"/>
      <c r="AG346" s="46"/>
      <c r="AH346" s="46"/>
      <c r="AI346" s="46"/>
      <c r="AJ346" s="48">
        <v>900</v>
      </c>
      <c r="AK346" s="48">
        <v>500</v>
      </c>
      <c r="AL346" s="48">
        <v>400</v>
      </c>
      <c r="AM346" s="49">
        <v>2</v>
      </c>
      <c r="AN346" s="51"/>
    </row>
    <row r="347" ht="15" customHeight="1" spans="1:40">
      <c r="A347" s="22" t="s">
        <v>334</v>
      </c>
      <c r="B347" s="22" t="s">
        <v>335</v>
      </c>
      <c r="C347" s="23" t="s">
        <v>336</v>
      </c>
      <c r="D347" s="23"/>
      <c r="E347" s="23">
        <v>1</v>
      </c>
      <c r="F347" s="23" t="s">
        <v>333</v>
      </c>
      <c r="G347" s="24">
        <v>1.3</v>
      </c>
      <c r="H347" s="25">
        <v>520</v>
      </c>
      <c r="I347" s="25">
        <v>1250</v>
      </c>
      <c r="J347" s="24">
        <f>I347*H347*G347*0.00785/1000</f>
        <v>6.63325</v>
      </c>
      <c r="K347" s="25">
        <v>8</v>
      </c>
      <c r="L347" s="32">
        <f>J347/K347</f>
        <v>0.82915625</v>
      </c>
      <c r="M347" s="33">
        <v>0.472</v>
      </c>
      <c r="N347" s="34">
        <f>M347/L347</f>
        <v>0.569253382580183</v>
      </c>
      <c r="O347" s="32">
        <v>8.4</v>
      </c>
      <c r="P347" s="32">
        <v>2.5</v>
      </c>
      <c r="Q347" s="32">
        <f>(L347-M347)*P347</f>
        <v>0.892890625</v>
      </c>
      <c r="R347" s="37">
        <f>L347*O347-Q347</f>
        <v>6.072021875</v>
      </c>
      <c r="S347" s="38" t="s">
        <v>170</v>
      </c>
      <c r="T347" s="39" t="s">
        <v>171</v>
      </c>
      <c r="U347" s="39">
        <v>0.1</v>
      </c>
      <c r="V347" s="40">
        <f>U347+U349+U348+U350+U351+U352+U355+U353+U354</f>
        <v>1.38</v>
      </c>
      <c r="W347" s="41"/>
      <c r="X347" s="41"/>
      <c r="Y347" s="41"/>
      <c r="Z347" s="41"/>
      <c r="AA347" s="41"/>
      <c r="AB347" s="45"/>
      <c r="AC347" s="41">
        <v>1.3</v>
      </c>
      <c r="AD347" s="41"/>
      <c r="AE347" s="41">
        <v>0.8</v>
      </c>
      <c r="AF347" s="46">
        <f>(AE347+AC347+Y347+V347+R347)*0.18</f>
        <v>1.7193639375</v>
      </c>
      <c r="AG347" s="46"/>
      <c r="AH347" s="46">
        <v>0.55</v>
      </c>
      <c r="AI347" s="46"/>
      <c r="AJ347" s="52" t="s">
        <v>140</v>
      </c>
      <c r="AK347" s="53"/>
      <c r="AL347" s="54"/>
      <c r="AM347" s="49">
        <v>1.5</v>
      </c>
      <c r="AN347" s="50">
        <f>AH347+AF347+AE347+AC347+V347+R347</f>
        <v>11.8213858125</v>
      </c>
    </row>
    <row r="348" ht="15" customHeight="1" spans="1:40">
      <c r="A348" s="22"/>
      <c r="B348" s="22"/>
      <c r="C348" s="23"/>
      <c r="D348" s="23"/>
      <c r="E348" s="23"/>
      <c r="F348" s="26"/>
      <c r="G348" s="24"/>
      <c r="H348" s="25"/>
      <c r="I348" s="25"/>
      <c r="J348" s="24"/>
      <c r="K348" s="25"/>
      <c r="L348" s="32"/>
      <c r="M348" s="33"/>
      <c r="N348" s="34"/>
      <c r="O348" s="32"/>
      <c r="P348" s="32"/>
      <c r="Q348" s="32"/>
      <c r="R348" s="37"/>
      <c r="S348" s="39" t="s">
        <v>172</v>
      </c>
      <c r="T348" s="42" t="s">
        <v>193</v>
      </c>
      <c r="U348" s="39">
        <v>0.16</v>
      </c>
      <c r="V348" s="40"/>
      <c r="W348" s="41"/>
      <c r="X348" s="41"/>
      <c r="Y348" s="41"/>
      <c r="Z348" s="41"/>
      <c r="AA348" s="41"/>
      <c r="AB348" s="45"/>
      <c r="AC348" s="41"/>
      <c r="AD348" s="41"/>
      <c r="AE348" s="41"/>
      <c r="AF348" s="46"/>
      <c r="AG348" s="46"/>
      <c r="AH348" s="46"/>
      <c r="AI348" s="46"/>
      <c r="AJ348" s="48">
        <v>900</v>
      </c>
      <c r="AK348" s="48">
        <v>500</v>
      </c>
      <c r="AL348" s="48">
        <v>400</v>
      </c>
      <c r="AM348" s="49">
        <v>2</v>
      </c>
      <c r="AN348" s="51"/>
    </row>
    <row r="349" ht="15" customHeight="1" spans="1:40">
      <c r="A349" s="22"/>
      <c r="B349" s="22"/>
      <c r="C349" s="23"/>
      <c r="D349" s="23"/>
      <c r="E349" s="23"/>
      <c r="F349" s="26"/>
      <c r="G349" s="24"/>
      <c r="H349" s="25"/>
      <c r="I349" s="25"/>
      <c r="J349" s="24"/>
      <c r="K349" s="25"/>
      <c r="L349" s="32"/>
      <c r="M349" s="33"/>
      <c r="N349" s="34"/>
      <c r="O349" s="32"/>
      <c r="P349" s="32"/>
      <c r="Q349" s="32"/>
      <c r="R349" s="37"/>
      <c r="S349" s="39" t="s">
        <v>162</v>
      </c>
      <c r="T349" s="42" t="s">
        <v>193</v>
      </c>
      <c r="U349" s="39">
        <v>0.16</v>
      </c>
      <c r="V349" s="40"/>
      <c r="W349" s="41"/>
      <c r="X349" s="41"/>
      <c r="Y349" s="41"/>
      <c r="Z349" s="41"/>
      <c r="AA349" s="41"/>
      <c r="AB349" s="45"/>
      <c r="AC349" s="41"/>
      <c r="AD349" s="41"/>
      <c r="AE349" s="41"/>
      <c r="AF349" s="46"/>
      <c r="AG349" s="46"/>
      <c r="AH349" s="46"/>
      <c r="AI349" s="46"/>
      <c r="AJ349" s="48">
        <v>900</v>
      </c>
      <c r="AK349" s="48">
        <v>500</v>
      </c>
      <c r="AL349" s="48">
        <v>400</v>
      </c>
      <c r="AM349" s="49">
        <v>2.6</v>
      </c>
      <c r="AN349" s="51"/>
    </row>
    <row r="350" ht="15" customHeight="1" spans="1:40">
      <c r="A350" s="22"/>
      <c r="B350" s="22"/>
      <c r="C350" s="23"/>
      <c r="D350" s="23"/>
      <c r="E350" s="23"/>
      <c r="F350" s="26"/>
      <c r="G350" s="24"/>
      <c r="H350" s="25"/>
      <c r="I350" s="25"/>
      <c r="J350" s="24"/>
      <c r="K350" s="25"/>
      <c r="L350" s="32"/>
      <c r="M350" s="33"/>
      <c r="N350" s="34"/>
      <c r="O350" s="32"/>
      <c r="P350" s="32"/>
      <c r="Q350" s="32"/>
      <c r="R350" s="37"/>
      <c r="S350" s="39" t="s">
        <v>195</v>
      </c>
      <c r="T350" s="42" t="s">
        <v>193</v>
      </c>
      <c r="U350" s="39">
        <v>0.16</v>
      </c>
      <c r="V350" s="40"/>
      <c r="W350" s="41"/>
      <c r="X350" s="41"/>
      <c r="Y350" s="41"/>
      <c r="Z350" s="41"/>
      <c r="AA350" s="41"/>
      <c r="AB350" s="45"/>
      <c r="AC350" s="41"/>
      <c r="AD350" s="41"/>
      <c r="AE350" s="41"/>
      <c r="AF350" s="46"/>
      <c r="AG350" s="46"/>
      <c r="AH350" s="46"/>
      <c r="AI350" s="46"/>
      <c r="AJ350" s="48">
        <v>900</v>
      </c>
      <c r="AK350" s="48">
        <v>500</v>
      </c>
      <c r="AL350" s="48">
        <v>400</v>
      </c>
      <c r="AM350" s="49">
        <v>2.6</v>
      </c>
      <c r="AN350" s="51"/>
    </row>
    <row r="351" ht="15" customHeight="1" spans="1:40">
      <c r="A351" s="22"/>
      <c r="B351" s="22"/>
      <c r="C351" s="23"/>
      <c r="D351" s="23"/>
      <c r="E351" s="23"/>
      <c r="F351" s="26"/>
      <c r="G351" s="24"/>
      <c r="H351" s="25"/>
      <c r="I351" s="25"/>
      <c r="J351" s="24"/>
      <c r="K351" s="25"/>
      <c r="L351" s="32"/>
      <c r="M351" s="33"/>
      <c r="N351" s="34"/>
      <c r="O351" s="32"/>
      <c r="P351" s="32"/>
      <c r="Q351" s="32"/>
      <c r="R351" s="37"/>
      <c r="S351" s="39" t="s">
        <v>195</v>
      </c>
      <c r="T351" s="42" t="s">
        <v>193</v>
      </c>
      <c r="U351" s="39">
        <v>0.16</v>
      </c>
      <c r="V351" s="40"/>
      <c r="W351" s="41"/>
      <c r="X351" s="41"/>
      <c r="Y351" s="41"/>
      <c r="Z351" s="41"/>
      <c r="AA351" s="41"/>
      <c r="AB351" s="45"/>
      <c r="AC351" s="41"/>
      <c r="AD351" s="41"/>
      <c r="AE351" s="41"/>
      <c r="AF351" s="46"/>
      <c r="AG351" s="46"/>
      <c r="AH351" s="46"/>
      <c r="AI351" s="46"/>
      <c r="AJ351" s="48">
        <v>900</v>
      </c>
      <c r="AK351" s="48">
        <v>500</v>
      </c>
      <c r="AL351" s="48">
        <v>400</v>
      </c>
      <c r="AM351" s="49">
        <v>2.6</v>
      </c>
      <c r="AN351" s="51"/>
    </row>
    <row r="352" ht="15" customHeight="1" spans="1:40">
      <c r="A352" s="22"/>
      <c r="B352" s="22"/>
      <c r="C352" s="23"/>
      <c r="D352" s="23"/>
      <c r="E352" s="23"/>
      <c r="F352" s="26"/>
      <c r="G352" s="24"/>
      <c r="H352" s="25"/>
      <c r="I352" s="25"/>
      <c r="J352" s="24"/>
      <c r="K352" s="25"/>
      <c r="L352" s="32"/>
      <c r="M352" s="33"/>
      <c r="N352" s="34"/>
      <c r="O352" s="32"/>
      <c r="P352" s="32"/>
      <c r="Q352" s="32"/>
      <c r="R352" s="37"/>
      <c r="S352" s="39" t="s">
        <v>194</v>
      </c>
      <c r="T352" s="42" t="s">
        <v>193</v>
      </c>
      <c r="U352" s="39">
        <v>0.16</v>
      </c>
      <c r="V352" s="40"/>
      <c r="W352" s="41"/>
      <c r="X352" s="41"/>
      <c r="Y352" s="41"/>
      <c r="Z352" s="41"/>
      <c r="AA352" s="41"/>
      <c r="AB352" s="45"/>
      <c r="AC352" s="41"/>
      <c r="AD352" s="41"/>
      <c r="AE352" s="41"/>
      <c r="AF352" s="46"/>
      <c r="AG352" s="46"/>
      <c r="AH352" s="46"/>
      <c r="AI352" s="46"/>
      <c r="AJ352" s="48">
        <v>900</v>
      </c>
      <c r="AK352" s="48">
        <v>500</v>
      </c>
      <c r="AL352" s="48">
        <v>400</v>
      </c>
      <c r="AM352" s="49">
        <v>2</v>
      </c>
      <c r="AN352" s="51"/>
    </row>
    <row r="353" ht="15" customHeight="1" spans="1:40">
      <c r="A353" s="22"/>
      <c r="B353" s="22"/>
      <c r="C353" s="23"/>
      <c r="D353" s="23"/>
      <c r="E353" s="23"/>
      <c r="F353" s="26"/>
      <c r="G353" s="24"/>
      <c r="H353" s="25"/>
      <c r="I353" s="25"/>
      <c r="J353" s="24"/>
      <c r="K353" s="25"/>
      <c r="L353" s="32"/>
      <c r="M353" s="33"/>
      <c r="N353" s="34"/>
      <c r="O353" s="32"/>
      <c r="P353" s="32"/>
      <c r="Q353" s="32"/>
      <c r="R353" s="37"/>
      <c r="S353" s="39" t="s">
        <v>174</v>
      </c>
      <c r="T353" s="42" t="s">
        <v>193</v>
      </c>
      <c r="U353" s="39">
        <v>0.16</v>
      </c>
      <c r="V353" s="40"/>
      <c r="W353" s="41"/>
      <c r="X353" s="41"/>
      <c r="Y353" s="41"/>
      <c r="Z353" s="41"/>
      <c r="AA353" s="41"/>
      <c r="AB353" s="45"/>
      <c r="AC353" s="41"/>
      <c r="AD353" s="41"/>
      <c r="AE353" s="41"/>
      <c r="AF353" s="46"/>
      <c r="AG353" s="46"/>
      <c r="AH353" s="46"/>
      <c r="AI353" s="46"/>
      <c r="AJ353" s="48">
        <v>900</v>
      </c>
      <c r="AK353" s="48">
        <v>500</v>
      </c>
      <c r="AL353" s="48">
        <v>400</v>
      </c>
      <c r="AM353" s="49">
        <v>2</v>
      </c>
      <c r="AN353" s="51"/>
    </row>
    <row r="354" ht="15" customHeight="1" spans="1:40">
      <c r="A354" s="22"/>
      <c r="B354" s="22"/>
      <c r="C354" s="23"/>
      <c r="D354" s="23"/>
      <c r="E354" s="23"/>
      <c r="F354" s="26"/>
      <c r="G354" s="24"/>
      <c r="H354" s="25"/>
      <c r="I354" s="25"/>
      <c r="J354" s="24"/>
      <c r="K354" s="25"/>
      <c r="L354" s="32"/>
      <c r="M354" s="33"/>
      <c r="N354" s="34"/>
      <c r="O354" s="32"/>
      <c r="P354" s="32"/>
      <c r="Q354" s="32"/>
      <c r="R354" s="37"/>
      <c r="S354" s="39" t="s">
        <v>174</v>
      </c>
      <c r="T354" s="42" t="s">
        <v>193</v>
      </c>
      <c r="U354" s="39">
        <v>0.16</v>
      </c>
      <c r="V354" s="40"/>
      <c r="W354" s="41"/>
      <c r="X354" s="41"/>
      <c r="Y354" s="41"/>
      <c r="Z354" s="41"/>
      <c r="AA354" s="41"/>
      <c r="AB354" s="45"/>
      <c r="AC354" s="41"/>
      <c r="AD354" s="41"/>
      <c r="AE354" s="41"/>
      <c r="AF354" s="46"/>
      <c r="AG354" s="46"/>
      <c r="AH354" s="46"/>
      <c r="AI354" s="46"/>
      <c r="AJ354" s="48">
        <v>900</v>
      </c>
      <c r="AK354" s="48">
        <v>500</v>
      </c>
      <c r="AL354" s="48">
        <v>400</v>
      </c>
      <c r="AM354" s="49">
        <v>2</v>
      </c>
      <c r="AN354" s="51"/>
    </row>
    <row r="355" ht="15" customHeight="1" spans="1:40">
      <c r="A355" s="22"/>
      <c r="B355" s="22"/>
      <c r="C355" s="23"/>
      <c r="D355" s="23"/>
      <c r="E355" s="23"/>
      <c r="F355" s="26"/>
      <c r="G355" s="24"/>
      <c r="H355" s="25"/>
      <c r="I355" s="25"/>
      <c r="J355" s="24"/>
      <c r="K355" s="25"/>
      <c r="L355" s="32"/>
      <c r="M355" s="33"/>
      <c r="N355" s="34"/>
      <c r="O355" s="32"/>
      <c r="P355" s="32"/>
      <c r="Q355" s="32"/>
      <c r="R355" s="37"/>
      <c r="S355" s="39" t="s">
        <v>174</v>
      </c>
      <c r="T355" s="42" t="s">
        <v>193</v>
      </c>
      <c r="U355" s="39">
        <v>0.16</v>
      </c>
      <c r="V355" s="40"/>
      <c r="W355" s="41"/>
      <c r="X355" s="41"/>
      <c r="Y355" s="41"/>
      <c r="Z355" s="41"/>
      <c r="AA355" s="41"/>
      <c r="AB355" s="45"/>
      <c r="AC355" s="41"/>
      <c r="AD355" s="41"/>
      <c r="AE355" s="41"/>
      <c r="AF355" s="46"/>
      <c r="AG355" s="46"/>
      <c r="AH355" s="46"/>
      <c r="AI355" s="46"/>
      <c r="AJ355" s="48">
        <v>900</v>
      </c>
      <c r="AK355" s="48">
        <v>500</v>
      </c>
      <c r="AL355" s="48">
        <v>400</v>
      </c>
      <c r="AM355" s="49">
        <v>2</v>
      </c>
      <c r="AN355" s="51"/>
    </row>
    <row r="356" ht="15" customHeight="1" spans="1:40">
      <c r="A356" s="22" t="s">
        <v>337</v>
      </c>
      <c r="B356" s="22" t="s">
        <v>338</v>
      </c>
      <c r="C356" s="23" t="s">
        <v>241</v>
      </c>
      <c r="D356" s="23"/>
      <c r="E356" s="23"/>
      <c r="F356" s="23"/>
      <c r="G356" s="24"/>
      <c r="H356" s="25"/>
      <c r="I356" s="25"/>
      <c r="J356" s="24"/>
      <c r="K356" s="25"/>
      <c r="L356" s="32"/>
      <c r="M356" s="33">
        <v>0.962</v>
      </c>
      <c r="N356" s="34"/>
      <c r="O356" s="32"/>
      <c r="P356" s="32"/>
      <c r="Q356" s="32"/>
      <c r="R356" s="37">
        <f>R363+R370+R377</f>
        <v>7.50955882352941</v>
      </c>
      <c r="S356" s="38"/>
      <c r="T356" s="39"/>
      <c r="U356" s="39"/>
      <c r="V356" s="40">
        <f>V363+V370+V377</f>
        <v>1.32</v>
      </c>
      <c r="W356" s="41"/>
      <c r="X356" s="41"/>
      <c r="Y356" s="41"/>
      <c r="Z356" s="41"/>
      <c r="AA356" s="41"/>
      <c r="AB356" s="45"/>
      <c r="AC356" s="41">
        <v>0.65</v>
      </c>
      <c r="AD356" s="41"/>
      <c r="AE356" s="41">
        <v>1.2</v>
      </c>
      <c r="AF356" s="46">
        <f>(AE356+AC356+Y356+V356+R356)*0.18</f>
        <v>1.92232058823529</v>
      </c>
      <c r="AG356" s="46"/>
      <c r="AH356" s="46">
        <v>0.55</v>
      </c>
      <c r="AI356" s="46"/>
      <c r="AJ356" s="48"/>
      <c r="AK356" s="48"/>
      <c r="AL356" s="48"/>
      <c r="AM356" s="49"/>
      <c r="AN356" s="50">
        <f>AH356+AF356+AE356+AC356+V356+R356</f>
        <v>13.1518794117647</v>
      </c>
    </row>
    <row r="357" ht="15" customHeight="1" spans="1:40">
      <c r="A357" s="22"/>
      <c r="B357" s="22"/>
      <c r="C357" s="23"/>
      <c r="D357" s="23"/>
      <c r="E357" s="23"/>
      <c r="F357" s="26"/>
      <c r="G357" s="24"/>
      <c r="H357" s="25"/>
      <c r="I357" s="25"/>
      <c r="J357" s="24"/>
      <c r="K357" s="25"/>
      <c r="L357" s="32"/>
      <c r="M357" s="33"/>
      <c r="N357" s="34"/>
      <c r="O357" s="32"/>
      <c r="P357" s="32"/>
      <c r="Q357" s="32"/>
      <c r="R357" s="37"/>
      <c r="S357" s="39"/>
      <c r="T357" s="42"/>
      <c r="U357" s="39"/>
      <c r="V357" s="40"/>
      <c r="W357" s="41"/>
      <c r="X357" s="41"/>
      <c r="Y357" s="41"/>
      <c r="Z357" s="41"/>
      <c r="AA357" s="41"/>
      <c r="AB357" s="45"/>
      <c r="AC357" s="41"/>
      <c r="AD357" s="41"/>
      <c r="AE357" s="41"/>
      <c r="AF357" s="46"/>
      <c r="AG357" s="46"/>
      <c r="AH357" s="46"/>
      <c r="AI357" s="46"/>
      <c r="AJ357" s="48"/>
      <c r="AK357" s="48"/>
      <c r="AL357" s="48"/>
      <c r="AM357" s="49"/>
      <c r="AN357" s="51"/>
    </row>
    <row r="358" ht="15" customHeight="1" spans="1:40">
      <c r="A358" s="22"/>
      <c r="B358" s="22"/>
      <c r="C358" s="23"/>
      <c r="D358" s="23"/>
      <c r="E358" s="23"/>
      <c r="F358" s="26"/>
      <c r="G358" s="24"/>
      <c r="H358" s="25"/>
      <c r="I358" s="25"/>
      <c r="J358" s="24"/>
      <c r="K358" s="25"/>
      <c r="L358" s="32"/>
      <c r="M358" s="33"/>
      <c r="N358" s="34"/>
      <c r="O358" s="32"/>
      <c r="P358" s="32"/>
      <c r="Q358" s="32"/>
      <c r="R358" s="37"/>
      <c r="S358" s="39"/>
      <c r="T358" s="42"/>
      <c r="U358" s="39"/>
      <c r="V358" s="40"/>
      <c r="W358" s="41"/>
      <c r="X358" s="41"/>
      <c r="Y358" s="41"/>
      <c r="Z358" s="41"/>
      <c r="AA358" s="41"/>
      <c r="AB358" s="45"/>
      <c r="AC358" s="41"/>
      <c r="AD358" s="41"/>
      <c r="AE358" s="41"/>
      <c r="AF358" s="46"/>
      <c r="AG358" s="46"/>
      <c r="AH358" s="46"/>
      <c r="AI358" s="46"/>
      <c r="AJ358" s="48"/>
      <c r="AK358" s="48"/>
      <c r="AL358" s="48"/>
      <c r="AM358" s="49"/>
      <c r="AN358" s="51"/>
    </row>
    <row r="359" ht="15" customHeight="1" spans="1:40">
      <c r="A359" s="22"/>
      <c r="B359" s="22"/>
      <c r="C359" s="23"/>
      <c r="D359" s="23"/>
      <c r="E359" s="23"/>
      <c r="F359" s="26"/>
      <c r="G359" s="24"/>
      <c r="H359" s="25"/>
      <c r="I359" s="25"/>
      <c r="J359" s="24"/>
      <c r="K359" s="25"/>
      <c r="L359" s="32"/>
      <c r="M359" s="33"/>
      <c r="N359" s="34"/>
      <c r="O359" s="32"/>
      <c r="P359" s="32"/>
      <c r="Q359" s="32"/>
      <c r="R359" s="37"/>
      <c r="S359" s="39"/>
      <c r="T359" s="42"/>
      <c r="U359" s="39"/>
      <c r="V359" s="40"/>
      <c r="W359" s="41"/>
      <c r="X359" s="41"/>
      <c r="Y359" s="41"/>
      <c r="Z359" s="41"/>
      <c r="AA359" s="41"/>
      <c r="AB359" s="45"/>
      <c r="AC359" s="41"/>
      <c r="AD359" s="41"/>
      <c r="AE359" s="41"/>
      <c r="AF359" s="46"/>
      <c r="AG359" s="46"/>
      <c r="AH359" s="46"/>
      <c r="AI359" s="46"/>
      <c r="AJ359" s="48"/>
      <c r="AK359" s="48"/>
      <c r="AL359" s="48"/>
      <c r="AM359" s="49"/>
      <c r="AN359" s="51"/>
    </row>
    <row r="360" ht="15" customHeight="1" spans="1:40">
      <c r="A360" s="22"/>
      <c r="B360" s="22"/>
      <c r="C360" s="23"/>
      <c r="D360" s="23"/>
      <c r="E360" s="23"/>
      <c r="F360" s="26"/>
      <c r="G360" s="24"/>
      <c r="H360" s="25"/>
      <c r="I360" s="25"/>
      <c r="J360" s="24"/>
      <c r="K360" s="25"/>
      <c r="L360" s="32"/>
      <c r="M360" s="33"/>
      <c r="N360" s="34"/>
      <c r="O360" s="32"/>
      <c r="P360" s="32"/>
      <c r="Q360" s="32"/>
      <c r="R360" s="37"/>
      <c r="S360" s="39"/>
      <c r="T360" s="42"/>
      <c r="U360" s="39"/>
      <c r="V360" s="40"/>
      <c r="W360" s="41"/>
      <c r="X360" s="41"/>
      <c r="Y360" s="41"/>
      <c r="Z360" s="41"/>
      <c r="AA360" s="41"/>
      <c r="AB360" s="45"/>
      <c r="AC360" s="41"/>
      <c r="AD360" s="41"/>
      <c r="AE360" s="41"/>
      <c r="AF360" s="46"/>
      <c r="AG360" s="46"/>
      <c r="AH360" s="46"/>
      <c r="AI360" s="46"/>
      <c r="AJ360" s="48"/>
      <c r="AK360" s="48"/>
      <c r="AL360" s="48"/>
      <c r="AM360" s="49"/>
      <c r="AN360" s="51"/>
    </row>
    <row r="361" ht="15" customHeight="1" spans="1:40">
      <c r="A361" s="22"/>
      <c r="B361" s="22"/>
      <c r="C361" s="23"/>
      <c r="D361" s="23"/>
      <c r="E361" s="23"/>
      <c r="F361" s="26"/>
      <c r="G361" s="24"/>
      <c r="H361" s="25"/>
      <c r="I361" s="25"/>
      <c r="J361" s="24"/>
      <c r="K361" s="25"/>
      <c r="L361" s="32"/>
      <c r="M361" s="33"/>
      <c r="N361" s="34"/>
      <c r="O361" s="32"/>
      <c r="P361" s="32"/>
      <c r="Q361" s="32"/>
      <c r="R361" s="37"/>
      <c r="S361" s="39"/>
      <c r="T361" s="42"/>
      <c r="U361" s="39"/>
      <c r="V361" s="40"/>
      <c r="W361" s="41"/>
      <c r="X361" s="41"/>
      <c r="Y361" s="41"/>
      <c r="Z361" s="41"/>
      <c r="AA361" s="41"/>
      <c r="AB361" s="45"/>
      <c r="AC361" s="41"/>
      <c r="AD361" s="41"/>
      <c r="AE361" s="41"/>
      <c r="AF361" s="46"/>
      <c r="AG361" s="46"/>
      <c r="AH361" s="46"/>
      <c r="AI361" s="46"/>
      <c r="AJ361" s="52" t="s">
        <v>157</v>
      </c>
      <c r="AK361" s="53"/>
      <c r="AL361" s="54"/>
      <c r="AM361" s="49">
        <v>0.8</v>
      </c>
      <c r="AN361" s="51"/>
    </row>
    <row r="362" ht="15" customHeight="1" spans="1:40">
      <c r="A362" s="22"/>
      <c r="B362" s="22"/>
      <c r="C362" s="23"/>
      <c r="D362" s="23"/>
      <c r="E362" s="23"/>
      <c r="F362" s="26"/>
      <c r="G362" s="24"/>
      <c r="H362" s="25"/>
      <c r="I362" s="25"/>
      <c r="J362" s="24"/>
      <c r="K362" s="25"/>
      <c r="L362" s="32"/>
      <c r="M362" s="33"/>
      <c r="N362" s="34"/>
      <c r="O362" s="32"/>
      <c r="P362" s="32"/>
      <c r="Q362" s="32"/>
      <c r="R362" s="37"/>
      <c r="S362" s="39"/>
      <c r="T362" s="42"/>
      <c r="U362" s="39"/>
      <c r="V362" s="40"/>
      <c r="W362" s="41"/>
      <c r="X362" s="41"/>
      <c r="Y362" s="41"/>
      <c r="Z362" s="41"/>
      <c r="AA362" s="41"/>
      <c r="AB362" s="45"/>
      <c r="AC362" s="41"/>
      <c r="AD362" s="41"/>
      <c r="AE362" s="41"/>
      <c r="AF362" s="46"/>
      <c r="AG362" s="46"/>
      <c r="AH362" s="46"/>
      <c r="AI362" s="46"/>
      <c r="AJ362" s="52" t="s">
        <v>140</v>
      </c>
      <c r="AK362" s="53"/>
      <c r="AL362" s="54"/>
      <c r="AM362" s="49">
        <v>1.2</v>
      </c>
      <c r="AN362" s="51"/>
    </row>
    <row r="363" ht="15" customHeight="1" spans="1:40">
      <c r="A363" s="22" t="s">
        <v>339</v>
      </c>
      <c r="B363" s="22" t="s">
        <v>275</v>
      </c>
      <c r="C363" s="23" t="s">
        <v>244</v>
      </c>
      <c r="D363" s="23"/>
      <c r="E363" s="23">
        <v>1</v>
      </c>
      <c r="F363" s="23" t="s">
        <v>245</v>
      </c>
      <c r="G363" s="24"/>
      <c r="H363" s="25"/>
      <c r="I363" s="25"/>
      <c r="J363" s="24"/>
      <c r="K363" s="25"/>
      <c r="L363" s="32">
        <v>0.6</v>
      </c>
      <c r="M363" s="33">
        <v>0.56</v>
      </c>
      <c r="N363" s="34">
        <f>M363/L363</f>
        <v>0.933333333333333</v>
      </c>
      <c r="O363" s="32">
        <v>8.6</v>
      </c>
      <c r="P363" s="32">
        <v>2</v>
      </c>
      <c r="Q363" s="32">
        <f>(L363-M363)*P363</f>
        <v>0.0799999999999998</v>
      </c>
      <c r="R363" s="37">
        <f>L363*O363-Q363</f>
        <v>5.08</v>
      </c>
      <c r="S363" s="38" t="s">
        <v>138</v>
      </c>
      <c r="T363" s="39" t="s">
        <v>164</v>
      </c>
      <c r="U363" s="39">
        <v>0.1</v>
      </c>
      <c r="V363" s="40">
        <f>U363+U365+U364+U366+U367+U368+U369</f>
        <v>0.26</v>
      </c>
      <c r="W363" s="41"/>
      <c r="X363" s="41"/>
      <c r="Y363" s="41"/>
      <c r="Z363" s="41"/>
      <c r="AA363" s="41"/>
      <c r="AB363" s="45"/>
      <c r="AC363" s="41"/>
      <c r="AD363" s="41"/>
      <c r="AE363" s="41"/>
      <c r="AF363" s="46"/>
      <c r="AG363" s="46"/>
      <c r="AH363" s="46"/>
      <c r="AI363" s="46"/>
      <c r="AJ363" s="48"/>
      <c r="AK363" s="48"/>
      <c r="AL363" s="48"/>
      <c r="AM363" s="49"/>
      <c r="AN363" s="50"/>
    </row>
    <row r="364" ht="15" customHeight="1" spans="1:40">
      <c r="A364" s="22"/>
      <c r="B364" s="22"/>
      <c r="C364" s="23"/>
      <c r="D364" s="23"/>
      <c r="E364" s="23"/>
      <c r="F364" s="26"/>
      <c r="G364" s="24"/>
      <c r="H364" s="25"/>
      <c r="I364" s="25"/>
      <c r="J364" s="24"/>
      <c r="K364" s="25"/>
      <c r="L364" s="32"/>
      <c r="M364" s="33"/>
      <c r="N364" s="34"/>
      <c r="O364" s="32"/>
      <c r="P364" s="32"/>
      <c r="Q364" s="32"/>
      <c r="R364" s="37"/>
      <c r="S364" s="39" t="s">
        <v>162</v>
      </c>
      <c r="T364" s="42" t="s">
        <v>193</v>
      </c>
      <c r="U364" s="39">
        <v>0.16</v>
      </c>
      <c r="V364" s="40"/>
      <c r="W364" s="41"/>
      <c r="X364" s="41"/>
      <c r="Y364" s="41"/>
      <c r="Z364" s="41"/>
      <c r="AA364" s="41"/>
      <c r="AB364" s="45"/>
      <c r="AC364" s="41"/>
      <c r="AD364" s="41"/>
      <c r="AE364" s="41"/>
      <c r="AF364" s="46"/>
      <c r="AG364" s="46"/>
      <c r="AH364" s="46"/>
      <c r="AI364" s="46"/>
      <c r="AJ364" s="48">
        <v>650</v>
      </c>
      <c r="AK364" s="48">
        <v>400</v>
      </c>
      <c r="AL364" s="48">
        <v>350</v>
      </c>
      <c r="AM364" s="49">
        <v>1.2</v>
      </c>
      <c r="AN364" s="51"/>
    </row>
    <row r="365" ht="15" customHeight="1" spans="1:40">
      <c r="A365" s="22"/>
      <c r="B365" s="22"/>
      <c r="C365" s="23"/>
      <c r="D365" s="23"/>
      <c r="E365" s="23"/>
      <c r="F365" s="26"/>
      <c r="G365" s="24"/>
      <c r="H365" s="25"/>
      <c r="I365" s="25"/>
      <c r="J365" s="24"/>
      <c r="K365" s="25"/>
      <c r="L365" s="32"/>
      <c r="M365" s="33"/>
      <c r="N365" s="34"/>
      <c r="O365" s="32"/>
      <c r="P365" s="32"/>
      <c r="Q365" s="32"/>
      <c r="R365" s="37"/>
      <c r="S365" s="39"/>
      <c r="T365" s="42"/>
      <c r="U365" s="39"/>
      <c r="V365" s="40"/>
      <c r="W365" s="41"/>
      <c r="X365" s="41"/>
      <c r="Y365" s="41"/>
      <c r="Z365" s="41"/>
      <c r="AA365" s="41"/>
      <c r="AB365" s="45"/>
      <c r="AC365" s="41"/>
      <c r="AD365" s="41"/>
      <c r="AE365" s="41"/>
      <c r="AF365" s="46"/>
      <c r="AG365" s="46"/>
      <c r="AH365" s="46"/>
      <c r="AI365" s="46"/>
      <c r="AJ365" s="48"/>
      <c r="AK365" s="48"/>
      <c r="AL365" s="48"/>
      <c r="AM365" s="49"/>
      <c r="AN365" s="51"/>
    </row>
    <row r="366" ht="15" customHeight="1" spans="1:40">
      <c r="A366" s="22"/>
      <c r="B366" s="22"/>
      <c r="C366" s="23"/>
      <c r="D366" s="23"/>
      <c r="E366" s="23"/>
      <c r="F366" s="26"/>
      <c r="G366" s="24"/>
      <c r="H366" s="25"/>
      <c r="I366" s="25"/>
      <c r="J366" s="24"/>
      <c r="K366" s="25"/>
      <c r="L366" s="32"/>
      <c r="M366" s="33"/>
      <c r="N366" s="34"/>
      <c r="O366" s="32"/>
      <c r="P366" s="32"/>
      <c r="Q366" s="32"/>
      <c r="R366" s="37"/>
      <c r="S366" s="39"/>
      <c r="T366" s="42"/>
      <c r="U366" s="39"/>
      <c r="V366" s="40"/>
      <c r="W366" s="41"/>
      <c r="X366" s="41"/>
      <c r="Y366" s="41"/>
      <c r="Z366" s="41"/>
      <c r="AA366" s="41"/>
      <c r="AB366" s="45"/>
      <c r="AC366" s="41"/>
      <c r="AD366" s="41"/>
      <c r="AE366" s="41"/>
      <c r="AF366" s="46"/>
      <c r="AG366" s="46"/>
      <c r="AH366" s="46"/>
      <c r="AI366" s="46"/>
      <c r="AJ366" s="48"/>
      <c r="AK366" s="48"/>
      <c r="AL366" s="48"/>
      <c r="AM366" s="49"/>
      <c r="AN366" s="51"/>
    </row>
    <row r="367" ht="15" customHeight="1" spans="1:40">
      <c r="A367" s="22"/>
      <c r="B367" s="22"/>
      <c r="C367" s="23"/>
      <c r="D367" s="23"/>
      <c r="E367" s="23"/>
      <c r="F367" s="26"/>
      <c r="G367" s="24"/>
      <c r="H367" s="25"/>
      <c r="I367" s="25"/>
      <c r="J367" s="24"/>
      <c r="K367" s="25"/>
      <c r="L367" s="32"/>
      <c r="M367" s="33"/>
      <c r="N367" s="34"/>
      <c r="O367" s="32"/>
      <c r="P367" s="32"/>
      <c r="Q367" s="32"/>
      <c r="R367" s="37"/>
      <c r="S367" s="39"/>
      <c r="T367" s="42"/>
      <c r="U367" s="39"/>
      <c r="V367" s="40"/>
      <c r="W367" s="41"/>
      <c r="X367" s="41"/>
      <c r="Y367" s="41"/>
      <c r="Z367" s="41"/>
      <c r="AA367" s="41"/>
      <c r="AB367" s="45"/>
      <c r="AC367" s="41"/>
      <c r="AD367" s="41"/>
      <c r="AE367" s="41"/>
      <c r="AF367" s="46"/>
      <c r="AG367" s="46"/>
      <c r="AH367" s="46"/>
      <c r="AI367" s="46"/>
      <c r="AJ367" s="48"/>
      <c r="AK367" s="48"/>
      <c r="AL367" s="48"/>
      <c r="AM367" s="49"/>
      <c r="AN367" s="51"/>
    </row>
    <row r="368" ht="15" customHeight="1" spans="1:40">
      <c r="A368" s="22"/>
      <c r="B368" s="22"/>
      <c r="C368" s="23"/>
      <c r="D368" s="23"/>
      <c r="E368" s="23"/>
      <c r="F368" s="26"/>
      <c r="G368" s="24"/>
      <c r="H368" s="25"/>
      <c r="I368" s="25"/>
      <c r="J368" s="24"/>
      <c r="K368" s="25"/>
      <c r="L368" s="32"/>
      <c r="M368" s="33"/>
      <c r="N368" s="34"/>
      <c r="O368" s="32"/>
      <c r="P368" s="32"/>
      <c r="Q368" s="32"/>
      <c r="R368" s="37"/>
      <c r="S368" s="39"/>
      <c r="T368" s="42"/>
      <c r="U368" s="39"/>
      <c r="V368" s="40"/>
      <c r="W368" s="41"/>
      <c r="X368" s="41"/>
      <c r="Y368" s="41"/>
      <c r="Z368" s="41"/>
      <c r="AA368" s="41"/>
      <c r="AB368" s="45"/>
      <c r="AC368" s="41"/>
      <c r="AD368" s="41"/>
      <c r="AE368" s="41"/>
      <c r="AF368" s="46"/>
      <c r="AG368" s="46"/>
      <c r="AH368" s="46"/>
      <c r="AI368" s="46"/>
      <c r="AJ368" s="48"/>
      <c r="AK368" s="48"/>
      <c r="AL368" s="48"/>
      <c r="AM368" s="49"/>
      <c r="AN368" s="51"/>
    </row>
    <row r="369" ht="15" customHeight="1" spans="1:40">
      <c r="A369" s="22"/>
      <c r="B369" s="22"/>
      <c r="C369" s="23"/>
      <c r="D369" s="23"/>
      <c r="E369" s="23"/>
      <c r="F369" s="26"/>
      <c r="G369" s="24"/>
      <c r="H369" s="25"/>
      <c r="I369" s="25"/>
      <c r="J369" s="24"/>
      <c r="K369" s="25"/>
      <c r="L369" s="32"/>
      <c r="M369" s="33"/>
      <c r="N369" s="34"/>
      <c r="O369" s="32"/>
      <c r="P369" s="32"/>
      <c r="Q369" s="32"/>
      <c r="R369" s="37"/>
      <c r="S369" s="39"/>
      <c r="T369" s="42"/>
      <c r="U369" s="39"/>
      <c r="V369" s="40"/>
      <c r="W369" s="41"/>
      <c r="X369" s="41"/>
      <c r="Y369" s="41"/>
      <c r="Z369" s="41"/>
      <c r="AA369" s="41"/>
      <c r="AB369" s="45"/>
      <c r="AC369" s="41"/>
      <c r="AD369" s="41"/>
      <c r="AE369" s="41"/>
      <c r="AF369" s="46"/>
      <c r="AG369" s="46"/>
      <c r="AH369" s="46"/>
      <c r="AI369" s="46"/>
      <c r="AJ369" s="48"/>
      <c r="AK369" s="48"/>
      <c r="AL369" s="48"/>
      <c r="AM369" s="49"/>
      <c r="AN369" s="51"/>
    </row>
    <row r="370" ht="15" customHeight="1" spans="1:40">
      <c r="A370" s="22" t="s">
        <v>340</v>
      </c>
      <c r="B370" s="22" t="s">
        <v>341</v>
      </c>
      <c r="C370" s="23" t="s">
        <v>269</v>
      </c>
      <c r="D370" s="23"/>
      <c r="E370" s="23">
        <v>1</v>
      </c>
      <c r="F370" s="23" t="s">
        <v>342</v>
      </c>
      <c r="G370" s="24">
        <v>5</v>
      </c>
      <c r="H370" s="25"/>
      <c r="I370" s="25"/>
      <c r="J370" s="24"/>
      <c r="K370" s="25"/>
      <c r="L370" s="32"/>
      <c r="M370" s="33"/>
      <c r="N370" s="34"/>
      <c r="O370" s="32"/>
      <c r="P370" s="32"/>
      <c r="Q370" s="32"/>
      <c r="R370" s="37"/>
      <c r="S370" s="38"/>
      <c r="T370" s="39"/>
      <c r="U370" s="39"/>
      <c r="V370" s="40"/>
      <c r="W370" s="41"/>
      <c r="X370" s="41"/>
      <c r="Y370" s="41"/>
      <c r="Z370" s="41"/>
      <c r="AA370" s="41"/>
      <c r="AB370" s="45"/>
      <c r="AC370" s="41"/>
      <c r="AD370" s="41"/>
      <c r="AE370" s="41"/>
      <c r="AF370" s="46"/>
      <c r="AG370" s="46"/>
      <c r="AH370" s="46"/>
      <c r="AI370" s="46"/>
      <c r="AJ370" s="48"/>
      <c r="AK370" s="48"/>
      <c r="AL370" s="48"/>
      <c r="AM370" s="49"/>
      <c r="AN370" s="55" t="s">
        <v>343</v>
      </c>
    </row>
    <row r="371" ht="15" customHeight="1" spans="1:40">
      <c r="A371" s="22"/>
      <c r="B371" s="22"/>
      <c r="C371" s="23"/>
      <c r="D371" s="23"/>
      <c r="E371" s="23"/>
      <c r="F371" s="26"/>
      <c r="G371" s="24"/>
      <c r="H371" s="25"/>
      <c r="I371" s="25"/>
      <c r="J371" s="24"/>
      <c r="K371" s="25"/>
      <c r="L371" s="32"/>
      <c r="M371" s="33"/>
      <c r="N371" s="34"/>
      <c r="O371" s="32"/>
      <c r="P371" s="32"/>
      <c r="Q371" s="32"/>
      <c r="R371" s="37"/>
      <c r="S371" s="39"/>
      <c r="T371" s="42"/>
      <c r="U371" s="39"/>
      <c r="V371" s="40"/>
      <c r="W371" s="41"/>
      <c r="X371" s="41"/>
      <c r="Y371" s="41"/>
      <c r="Z371" s="41"/>
      <c r="AA371" s="41"/>
      <c r="AB371" s="45"/>
      <c r="AC371" s="41"/>
      <c r="AD371" s="41"/>
      <c r="AE371" s="41"/>
      <c r="AF371" s="46"/>
      <c r="AG371" s="46"/>
      <c r="AH371" s="46"/>
      <c r="AI371" s="46"/>
      <c r="AJ371" s="48"/>
      <c r="AK371" s="48"/>
      <c r="AL371" s="48"/>
      <c r="AM371" s="49"/>
      <c r="AN371" s="56"/>
    </row>
    <row r="372" ht="15" customHeight="1" spans="1:40">
      <c r="A372" s="22"/>
      <c r="B372" s="22"/>
      <c r="C372" s="23"/>
      <c r="D372" s="23"/>
      <c r="E372" s="23"/>
      <c r="F372" s="26"/>
      <c r="G372" s="24"/>
      <c r="H372" s="25"/>
      <c r="I372" s="25"/>
      <c r="J372" s="24"/>
      <c r="K372" s="25"/>
      <c r="L372" s="32"/>
      <c r="M372" s="33"/>
      <c r="N372" s="34"/>
      <c r="O372" s="32"/>
      <c r="P372" s="32"/>
      <c r="Q372" s="32"/>
      <c r="R372" s="37"/>
      <c r="S372" s="39"/>
      <c r="T372" s="42"/>
      <c r="U372" s="39"/>
      <c r="V372" s="40"/>
      <c r="W372" s="41"/>
      <c r="X372" s="41"/>
      <c r="Y372" s="41"/>
      <c r="Z372" s="41"/>
      <c r="AA372" s="41"/>
      <c r="AB372" s="45"/>
      <c r="AC372" s="41"/>
      <c r="AD372" s="41"/>
      <c r="AE372" s="41"/>
      <c r="AF372" s="46"/>
      <c r="AG372" s="46"/>
      <c r="AH372" s="46"/>
      <c r="AI372" s="46"/>
      <c r="AJ372" s="48"/>
      <c r="AK372" s="48"/>
      <c r="AL372" s="48"/>
      <c r="AM372" s="49"/>
      <c r="AN372" s="56"/>
    </row>
    <row r="373" ht="15" customHeight="1" spans="1:40">
      <c r="A373" s="22"/>
      <c r="B373" s="22"/>
      <c r="C373" s="23"/>
      <c r="D373" s="23"/>
      <c r="E373" s="23"/>
      <c r="F373" s="26"/>
      <c r="G373" s="24"/>
      <c r="H373" s="25"/>
      <c r="I373" s="25"/>
      <c r="J373" s="24"/>
      <c r="K373" s="25"/>
      <c r="L373" s="32"/>
      <c r="M373" s="33"/>
      <c r="N373" s="34"/>
      <c r="O373" s="32"/>
      <c r="P373" s="32"/>
      <c r="Q373" s="32"/>
      <c r="R373" s="37"/>
      <c r="S373" s="39"/>
      <c r="T373" s="42"/>
      <c r="U373" s="39"/>
      <c r="V373" s="40"/>
      <c r="W373" s="41"/>
      <c r="X373" s="41"/>
      <c r="Y373" s="41"/>
      <c r="Z373" s="41"/>
      <c r="AA373" s="41"/>
      <c r="AB373" s="45"/>
      <c r="AC373" s="41"/>
      <c r="AD373" s="41"/>
      <c r="AE373" s="41"/>
      <c r="AF373" s="46"/>
      <c r="AG373" s="46"/>
      <c r="AH373" s="46"/>
      <c r="AI373" s="46"/>
      <c r="AJ373" s="48"/>
      <c r="AK373" s="48"/>
      <c r="AL373" s="48"/>
      <c r="AM373" s="49"/>
      <c r="AN373" s="56"/>
    </row>
    <row r="374" ht="15" customHeight="1" spans="1:40">
      <c r="A374" s="22"/>
      <c r="B374" s="22"/>
      <c r="C374" s="23"/>
      <c r="D374" s="23"/>
      <c r="E374" s="23"/>
      <c r="F374" s="26"/>
      <c r="G374" s="24"/>
      <c r="H374" s="25"/>
      <c r="I374" s="25"/>
      <c r="J374" s="24"/>
      <c r="K374" s="25"/>
      <c r="L374" s="32"/>
      <c r="M374" s="33"/>
      <c r="N374" s="34"/>
      <c r="O374" s="32"/>
      <c r="P374" s="32"/>
      <c r="Q374" s="32"/>
      <c r="R374" s="37"/>
      <c r="S374" s="39"/>
      <c r="T374" s="42"/>
      <c r="U374" s="39"/>
      <c r="V374" s="40"/>
      <c r="W374" s="41"/>
      <c r="X374" s="41"/>
      <c r="Y374" s="41"/>
      <c r="Z374" s="41"/>
      <c r="AA374" s="41"/>
      <c r="AB374" s="45"/>
      <c r="AC374" s="41"/>
      <c r="AD374" s="41"/>
      <c r="AE374" s="41"/>
      <c r="AF374" s="46"/>
      <c r="AG374" s="46"/>
      <c r="AH374" s="46"/>
      <c r="AI374" s="46"/>
      <c r="AJ374" s="48"/>
      <c r="AK374" s="48"/>
      <c r="AL374" s="48"/>
      <c r="AM374" s="49"/>
      <c r="AN374" s="56"/>
    </row>
    <row r="375" ht="15" customHeight="1" spans="1:40">
      <c r="A375" s="22"/>
      <c r="B375" s="22"/>
      <c r="C375" s="23"/>
      <c r="D375" s="23"/>
      <c r="E375" s="23"/>
      <c r="F375" s="26"/>
      <c r="G375" s="24"/>
      <c r="H375" s="25"/>
      <c r="I375" s="25"/>
      <c r="J375" s="24"/>
      <c r="K375" s="25"/>
      <c r="L375" s="32"/>
      <c r="M375" s="33"/>
      <c r="N375" s="34"/>
      <c r="O375" s="32"/>
      <c r="P375" s="32"/>
      <c r="Q375" s="32"/>
      <c r="R375" s="37"/>
      <c r="S375" s="39"/>
      <c r="T375" s="42"/>
      <c r="U375" s="39"/>
      <c r="V375" s="40"/>
      <c r="W375" s="41"/>
      <c r="X375" s="41"/>
      <c r="Y375" s="41"/>
      <c r="Z375" s="41"/>
      <c r="AA375" s="41"/>
      <c r="AB375" s="45"/>
      <c r="AC375" s="41"/>
      <c r="AD375" s="41"/>
      <c r="AE375" s="41"/>
      <c r="AF375" s="46"/>
      <c r="AG375" s="46"/>
      <c r="AH375" s="46"/>
      <c r="AI375" s="46"/>
      <c r="AJ375" s="48"/>
      <c r="AK375" s="48"/>
      <c r="AL375" s="48"/>
      <c r="AM375" s="49"/>
      <c r="AN375" s="56"/>
    </row>
    <row r="376" ht="15" customHeight="1" spans="1:40">
      <c r="A376" s="22"/>
      <c r="B376" s="22"/>
      <c r="C376" s="23"/>
      <c r="D376" s="23"/>
      <c r="E376" s="23"/>
      <c r="F376" s="26"/>
      <c r="G376" s="24"/>
      <c r="H376" s="25"/>
      <c r="I376" s="25"/>
      <c r="J376" s="24"/>
      <c r="K376" s="25"/>
      <c r="L376" s="32"/>
      <c r="M376" s="33"/>
      <c r="N376" s="34"/>
      <c r="O376" s="32"/>
      <c r="P376" s="32"/>
      <c r="Q376" s="32"/>
      <c r="R376" s="37"/>
      <c r="S376" s="39"/>
      <c r="T376" s="42"/>
      <c r="U376" s="39"/>
      <c r="V376" s="40"/>
      <c r="W376" s="41"/>
      <c r="X376" s="41"/>
      <c r="Y376" s="41"/>
      <c r="Z376" s="41"/>
      <c r="AA376" s="41"/>
      <c r="AB376" s="45"/>
      <c r="AC376" s="41"/>
      <c r="AD376" s="41"/>
      <c r="AE376" s="41"/>
      <c r="AF376" s="46"/>
      <c r="AG376" s="46"/>
      <c r="AH376" s="46"/>
      <c r="AI376" s="46"/>
      <c r="AJ376" s="48"/>
      <c r="AK376" s="48"/>
      <c r="AL376" s="48"/>
      <c r="AM376" s="49"/>
      <c r="AN376" s="56"/>
    </row>
    <row r="377" ht="15" customHeight="1" spans="1:40">
      <c r="A377" s="22" t="s">
        <v>344</v>
      </c>
      <c r="B377" s="22" t="s">
        <v>345</v>
      </c>
      <c r="C377" s="23" t="s">
        <v>273</v>
      </c>
      <c r="D377" s="23"/>
      <c r="E377" s="23">
        <v>1</v>
      </c>
      <c r="F377" s="23" t="s">
        <v>235</v>
      </c>
      <c r="G377" s="24">
        <v>4</v>
      </c>
      <c r="H377" s="25">
        <v>160</v>
      </c>
      <c r="I377" s="25">
        <v>1250</v>
      </c>
      <c r="J377" s="24">
        <f>I377*H377*G377*0.00785/1000</f>
        <v>6.28</v>
      </c>
      <c r="K377" s="25">
        <v>17</v>
      </c>
      <c r="L377" s="32">
        <f>J377/K377</f>
        <v>0.369411764705882</v>
      </c>
      <c r="M377" s="33">
        <v>0.233</v>
      </c>
      <c r="N377" s="34">
        <f>M377/L377</f>
        <v>0.630732484076433</v>
      </c>
      <c r="O377" s="32">
        <v>7.5</v>
      </c>
      <c r="P377" s="32">
        <v>2.5</v>
      </c>
      <c r="Q377" s="32">
        <f>(L377-M377)*P377</f>
        <v>0.341029411764706</v>
      </c>
      <c r="R377" s="37">
        <f>L377*O377-Q377</f>
        <v>2.42955882352941</v>
      </c>
      <c r="S377" s="38" t="s">
        <v>170</v>
      </c>
      <c r="T377" s="39" t="s">
        <v>171</v>
      </c>
      <c r="U377" s="39">
        <v>0.1</v>
      </c>
      <c r="V377" s="40">
        <f>U377+U378+U379+U380+U381+U382+U383+U384</f>
        <v>1.06</v>
      </c>
      <c r="W377" s="41"/>
      <c r="X377" s="41"/>
      <c r="Y377" s="41"/>
      <c r="Z377" s="41"/>
      <c r="AA377" s="41"/>
      <c r="AB377" s="45"/>
      <c r="AC377" s="41"/>
      <c r="AD377" s="41"/>
      <c r="AE377" s="41"/>
      <c r="AF377" s="46"/>
      <c r="AG377" s="46"/>
      <c r="AH377" s="46"/>
      <c r="AI377" s="46"/>
      <c r="AJ377" s="48"/>
      <c r="AK377" s="48"/>
      <c r="AL377" s="48"/>
      <c r="AM377" s="49"/>
      <c r="AN377" s="50"/>
    </row>
    <row r="378" ht="15" customHeight="1" spans="1:40">
      <c r="A378" s="22"/>
      <c r="B378" s="22"/>
      <c r="C378" s="23"/>
      <c r="D378" s="23"/>
      <c r="E378" s="23"/>
      <c r="F378" s="26"/>
      <c r="G378" s="24"/>
      <c r="H378" s="25"/>
      <c r="I378" s="25"/>
      <c r="J378" s="24"/>
      <c r="K378" s="25"/>
      <c r="L378" s="32"/>
      <c r="M378" s="33"/>
      <c r="N378" s="34"/>
      <c r="O378" s="32"/>
      <c r="P378" s="32"/>
      <c r="Q378" s="32"/>
      <c r="R378" s="37"/>
      <c r="S378" s="39" t="s">
        <v>172</v>
      </c>
      <c r="T378" s="42" t="s">
        <v>259</v>
      </c>
      <c r="U378" s="39">
        <v>0.2</v>
      </c>
      <c r="V378" s="40"/>
      <c r="W378" s="41"/>
      <c r="X378" s="41"/>
      <c r="Y378" s="41"/>
      <c r="Z378" s="41"/>
      <c r="AA378" s="41"/>
      <c r="AB378" s="45"/>
      <c r="AC378" s="41"/>
      <c r="AD378" s="41"/>
      <c r="AE378" s="41"/>
      <c r="AF378" s="46"/>
      <c r="AG378" s="46"/>
      <c r="AH378" s="46"/>
      <c r="AI378" s="46"/>
      <c r="AJ378" s="48">
        <v>500</v>
      </c>
      <c r="AK378" s="48">
        <v>350</v>
      </c>
      <c r="AL378" s="48">
        <v>350</v>
      </c>
      <c r="AM378" s="49">
        <v>0.8</v>
      </c>
      <c r="AN378" s="51"/>
    </row>
    <row r="379" ht="15" customHeight="1" spans="1:40">
      <c r="A379" s="22"/>
      <c r="B379" s="22"/>
      <c r="C379" s="23"/>
      <c r="D379" s="23"/>
      <c r="E379" s="23"/>
      <c r="F379" s="26"/>
      <c r="G379" s="24"/>
      <c r="H379" s="25"/>
      <c r="I379" s="25"/>
      <c r="J379" s="24"/>
      <c r="K379" s="25"/>
      <c r="L379" s="32"/>
      <c r="M379" s="33"/>
      <c r="N379" s="34"/>
      <c r="O379" s="32"/>
      <c r="P379" s="32"/>
      <c r="Q379" s="32"/>
      <c r="R379" s="37"/>
      <c r="S379" s="39" t="s">
        <v>162</v>
      </c>
      <c r="T379" s="42" t="s">
        <v>259</v>
      </c>
      <c r="U379" s="39">
        <v>0.2</v>
      </c>
      <c r="V379" s="40"/>
      <c r="W379" s="41"/>
      <c r="X379" s="41"/>
      <c r="Y379" s="41"/>
      <c r="Z379" s="41"/>
      <c r="AA379" s="41"/>
      <c r="AB379" s="45"/>
      <c r="AC379" s="41"/>
      <c r="AD379" s="41"/>
      <c r="AE379" s="41"/>
      <c r="AF379" s="46"/>
      <c r="AG379" s="46"/>
      <c r="AH379" s="46"/>
      <c r="AI379" s="46"/>
      <c r="AJ379" s="48">
        <v>500</v>
      </c>
      <c r="AK379" s="48">
        <v>350</v>
      </c>
      <c r="AL379" s="48">
        <v>350</v>
      </c>
      <c r="AM379" s="49">
        <v>0.6</v>
      </c>
      <c r="AN379" s="51"/>
    </row>
    <row r="380" ht="15" customHeight="1" spans="1:40">
      <c r="A380" s="22"/>
      <c r="B380" s="22"/>
      <c r="C380" s="23"/>
      <c r="D380" s="23"/>
      <c r="E380" s="23"/>
      <c r="F380" s="26"/>
      <c r="G380" s="24"/>
      <c r="H380" s="25"/>
      <c r="I380" s="25"/>
      <c r="J380" s="24"/>
      <c r="K380" s="25"/>
      <c r="L380" s="32"/>
      <c r="M380" s="33"/>
      <c r="N380" s="34"/>
      <c r="O380" s="32"/>
      <c r="P380" s="32"/>
      <c r="Q380" s="32"/>
      <c r="R380" s="37"/>
      <c r="S380" s="39" t="s">
        <v>162</v>
      </c>
      <c r="T380" s="42" t="s">
        <v>259</v>
      </c>
      <c r="U380" s="39">
        <v>0.2</v>
      </c>
      <c r="V380" s="40"/>
      <c r="W380" s="41"/>
      <c r="X380" s="41"/>
      <c r="Y380" s="41"/>
      <c r="Z380" s="41"/>
      <c r="AA380" s="41"/>
      <c r="AB380" s="45"/>
      <c r="AC380" s="41"/>
      <c r="AD380" s="41"/>
      <c r="AE380" s="41"/>
      <c r="AF380" s="46"/>
      <c r="AG380" s="46"/>
      <c r="AH380" s="46"/>
      <c r="AI380" s="46"/>
      <c r="AJ380" s="48">
        <v>500</v>
      </c>
      <c r="AK380" s="48">
        <v>350</v>
      </c>
      <c r="AL380" s="48">
        <v>350</v>
      </c>
      <c r="AM380" s="49">
        <v>0.6</v>
      </c>
      <c r="AN380" s="51"/>
    </row>
    <row r="381" ht="15" customHeight="1" spans="1:40">
      <c r="A381" s="22"/>
      <c r="B381" s="22"/>
      <c r="C381" s="23"/>
      <c r="D381" s="23"/>
      <c r="E381" s="23"/>
      <c r="F381" s="26"/>
      <c r="G381" s="24"/>
      <c r="H381" s="25"/>
      <c r="I381" s="25"/>
      <c r="J381" s="24"/>
      <c r="K381" s="25"/>
      <c r="L381" s="32"/>
      <c r="M381" s="33"/>
      <c r="N381" s="34"/>
      <c r="O381" s="32"/>
      <c r="P381" s="32"/>
      <c r="Q381" s="32"/>
      <c r="R381" s="37"/>
      <c r="S381" s="39" t="s">
        <v>174</v>
      </c>
      <c r="T381" s="42" t="s">
        <v>163</v>
      </c>
      <c r="U381" s="39">
        <v>0.13</v>
      </c>
      <c r="V381" s="40"/>
      <c r="W381" s="41"/>
      <c r="X381" s="41"/>
      <c r="Y381" s="41"/>
      <c r="Z381" s="41"/>
      <c r="AA381" s="41"/>
      <c r="AB381" s="45"/>
      <c r="AC381" s="41"/>
      <c r="AD381" s="41"/>
      <c r="AE381" s="41"/>
      <c r="AF381" s="46"/>
      <c r="AG381" s="46"/>
      <c r="AH381" s="46"/>
      <c r="AI381" s="46"/>
      <c r="AJ381" s="48">
        <v>500</v>
      </c>
      <c r="AK381" s="48">
        <v>350</v>
      </c>
      <c r="AL381" s="48">
        <v>350</v>
      </c>
      <c r="AM381" s="49">
        <v>0.6</v>
      </c>
      <c r="AN381" s="51"/>
    </row>
    <row r="382" ht="15" customHeight="1" spans="1:40">
      <c r="A382" s="22"/>
      <c r="B382" s="22"/>
      <c r="C382" s="23"/>
      <c r="D382" s="23"/>
      <c r="E382" s="23"/>
      <c r="F382" s="26"/>
      <c r="G382" s="24"/>
      <c r="H382" s="25"/>
      <c r="I382" s="25"/>
      <c r="J382" s="24"/>
      <c r="K382" s="25"/>
      <c r="L382" s="32"/>
      <c r="M382" s="33"/>
      <c r="N382" s="34"/>
      <c r="O382" s="32"/>
      <c r="P382" s="32"/>
      <c r="Q382" s="32"/>
      <c r="R382" s="37"/>
      <c r="S382" s="39" t="s">
        <v>174</v>
      </c>
      <c r="T382" s="42" t="s">
        <v>163</v>
      </c>
      <c r="U382" s="39">
        <v>0.13</v>
      </c>
      <c r="V382" s="40"/>
      <c r="W382" s="41"/>
      <c r="X382" s="41"/>
      <c r="Y382" s="41"/>
      <c r="Z382" s="41"/>
      <c r="AA382" s="41"/>
      <c r="AB382" s="45"/>
      <c r="AC382" s="41"/>
      <c r="AD382" s="41"/>
      <c r="AE382" s="41"/>
      <c r="AF382" s="46"/>
      <c r="AG382" s="46"/>
      <c r="AH382" s="46"/>
      <c r="AI382" s="46"/>
      <c r="AJ382" s="48">
        <v>500</v>
      </c>
      <c r="AK382" s="48">
        <v>350</v>
      </c>
      <c r="AL382" s="48">
        <v>350</v>
      </c>
      <c r="AM382" s="49">
        <v>0.6</v>
      </c>
      <c r="AN382" s="51"/>
    </row>
    <row r="383" ht="15" customHeight="1" spans="1:40">
      <c r="A383" s="22"/>
      <c r="B383" s="22"/>
      <c r="C383" s="23"/>
      <c r="D383" s="23"/>
      <c r="E383" s="23"/>
      <c r="F383" s="26"/>
      <c r="G383" s="24"/>
      <c r="H383" s="25"/>
      <c r="I383" s="25"/>
      <c r="J383" s="24"/>
      <c r="K383" s="25"/>
      <c r="L383" s="32"/>
      <c r="M383" s="33"/>
      <c r="N383" s="34"/>
      <c r="O383" s="32"/>
      <c r="P383" s="32"/>
      <c r="Q383" s="32"/>
      <c r="R383" s="37"/>
      <c r="S383" s="39" t="s">
        <v>260</v>
      </c>
      <c r="T383" s="42" t="s">
        <v>231</v>
      </c>
      <c r="U383" s="39">
        <v>0.05</v>
      </c>
      <c r="V383" s="40"/>
      <c r="W383" s="41"/>
      <c r="X383" s="41"/>
      <c r="Y383" s="41"/>
      <c r="Z383" s="41"/>
      <c r="AA383" s="41"/>
      <c r="AB383" s="45"/>
      <c r="AC383" s="41"/>
      <c r="AD383" s="41"/>
      <c r="AE383" s="41"/>
      <c r="AF383" s="46"/>
      <c r="AG383" s="46"/>
      <c r="AH383" s="46"/>
      <c r="AI383" s="46"/>
      <c r="AJ383" s="48">
        <v>400</v>
      </c>
      <c r="AK383" s="48">
        <v>260</v>
      </c>
      <c r="AL383" s="48">
        <v>300</v>
      </c>
      <c r="AM383" s="49">
        <v>0.35</v>
      </c>
      <c r="AN383" s="51"/>
    </row>
    <row r="384" ht="15" customHeight="1" spans="1:40">
      <c r="A384" s="22"/>
      <c r="B384" s="22"/>
      <c r="C384" s="23"/>
      <c r="D384" s="23"/>
      <c r="E384" s="23"/>
      <c r="F384" s="26"/>
      <c r="G384" s="24"/>
      <c r="H384" s="25"/>
      <c r="I384" s="25"/>
      <c r="J384" s="24"/>
      <c r="K384" s="25"/>
      <c r="L384" s="32"/>
      <c r="M384" s="33"/>
      <c r="N384" s="34"/>
      <c r="O384" s="32"/>
      <c r="P384" s="32"/>
      <c r="Q384" s="32"/>
      <c r="R384" s="37"/>
      <c r="S384" s="39" t="s">
        <v>260</v>
      </c>
      <c r="T384" s="42" t="s">
        <v>231</v>
      </c>
      <c r="U384" s="39">
        <v>0.05</v>
      </c>
      <c r="V384" s="40"/>
      <c r="W384" s="41"/>
      <c r="X384" s="41"/>
      <c r="Y384" s="41"/>
      <c r="Z384" s="41"/>
      <c r="AA384" s="41"/>
      <c r="AB384" s="45"/>
      <c r="AC384" s="41"/>
      <c r="AD384" s="41"/>
      <c r="AE384" s="41"/>
      <c r="AF384" s="46"/>
      <c r="AG384" s="46"/>
      <c r="AH384" s="46"/>
      <c r="AI384" s="46"/>
      <c r="AJ384" s="48">
        <v>400</v>
      </c>
      <c r="AK384" s="48">
        <v>260</v>
      </c>
      <c r="AL384" s="48">
        <v>300</v>
      </c>
      <c r="AM384" s="49">
        <v>0.35</v>
      </c>
      <c r="AN384" s="51"/>
    </row>
    <row r="385" ht="15" customHeight="1" spans="1:40">
      <c r="A385" s="22" t="s">
        <v>346</v>
      </c>
      <c r="B385" s="22" t="s">
        <v>347</v>
      </c>
      <c r="C385" s="23" t="s">
        <v>348</v>
      </c>
      <c r="D385" s="23"/>
      <c r="E385" s="23">
        <v>1</v>
      </c>
      <c r="F385" s="23" t="s">
        <v>245</v>
      </c>
      <c r="G385" s="24">
        <v>1.5</v>
      </c>
      <c r="H385" s="25">
        <v>190</v>
      </c>
      <c r="I385" s="25">
        <v>1250</v>
      </c>
      <c r="J385" s="24">
        <f>I385*H385*G385*0.00785/1000</f>
        <v>2.7965625</v>
      </c>
      <c r="K385" s="25">
        <v>9</v>
      </c>
      <c r="L385" s="32">
        <f>J385/K385</f>
        <v>0.310729166666667</v>
      </c>
      <c r="M385" s="33">
        <v>0.257</v>
      </c>
      <c r="N385" s="34">
        <f>M385/L385</f>
        <v>0.827086825343614</v>
      </c>
      <c r="O385" s="32">
        <v>7.5</v>
      </c>
      <c r="P385" s="32">
        <v>2.5</v>
      </c>
      <c r="Q385" s="32">
        <f>(L385-M385)*P385</f>
        <v>0.134322916666667</v>
      </c>
      <c r="R385" s="37">
        <f>(L385*O385-Q385)*E385</f>
        <v>2.19614583333333</v>
      </c>
      <c r="S385" s="38" t="s">
        <v>170</v>
      </c>
      <c r="T385" s="39" t="s">
        <v>171</v>
      </c>
      <c r="U385" s="39">
        <v>0.1</v>
      </c>
      <c r="V385" s="40">
        <f>U385+U387+U386+U388+U389+U390+U391</f>
        <v>0.49</v>
      </c>
      <c r="W385" s="41"/>
      <c r="X385" s="41"/>
      <c r="Y385" s="41"/>
      <c r="Z385" s="41"/>
      <c r="AA385" s="41"/>
      <c r="AB385" s="45"/>
      <c r="AC385" s="41">
        <v>0.75</v>
      </c>
      <c r="AD385" s="41"/>
      <c r="AE385" s="41">
        <v>0.6</v>
      </c>
      <c r="AF385" s="46">
        <f>(AE385+AC385+Y385+V385+R385)*0.18</f>
        <v>0.72650625</v>
      </c>
      <c r="AG385" s="46"/>
      <c r="AH385" s="46">
        <v>0.35</v>
      </c>
      <c r="AI385" s="46"/>
      <c r="AJ385" s="48"/>
      <c r="AK385" s="48"/>
      <c r="AL385" s="48"/>
      <c r="AM385" s="49"/>
      <c r="AN385" s="50">
        <f>AH385+AF385+AE385+AC385+V385+R385</f>
        <v>5.11265208333333</v>
      </c>
    </row>
    <row r="386" ht="15" customHeight="1" spans="1:40">
      <c r="A386" s="22"/>
      <c r="B386" s="22"/>
      <c r="C386" s="23"/>
      <c r="D386" s="23"/>
      <c r="E386" s="23"/>
      <c r="F386" s="26"/>
      <c r="G386" s="24"/>
      <c r="H386" s="25"/>
      <c r="I386" s="25"/>
      <c r="J386" s="24"/>
      <c r="K386" s="25"/>
      <c r="L386" s="32"/>
      <c r="M386" s="33"/>
      <c r="N386" s="34"/>
      <c r="O386" s="32"/>
      <c r="P386" s="32"/>
      <c r="Q386" s="32"/>
      <c r="R386" s="37"/>
      <c r="S386" s="39" t="s">
        <v>172</v>
      </c>
      <c r="T386" s="42" t="s">
        <v>163</v>
      </c>
      <c r="U386" s="39">
        <v>0.13</v>
      </c>
      <c r="V386" s="40"/>
      <c r="W386" s="41"/>
      <c r="X386" s="41"/>
      <c r="Y386" s="41"/>
      <c r="Z386" s="41"/>
      <c r="AA386" s="41"/>
      <c r="AB386" s="45"/>
      <c r="AC386" s="41"/>
      <c r="AD386" s="41"/>
      <c r="AE386" s="41"/>
      <c r="AF386" s="46"/>
      <c r="AG386" s="46"/>
      <c r="AH386" s="46"/>
      <c r="AI386" s="46"/>
      <c r="AJ386" s="48">
        <v>650</v>
      </c>
      <c r="AK386" s="48">
        <v>400</v>
      </c>
      <c r="AL386" s="48">
        <v>350</v>
      </c>
      <c r="AM386" s="49">
        <v>1</v>
      </c>
      <c r="AN386" s="51"/>
    </row>
    <row r="387" ht="15" customHeight="1" spans="1:40">
      <c r="A387" s="22"/>
      <c r="B387" s="22"/>
      <c r="C387" s="23"/>
      <c r="D387" s="23"/>
      <c r="E387" s="23"/>
      <c r="F387" s="26"/>
      <c r="G387" s="24"/>
      <c r="H387" s="25"/>
      <c r="I387" s="25"/>
      <c r="J387" s="24"/>
      <c r="K387" s="25"/>
      <c r="L387" s="32"/>
      <c r="M387" s="33"/>
      <c r="N387" s="34"/>
      <c r="O387" s="32"/>
      <c r="P387" s="32"/>
      <c r="Q387" s="32"/>
      <c r="R387" s="37"/>
      <c r="S387" s="39" t="s">
        <v>162</v>
      </c>
      <c r="T387" s="42" t="s">
        <v>163</v>
      </c>
      <c r="U387" s="39">
        <v>0.13</v>
      </c>
      <c r="V387" s="40"/>
      <c r="W387" s="41"/>
      <c r="X387" s="41"/>
      <c r="Y387" s="41"/>
      <c r="Z387" s="41"/>
      <c r="AA387" s="41"/>
      <c r="AB387" s="45"/>
      <c r="AC387" s="41"/>
      <c r="AD387" s="41"/>
      <c r="AE387" s="41"/>
      <c r="AF387" s="46"/>
      <c r="AG387" s="46"/>
      <c r="AH387" s="46"/>
      <c r="AI387" s="46"/>
      <c r="AJ387" s="48">
        <v>650</v>
      </c>
      <c r="AK387" s="48">
        <v>400</v>
      </c>
      <c r="AL387" s="48">
        <v>350</v>
      </c>
      <c r="AM387" s="49">
        <v>1</v>
      </c>
      <c r="AN387" s="51"/>
    </row>
    <row r="388" ht="15" customHeight="1" spans="1:40">
      <c r="A388" s="22"/>
      <c r="B388" s="22"/>
      <c r="C388" s="23"/>
      <c r="D388" s="23"/>
      <c r="E388" s="23"/>
      <c r="F388" s="26"/>
      <c r="G388" s="24"/>
      <c r="H388" s="25"/>
      <c r="I388" s="25"/>
      <c r="J388" s="24"/>
      <c r="K388" s="25"/>
      <c r="L388" s="32"/>
      <c r="M388" s="33"/>
      <c r="N388" s="34"/>
      <c r="O388" s="32"/>
      <c r="P388" s="32"/>
      <c r="Q388" s="32"/>
      <c r="R388" s="37"/>
      <c r="S388" s="39" t="s">
        <v>174</v>
      </c>
      <c r="T388" s="42" t="s">
        <v>163</v>
      </c>
      <c r="U388" s="39">
        <v>0.13</v>
      </c>
      <c r="V388" s="40"/>
      <c r="W388" s="41"/>
      <c r="X388" s="41"/>
      <c r="Y388" s="41"/>
      <c r="Z388" s="41"/>
      <c r="AA388" s="41"/>
      <c r="AB388" s="45"/>
      <c r="AC388" s="41"/>
      <c r="AD388" s="41"/>
      <c r="AE388" s="41"/>
      <c r="AF388" s="46"/>
      <c r="AG388" s="46"/>
      <c r="AH388" s="46"/>
      <c r="AI388" s="46"/>
      <c r="AJ388" s="48">
        <v>650</v>
      </c>
      <c r="AK388" s="48">
        <v>400</v>
      </c>
      <c r="AL388" s="48">
        <v>350</v>
      </c>
      <c r="AM388" s="49">
        <v>0.7</v>
      </c>
      <c r="AN388" s="51"/>
    </row>
    <row r="389" ht="15" customHeight="1" spans="1:40">
      <c r="A389" s="22"/>
      <c r="B389" s="22"/>
      <c r="C389" s="23"/>
      <c r="D389" s="23"/>
      <c r="E389" s="23"/>
      <c r="F389" s="26"/>
      <c r="G389" s="24"/>
      <c r="H389" s="25"/>
      <c r="I389" s="25"/>
      <c r="J389" s="24"/>
      <c r="K389" s="25"/>
      <c r="L389" s="32"/>
      <c r="M389" s="33"/>
      <c r="N389" s="34"/>
      <c r="O389" s="32"/>
      <c r="P389" s="32"/>
      <c r="Q389" s="32"/>
      <c r="R389" s="37"/>
      <c r="S389" s="39"/>
      <c r="T389" s="42"/>
      <c r="U389" s="39"/>
      <c r="V389" s="40"/>
      <c r="W389" s="41"/>
      <c r="X389" s="41"/>
      <c r="Y389" s="41"/>
      <c r="Z389" s="41"/>
      <c r="AA389" s="41"/>
      <c r="AB389" s="45"/>
      <c r="AC389" s="41"/>
      <c r="AD389" s="41"/>
      <c r="AE389" s="41"/>
      <c r="AF389" s="46"/>
      <c r="AG389" s="46"/>
      <c r="AH389" s="46"/>
      <c r="AI389" s="46"/>
      <c r="AJ389" s="48"/>
      <c r="AK389" s="48"/>
      <c r="AL389" s="48"/>
      <c r="AM389" s="49"/>
      <c r="AN389" s="51"/>
    </row>
    <row r="390" ht="15" customHeight="1" spans="1:40">
      <c r="A390" s="22"/>
      <c r="B390" s="22"/>
      <c r="C390" s="23"/>
      <c r="D390" s="23"/>
      <c r="E390" s="23"/>
      <c r="F390" s="26"/>
      <c r="G390" s="24"/>
      <c r="H390" s="25"/>
      <c r="I390" s="25"/>
      <c r="J390" s="24"/>
      <c r="K390" s="25"/>
      <c r="L390" s="32"/>
      <c r="M390" s="33"/>
      <c r="N390" s="34"/>
      <c r="O390" s="32"/>
      <c r="P390" s="32"/>
      <c r="Q390" s="32"/>
      <c r="R390" s="37"/>
      <c r="S390" s="39"/>
      <c r="T390" s="42"/>
      <c r="U390" s="39"/>
      <c r="V390" s="40"/>
      <c r="W390" s="41"/>
      <c r="X390" s="41"/>
      <c r="Y390" s="41"/>
      <c r="Z390" s="41"/>
      <c r="AA390" s="41"/>
      <c r="AB390" s="45"/>
      <c r="AC390" s="41"/>
      <c r="AD390" s="41"/>
      <c r="AE390" s="41"/>
      <c r="AF390" s="46"/>
      <c r="AG390" s="46"/>
      <c r="AH390" s="46"/>
      <c r="AI390" s="46"/>
      <c r="AJ390" s="48"/>
      <c r="AK390" s="48"/>
      <c r="AL390" s="48"/>
      <c r="AM390" s="49"/>
      <c r="AN390" s="51"/>
    </row>
    <row r="391" ht="15" customHeight="1" spans="1:40">
      <c r="A391" s="22"/>
      <c r="B391" s="22"/>
      <c r="C391" s="23"/>
      <c r="D391" s="23"/>
      <c r="E391" s="23"/>
      <c r="F391" s="26"/>
      <c r="G391" s="24"/>
      <c r="H391" s="25"/>
      <c r="I391" s="25"/>
      <c r="J391" s="24"/>
      <c r="K391" s="25"/>
      <c r="L391" s="32"/>
      <c r="M391" s="33"/>
      <c r="N391" s="34"/>
      <c r="O391" s="32"/>
      <c r="P391" s="32"/>
      <c r="Q391" s="32"/>
      <c r="R391" s="37"/>
      <c r="S391" s="39"/>
      <c r="T391" s="42"/>
      <c r="U391" s="39"/>
      <c r="V391" s="40"/>
      <c r="W391" s="41"/>
      <c r="X391" s="41"/>
      <c r="Y391" s="41"/>
      <c r="Z391" s="41"/>
      <c r="AA391" s="41"/>
      <c r="AB391" s="45"/>
      <c r="AC391" s="41"/>
      <c r="AD391" s="41"/>
      <c r="AE391" s="41"/>
      <c r="AF391" s="46"/>
      <c r="AG391" s="46"/>
      <c r="AH391" s="46"/>
      <c r="AI391" s="46"/>
      <c r="AJ391" s="52" t="s">
        <v>140</v>
      </c>
      <c r="AK391" s="53"/>
      <c r="AL391" s="54"/>
      <c r="AM391" s="49">
        <v>0.8</v>
      </c>
      <c r="AN391" s="51"/>
    </row>
    <row r="392" spans="1:40">
      <c r="A392" s="59" t="s">
        <v>349</v>
      </c>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row>
    <row r="393" spans="1:40">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row>
  </sheetData>
  <autoFilter ref="F2:T393">
    <extLst/>
  </autoFilter>
  <mergeCells count="1741">
    <mergeCell ref="A1:AN1"/>
    <mergeCell ref="H2:I2"/>
    <mergeCell ref="U2:V2"/>
    <mergeCell ref="W2:Y2"/>
    <mergeCell ref="Z2:AC2"/>
    <mergeCell ref="AD2:AE2"/>
    <mergeCell ref="AJ2:AL2"/>
    <mergeCell ref="AJ9:AL9"/>
    <mergeCell ref="AJ10:AL10"/>
    <mergeCell ref="AJ14:AL14"/>
    <mergeCell ref="AJ37:AL37"/>
    <mergeCell ref="AJ38:AL38"/>
    <mergeCell ref="AJ61:AL61"/>
    <mergeCell ref="AJ69:AL69"/>
    <mergeCell ref="AJ70:AL70"/>
    <mergeCell ref="AJ104:AL104"/>
    <mergeCell ref="AJ105:AL105"/>
    <mergeCell ref="AJ139:AL139"/>
    <mergeCell ref="AJ140:AL140"/>
    <mergeCell ref="AJ160:AL160"/>
    <mergeCell ref="AJ161:AL161"/>
    <mergeCell ref="AJ184:AM184"/>
    <mergeCell ref="AJ188:AM188"/>
    <mergeCell ref="AJ189:AM189"/>
    <mergeCell ref="AJ195:AL195"/>
    <mergeCell ref="AJ196:AL196"/>
    <mergeCell ref="AJ224:AL224"/>
    <mergeCell ref="AJ225:AL225"/>
    <mergeCell ref="AJ265:AL265"/>
    <mergeCell ref="S266:T266"/>
    <mergeCell ref="AJ266:AL266"/>
    <mergeCell ref="S267:T267"/>
    <mergeCell ref="AJ267:AL267"/>
    <mergeCell ref="AJ289:AL289"/>
    <mergeCell ref="AJ300:AL300"/>
    <mergeCell ref="AJ301:AL301"/>
    <mergeCell ref="AJ302:AL302"/>
    <mergeCell ref="AJ338:AL338"/>
    <mergeCell ref="AJ347:AL347"/>
    <mergeCell ref="AJ361:AL361"/>
    <mergeCell ref="AJ362:AL362"/>
    <mergeCell ref="AJ391:AL391"/>
    <mergeCell ref="A2:A3"/>
    <mergeCell ref="A4:A10"/>
    <mergeCell ref="A11:A17"/>
    <mergeCell ref="A18:A24"/>
    <mergeCell ref="A25:A31"/>
    <mergeCell ref="A32:A38"/>
    <mergeCell ref="A39:A45"/>
    <mergeCell ref="A46:A56"/>
    <mergeCell ref="A57:A63"/>
    <mergeCell ref="A64:A70"/>
    <mergeCell ref="A71:A77"/>
    <mergeCell ref="A78:A84"/>
    <mergeCell ref="A85:A91"/>
    <mergeCell ref="A92:A98"/>
    <mergeCell ref="A99:A105"/>
    <mergeCell ref="A106:A112"/>
    <mergeCell ref="A113:A119"/>
    <mergeCell ref="A120:A126"/>
    <mergeCell ref="A127:A133"/>
    <mergeCell ref="A134:A140"/>
    <mergeCell ref="A141:A147"/>
    <mergeCell ref="A148:A154"/>
    <mergeCell ref="A155:A161"/>
    <mergeCell ref="A162:A168"/>
    <mergeCell ref="A169:A175"/>
    <mergeCell ref="A176:A182"/>
    <mergeCell ref="A183:A189"/>
    <mergeCell ref="A190:A196"/>
    <mergeCell ref="A197:A203"/>
    <mergeCell ref="A204:A211"/>
    <mergeCell ref="A212:A218"/>
    <mergeCell ref="A219:A225"/>
    <mergeCell ref="A226:A232"/>
    <mergeCell ref="A233:A239"/>
    <mergeCell ref="A240:A246"/>
    <mergeCell ref="A247:A253"/>
    <mergeCell ref="A254:A260"/>
    <mergeCell ref="A261:A267"/>
    <mergeCell ref="A268:A274"/>
    <mergeCell ref="A275:A281"/>
    <mergeCell ref="A282:A288"/>
    <mergeCell ref="A289:A295"/>
    <mergeCell ref="A296:A302"/>
    <mergeCell ref="A303:A309"/>
    <mergeCell ref="A310:A316"/>
    <mergeCell ref="A317:A323"/>
    <mergeCell ref="A324:A330"/>
    <mergeCell ref="A331:A337"/>
    <mergeCell ref="A338:A346"/>
    <mergeCell ref="A347:A355"/>
    <mergeCell ref="A356:A362"/>
    <mergeCell ref="A363:A369"/>
    <mergeCell ref="A370:A376"/>
    <mergeCell ref="A377:A384"/>
    <mergeCell ref="A385:A391"/>
    <mergeCell ref="B2:B3"/>
    <mergeCell ref="B4:B10"/>
    <mergeCell ref="B11:B17"/>
    <mergeCell ref="B18:B24"/>
    <mergeCell ref="B25:B31"/>
    <mergeCell ref="B32:B38"/>
    <mergeCell ref="B39:B45"/>
    <mergeCell ref="B46:B56"/>
    <mergeCell ref="B57:B63"/>
    <mergeCell ref="B64:B70"/>
    <mergeCell ref="B71:B77"/>
    <mergeCell ref="B78:B84"/>
    <mergeCell ref="B85:B91"/>
    <mergeCell ref="B92:B98"/>
    <mergeCell ref="B99:B105"/>
    <mergeCell ref="B106:B112"/>
    <mergeCell ref="B113:B119"/>
    <mergeCell ref="B120:B126"/>
    <mergeCell ref="B127:B133"/>
    <mergeCell ref="B134:B140"/>
    <mergeCell ref="B141:B147"/>
    <mergeCell ref="B148:B154"/>
    <mergeCell ref="B155:B161"/>
    <mergeCell ref="B162:B168"/>
    <mergeCell ref="B169:B175"/>
    <mergeCell ref="B176:B182"/>
    <mergeCell ref="B183:B189"/>
    <mergeCell ref="B190:B196"/>
    <mergeCell ref="B197:B203"/>
    <mergeCell ref="B204:B211"/>
    <mergeCell ref="B212:B218"/>
    <mergeCell ref="B219:B225"/>
    <mergeCell ref="B226:B232"/>
    <mergeCell ref="B233:B239"/>
    <mergeCell ref="B240:B246"/>
    <mergeCell ref="B247:B253"/>
    <mergeCell ref="B254:B260"/>
    <mergeCell ref="B261:B267"/>
    <mergeCell ref="B268:B274"/>
    <mergeCell ref="B275:B281"/>
    <mergeCell ref="B282:B288"/>
    <mergeCell ref="B289:B295"/>
    <mergeCell ref="B296:B302"/>
    <mergeCell ref="B303:B309"/>
    <mergeCell ref="B310:B316"/>
    <mergeCell ref="B317:B323"/>
    <mergeCell ref="B324:B330"/>
    <mergeCell ref="B331:B337"/>
    <mergeCell ref="B338:B346"/>
    <mergeCell ref="B347:B355"/>
    <mergeCell ref="B356:B362"/>
    <mergeCell ref="B363:B369"/>
    <mergeCell ref="B370:B376"/>
    <mergeCell ref="B377:B384"/>
    <mergeCell ref="B385:B391"/>
    <mergeCell ref="C2:C3"/>
    <mergeCell ref="C4:C10"/>
    <mergeCell ref="C11:C17"/>
    <mergeCell ref="C18:C24"/>
    <mergeCell ref="C25:C31"/>
    <mergeCell ref="C32:C38"/>
    <mergeCell ref="C39:C45"/>
    <mergeCell ref="C46:C56"/>
    <mergeCell ref="C57:C63"/>
    <mergeCell ref="C64:C70"/>
    <mergeCell ref="C71:C77"/>
    <mergeCell ref="C78:C84"/>
    <mergeCell ref="C85:C91"/>
    <mergeCell ref="C92:C98"/>
    <mergeCell ref="C99:C105"/>
    <mergeCell ref="C106:C112"/>
    <mergeCell ref="C113:C119"/>
    <mergeCell ref="C120:C126"/>
    <mergeCell ref="C127:C133"/>
    <mergeCell ref="C134:C140"/>
    <mergeCell ref="C141:C147"/>
    <mergeCell ref="C148:C154"/>
    <mergeCell ref="C155:C161"/>
    <mergeCell ref="C162:C168"/>
    <mergeCell ref="C169:C175"/>
    <mergeCell ref="C176:C182"/>
    <mergeCell ref="C183:C189"/>
    <mergeCell ref="C190:C196"/>
    <mergeCell ref="C197:C203"/>
    <mergeCell ref="C204:C211"/>
    <mergeCell ref="C212:C218"/>
    <mergeCell ref="C219:C225"/>
    <mergeCell ref="C226:C232"/>
    <mergeCell ref="C233:C239"/>
    <mergeCell ref="C240:C246"/>
    <mergeCell ref="C247:C253"/>
    <mergeCell ref="C254:C260"/>
    <mergeCell ref="C261:C267"/>
    <mergeCell ref="C268:C274"/>
    <mergeCell ref="C275:C281"/>
    <mergeCell ref="C282:C288"/>
    <mergeCell ref="C289:C295"/>
    <mergeCell ref="C296:C302"/>
    <mergeCell ref="C303:C309"/>
    <mergeCell ref="C310:C316"/>
    <mergeCell ref="C317:C323"/>
    <mergeCell ref="C324:C330"/>
    <mergeCell ref="C331:C337"/>
    <mergeCell ref="C338:C346"/>
    <mergeCell ref="C347:C355"/>
    <mergeCell ref="C356:C362"/>
    <mergeCell ref="C363:C369"/>
    <mergeCell ref="C370:C376"/>
    <mergeCell ref="C377:C384"/>
    <mergeCell ref="C385:C391"/>
    <mergeCell ref="D2:D3"/>
    <mergeCell ref="D4:D10"/>
    <mergeCell ref="D11:D17"/>
    <mergeCell ref="D18:D24"/>
    <mergeCell ref="D25:D31"/>
    <mergeCell ref="D32:D38"/>
    <mergeCell ref="D39:D45"/>
    <mergeCell ref="D46:D56"/>
    <mergeCell ref="D57:D63"/>
    <mergeCell ref="D64:D70"/>
    <mergeCell ref="D71:D77"/>
    <mergeCell ref="D78:D84"/>
    <mergeCell ref="D85:D91"/>
    <mergeCell ref="D92:D98"/>
    <mergeCell ref="D99:D105"/>
    <mergeCell ref="D106:D112"/>
    <mergeCell ref="D113:D119"/>
    <mergeCell ref="D120:D126"/>
    <mergeCell ref="D127:D133"/>
    <mergeCell ref="D134:D140"/>
    <mergeCell ref="D141:D147"/>
    <mergeCell ref="D148:D154"/>
    <mergeCell ref="D155:D161"/>
    <mergeCell ref="D162:D168"/>
    <mergeCell ref="D169:D175"/>
    <mergeCell ref="D176:D182"/>
    <mergeCell ref="D183:D189"/>
    <mergeCell ref="D190:D196"/>
    <mergeCell ref="D197:D203"/>
    <mergeCell ref="D204:D211"/>
    <mergeCell ref="D212:D218"/>
    <mergeCell ref="D219:D225"/>
    <mergeCell ref="D226:D232"/>
    <mergeCell ref="D233:D239"/>
    <mergeCell ref="D240:D246"/>
    <mergeCell ref="D247:D253"/>
    <mergeCell ref="D254:D260"/>
    <mergeCell ref="D261:D267"/>
    <mergeCell ref="D268:D274"/>
    <mergeCell ref="D275:D281"/>
    <mergeCell ref="D282:D288"/>
    <mergeCell ref="D289:D295"/>
    <mergeCell ref="D296:D302"/>
    <mergeCell ref="D303:D309"/>
    <mergeCell ref="D310:D316"/>
    <mergeCell ref="D317:D323"/>
    <mergeCell ref="D324:D330"/>
    <mergeCell ref="D331:D337"/>
    <mergeCell ref="D338:D346"/>
    <mergeCell ref="D347:D355"/>
    <mergeCell ref="D356:D362"/>
    <mergeCell ref="D363:D369"/>
    <mergeCell ref="D370:D376"/>
    <mergeCell ref="D377:D384"/>
    <mergeCell ref="D385:D391"/>
    <mergeCell ref="E2:E3"/>
    <mergeCell ref="E4:E10"/>
    <mergeCell ref="E11:E17"/>
    <mergeCell ref="E18:E24"/>
    <mergeCell ref="E25:E31"/>
    <mergeCell ref="E32:E38"/>
    <mergeCell ref="E39:E45"/>
    <mergeCell ref="E46:E56"/>
    <mergeCell ref="E57:E63"/>
    <mergeCell ref="E64:E70"/>
    <mergeCell ref="E71:E77"/>
    <mergeCell ref="E78:E84"/>
    <mergeCell ref="E85:E91"/>
    <mergeCell ref="E92:E98"/>
    <mergeCell ref="E99:E105"/>
    <mergeCell ref="E106:E112"/>
    <mergeCell ref="E113:E119"/>
    <mergeCell ref="E120:E126"/>
    <mergeCell ref="E127:E133"/>
    <mergeCell ref="E134:E140"/>
    <mergeCell ref="E141:E147"/>
    <mergeCell ref="E148:E154"/>
    <mergeCell ref="E155:E161"/>
    <mergeCell ref="E162:E168"/>
    <mergeCell ref="E169:E175"/>
    <mergeCell ref="E176:E182"/>
    <mergeCell ref="E183:E189"/>
    <mergeCell ref="E190:E196"/>
    <mergeCell ref="E197:E203"/>
    <mergeCell ref="E204:E211"/>
    <mergeCell ref="E212:E218"/>
    <mergeCell ref="E219:E225"/>
    <mergeCell ref="E226:E232"/>
    <mergeCell ref="E233:E239"/>
    <mergeCell ref="E240:E246"/>
    <mergeCell ref="E247:E253"/>
    <mergeCell ref="E254:E260"/>
    <mergeCell ref="E261:E267"/>
    <mergeCell ref="E268:E274"/>
    <mergeCell ref="E275:E281"/>
    <mergeCell ref="E282:E288"/>
    <mergeCell ref="E289:E295"/>
    <mergeCell ref="E296:E302"/>
    <mergeCell ref="E303:E309"/>
    <mergeCell ref="E310:E316"/>
    <mergeCell ref="E317:E323"/>
    <mergeCell ref="E324:E330"/>
    <mergeCell ref="E331:E337"/>
    <mergeCell ref="E338:E346"/>
    <mergeCell ref="E347:E355"/>
    <mergeCell ref="E356:E362"/>
    <mergeCell ref="E363:E369"/>
    <mergeCell ref="E370:E376"/>
    <mergeCell ref="E377:E384"/>
    <mergeCell ref="E385:E391"/>
    <mergeCell ref="F2:F3"/>
    <mergeCell ref="F4:F10"/>
    <mergeCell ref="F11:F17"/>
    <mergeCell ref="F18:F24"/>
    <mergeCell ref="F25:F31"/>
    <mergeCell ref="F32:F38"/>
    <mergeCell ref="F39:F45"/>
    <mergeCell ref="F46:F56"/>
    <mergeCell ref="F57:F63"/>
    <mergeCell ref="F64:F70"/>
    <mergeCell ref="F71:F77"/>
    <mergeCell ref="F78:F84"/>
    <mergeCell ref="F85:F91"/>
    <mergeCell ref="F92:F98"/>
    <mergeCell ref="F99:F105"/>
    <mergeCell ref="F106:F112"/>
    <mergeCell ref="F113:F119"/>
    <mergeCell ref="F120:F126"/>
    <mergeCell ref="F127:F133"/>
    <mergeCell ref="F134:F140"/>
    <mergeCell ref="F141:F147"/>
    <mergeCell ref="F148:F154"/>
    <mergeCell ref="F155:F161"/>
    <mergeCell ref="F162:F168"/>
    <mergeCell ref="F169:F175"/>
    <mergeCell ref="F176:F182"/>
    <mergeCell ref="F183:F189"/>
    <mergeCell ref="F190:F196"/>
    <mergeCell ref="F197:F203"/>
    <mergeCell ref="F204:F211"/>
    <mergeCell ref="F212:F218"/>
    <mergeCell ref="F219:F225"/>
    <mergeCell ref="F226:F232"/>
    <mergeCell ref="F233:F239"/>
    <mergeCell ref="F240:F246"/>
    <mergeCell ref="F247:F253"/>
    <mergeCell ref="F254:F260"/>
    <mergeCell ref="F261:F267"/>
    <mergeCell ref="F268:F274"/>
    <mergeCell ref="F275:F281"/>
    <mergeCell ref="F282:F288"/>
    <mergeCell ref="F289:F295"/>
    <mergeCell ref="F296:F302"/>
    <mergeCell ref="F303:F309"/>
    <mergeCell ref="F310:F316"/>
    <mergeCell ref="F317:F323"/>
    <mergeCell ref="F324:F330"/>
    <mergeCell ref="F331:F337"/>
    <mergeCell ref="F338:F346"/>
    <mergeCell ref="F347:F355"/>
    <mergeCell ref="F356:F362"/>
    <mergeCell ref="F363:F369"/>
    <mergeCell ref="F370:F376"/>
    <mergeCell ref="F377:F384"/>
    <mergeCell ref="F385:F391"/>
    <mergeCell ref="G2:G3"/>
    <mergeCell ref="G4:G10"/>
    <mergeCell ref="G11:G17"/>
    <mergeCell ref="G18:G24"/>
    <mergeCell ref="G25:G31"/>
    <mergeCell ref="G32:G38"/>
    <mergeCell ref="G39:G45"/>
    <mergeCell ref="G46:G56"/>
    <mergeCell ref="G57:G63"/>
    <mergeCell ref="G64:G70"/>
    <mergeCell ref="G71:G77"/>
    <mergeCell ref="G78:G84"/>
    <mergeCell ref="G85:G91"/>
    <mergeCell ref="G92:G98"/>
    <mergeCell ref="G99:G105"/>
    <mergeCell ref="G106:G112"/>
    <mergeCell ref="G113:G119"/>
    <mergeCell ref="G120:G126"/>
    <mergeCell ref="G127:G133"/>
    <mergeCell ref="G134:G140"/>
    <mergeCell ref="G141:G147"/>
    <mergeCell ref="G148:G154"/>
    <mergeCell ref="G155:G161"/>
    <mergeCell ref="G162:G168"/>
    <mergeCell ref="G169:G175"/>
    <mergeCell ref="G176:G182"/>
    <mergeCell ref="G183:G189"/>
    <mergeCell ref="G190:G196"/>
    <mergeCell ref="G197:G203"/>
    <mergeCell ref="G204:G211"/>
    <mergeCell ref="G212:G218"/>
    <mergeCell ref="G219:G225"/>
    <mergeCell ref="G226:G232"/>
    <mergeCell ref="G233:G239"/>
    <mergeCell ref="G240:G246"/>
    <mergeCell ref="G247:G253"/>
    <mergeCell ref="G254:G260"/>
    <mergeCell ref="G261:G267"/>
    <mergeCell ref="G268:G274"/>
    <mergeCell ref="G275:G281"/>
    <mergeCell ref="G282:G288"/>
    <mergeCell ref="G289:G295"/>
    <mergeCell ref="G296:G302"/>
    <mergeCell ref="G303:G309"/>
    <mergeCell ref="G310:G316"/>
    <mergeCell ref="G317:G323"/>
    <mergeCell ref="G324:G330"/>
    <mergeCell ref="G331:G337"/>
    <mergeCell ref="G338:G346"/>
    <mergeCell ref="G347:G355"/>
    <mergeCell ref="G356:G362"/>
    <mergeCell ref="G363:G369"/>
    <mergeCell ref="G370:G376"/>
    <mergeCell ref="G377:G384"/>
    <mergeCell ref="G385:G391"/>
    <mergeCell ref="H4:H10"/>
    <mergeCell ref="H11:H17"/>
    <mergeCell ref="H18:H24"/>
    <mergeCell ref="H25:H31"/>
    <mergeCell ref="H32:H38"/>
    <mergeCell ref="H39:H45"/>
    <mergeCell ref="H46:H56"/>
    <mergeCell ref="H57:H63"/>
    <mergeCell ref="H64:H70"/>
    <mergeCell ref="H71:H77"/>
    <mergeCell ref="H78:H84"/>
    <mergeCell ref="H85:H91"/>
    <mergeCell ref="H92:H98"/>
    <mergeCell ref="H99:H105"/>
    <mergeCell ref="H106:H112"/>
    <mergeCell ref="H113:H119"/>
    <mergeCell ref="H120:H126"/>
    <mergeCell ref="H127:H133"/>
    <mergeCell ref="H134:H140"/>
    <mergeCell ref="H141:H147"/>
    <mergeCell ref="H148:H154"/>
    <mergeCell ref="H155:H161"/>
    <mergeCell ref="H162:H168"/>
    <mergeCell ref="H169:H175"/>
    <mergeCell ref="H176:H182"/>
    <mergeCell ref="H183:H189"/>
    <mergeCell ref="H190:H196"/>
    <mergeCell ref="H197:H203"/>
    <mergeCell ref="H204:H211"/>
    <mergeCell ref="H212:H218"/>
    <mergeCell ref="H219:H225"/>
    <mergeCell ref="H226:H232"/>
    <mergeCell ref="H233:H239"/>
    <mergeCell ref="H240:H246"/>
    <mergeCell ref="H247:H253"/>
    <mergeCell ref="H254:H260"/>
    <mergeCell ref="H261:H267"/>
    <mergeCell ref="H268:H274"/>
    <mergeCell ref="H275:H281"/>
    <mergeCell ref="H282:H288"/>
    <mergeCell ref="H289:H295"/>
    <mergeCell ref="H296:H302"/>
    <mergeCell ref="H303:H309"/>
    <mergeCell ref="H310:H316"/>
    <mergeCell ref="H317:H323"/>
    <mergeCell ref="H324:H330"/>
    <mergeCell ref="H331:H337"/>
    <mergeCell ref="H338:H346"/>
    <mergeCell ref="H347:H355"/>
    <mergeCell ref="H356:H362"/>
    <mergeCell ref="H363:H369"/>
    <mergeCell ref="H370:H376"/>
    <mergeCell ref="H377:H384"/>
    <mergeCell ref="H385:H391"/>
    <mergeCell ref="I4:I10"/>
    <mergeCell ref="I11:I17"/>
    <mergeCell ref="I18:I24"/>
    <mergeCell ref="I25:I31"/>
    <mergeCell ref="I32:I38"/>
    <mergeCell ref="I39:I45"/>
    <mergeCell ref="I46:I56"/>
    <mergeCell ref="I57:I63"/>
    <mergeCell ref="I64:I70"/>
    <mergeCell ref="I71:I77"/>
    <mergeCell ref="I78:I84"/>
    <mergeCell ref="I85:I91"/>
    <mergeCell ref="I92:I98"/>
    <mergeCell ref="I99:I105"/>
    <mergeCell ref="I106:I112"/>
    <mergeCell ref="I113:I119"/>
    <mergeCell ref="I120:I126"/>
    <mergeCell ref="I127:I133"/>
    <mergeCell ref="I134:I140"/>
    <mergeCell ref="I141:I147"/>
    <mergeCell ref="I148:I154"/>
    <mergeCell ref="I155:I161"/>
    <mergeCell ref="I162:I168"/>
    <mergeCell ref="I169:I175"/>
    <mergeCell ref="I176:I182"/>
    <mergeCell ref="I183:I189"/>
    <mergeCell ref="I190:I196"/>
    <mergeCell ref="I197:I203"/>
    <mergeCell ref="I204:I211"/>
    <mergeCell ref="I212:I218"/>
    <mergeCell ref="I219:I225"/>
    <mergeCell ref="I226:I232"/>
    <mergeCell ref="I233:I239"/>
    <mergeCell ref="I240:I246"/>
    <mergeCell ref="I247:I253"/>
    <mergeCell ref="I254:I260"/>
    <mergeCell ref="I261:I267"/>
    <mergeCell ref="I268:I274"/>
    <mergeCell ref="I275:I281"/>
    <mergeCell ref="I282:I288"/>
    <mergeCell ref="I289:I295"/>
    <mergeCell ref="I296:I302"/>
    <mergeCell ref="I303:I309"/>
    <mergeCell ref="I310:I316"/>
    <mergeCell ref="I317:I323"/>
    <mergeCell ref="I324:I330"/>
    <mergeCell ref="I331:I337"/>
    <mergeCell ref="I338:I346"/>
    <mergeCell ref="I347:I355"/>
    <mergeCell ref="I356:I362"/>
    <mergeCell ref="I363:I369"/>
    <mergeCell ref="I370:I376"/>
    <mergeCell ref="I377:I384"/>
    <mergeCell ref="I385:I391"/>
    <mergeCell ref="J2:J3"/>
    <mergeCell ref="J4:J10"/>
    <mergeCell ref="J11:J17"/>
    <mergeCell ref="J18:J24"/>
    <mergeCell ref="J25:J31"/>
    <mergeCell ref="J32:J38"/>
    <mergeCell ref="J39:J45"/>
    <mergeCell ref="J46:J56"/>
    <mergeCell ref="J57:J63"/>
    <mergeCell ref="J64:J70"/>
    <mergeCell ref="J71:J77"/>
    <mergeCell ref="J78:J84"/>
    <mergeCell ref="J85:J91"/>
    <mergeCell ref="J92:J98"/>
    <mergeCell ref="J99:J105"/>
    <mergeCell ref="J106:J112"/>
    <mergeCell ref="J113:J119"/>
    <mergeCell ref="J120:J126"/>
    <mergeCell ref="J127:J133"/>
    <mergeCell ref="J134:J140"/>
    <mergeCell ref="J141:J147"/>
    <mergeCell ref="J148:J154"/>
    <mergeCell ref="J155:J161"/>
    <mergeCell ref="J162:J168"/>
    <mergeCell ref="J169:J175"/>
    <mergeCell ref="J176:J182"/>
    <mergeCell ref="J183:J189"/>
    <mergeCell ref="J190:J196"/>
    <mergeCell ref="J197:J203"/>
    <mergeCell ref="J204:J211"/>
    <mergeCell ref="J212:J218"/>
    <mergeCell ref="J219:J225"/>
    <mergeCell ref="J226:J232"/>
    <mergeCell ref="J233:J239"/>
    <mergeCell ref="J240:J246"/>
    <mergeCell ref="J247:J253"/>
    <mergeCell ref="J254:J260"/>
    <mergeCell ref="J261:J267"/>
    <mergeCell ref="J268:J274"/>
    <mergeCell ref="J275:J281"/>
    <mergeCell ref="J282:J288"/>
    <mergeCell ref="J289:J295"/>
    <mergeCell ref="J296:J302"/>
    <mergeCell ref="J303:J309"/>
    <mergeCell ref="J310:J316"/>
    <mergeCell ref="J317:J323"/>
    <mergeCell ref="J324:J330"/>
    <mergeCell ref="J331:J337"/>
    <mergeCell ref="J338:J346"/>
    <mergeCell ref="J347:J355"/>
    <mergeCell ref="J356:J362"/>
    <mergeCell ref="J363:J369"/>
    <mergeCell ref="J370:J376"/>
    <mergeCell ref="J377:J384"/>
    <mergeCell ref="J385:J391"/>
    <mergeCell ref="K2:K3"/>
    <mergeCell ref="K4:K10"/>
    <mergeCell ref="K11:K17"/>
    <mergeCell ref="K18:K24"/>
    <mergeCell ref="K25:K31"/>
    <mergeCell ref="K32:K38"/>
    <mergeCell ref="K39:K45"/>
    <mergeCell ref="K46:K56"/>
    <mergeCell ref="K57:K63"/>
    <mergeCell ref="K64:K70"/>
    <mergeCell ref="K71:K77"/>
    <mergeCell ref="K78:K84"/>
    <mergeCell ref="K85:K91"/>
    <mergeCell ref="K92:K98"/>
    <mergeCell ref="K99:K105"/>
    <mergeCell ref="K106:K112"/>
    <mergeCell ref="K113:K119"/>
    <mergeCell ref="K120:K126"/>
    <mergeCell ref="K127:K133"/>
    <mergeCell ref="K134:K140"/>
    <mergeCell ref="K141:K147"/>
    <mergeCell ref="K148:K154"/>
    <mergeCell ref="K155:K161"/>
    <mergeCell ref="K162:K168"/>
    <mergeCell ref="K169:K175"/>
    <mergeCell ref="K176:K182"/>
    <mergeCell ref="K183:K189"/>
    <mergeCell ref="K190:K196"/>
    <mergeCell ref="K197:K203"/>
    <mergeCell ref="K204:K211"/>
    <mergeCell ref="K212:K218"/>
    <mergeCell ref="K219:K225"/>
    <mergeCell ref="K226:K232"/>
    <mergeCell ref="K233:K239"/>
    <mergeCell ref="K240:K246"/>
    <mergeCell ref="K247:K253"/>
    <mergeCell ref="K254:K260"/>
    <mergeCell ref="K261:K267"/>
    <mergeCell ref="K268:K274"/>
    <mergeCell ref="K275:K281"/>
    <mergeCell ref="K282:K288"/>
    <mergeCell ref="K289:K295"/>
    <mergeCell ref="K296:K302"/>
    <mergeCell ref="K303:K309"/>
    <mergeCell ref="K310:K316"/>
    <mergeCell ref="K317:K323"/>
    <mergeCell ref="K324:K330"/>
    <mergeCell ref="K331:K337"/>
    <mergeCell ref="K338:K346"/>
    <mergeCell ref="K347:K355"/>
    <mergeCell ref="K356:K362"/>
    <mergeCell ref="K363:K369"/>
    <mergeCell ref="K370:K376"/>
    <mergeCell ref="K377:K384"/>
    <mergeCell ref="K385:K391"/>
    <mergeCell ref="L2:L3"/>
    <mergeCell ref="L4:L10"/>
    <mergeCell ref="L11:L17"/>
    <mergeCell ref="L18:L24"/>
    <mergeCell ref="L25:L31"/>
    <mergeCell ref="L32:L38"/>
    <mergeCell ref="L39:L45"/>
    <mergeCell ref="L46:L56"/>
    <mergeCell ref="L57:L63"/>
    <mergeCell ref="L64:L70"/>
    <mergeCell ref="L71:L77"/>
    <mergeCell ref="L78:L84"/>
    <mergeCell ref="L85:L91"/>
    <mergeCell ref="L92:L98"/>
    <mergeCell ref="L99:L105"/>
    <mergeCell ref="L106:L112"/>
    <mergeCell ref="L113:L119"/>
    <mergeCell ref="L120:L126"/>
    <mergeCell ref="L127:L133"/>
    <mergeCell ref="L134:L140"/>
    <mergeCell ref="L141:L147"/>
    <mergeCell ref="L148:L154"/>
    <mergeCell ref="L155:L161"/>
    <mergeCell ref="L162:L168"/>
    <mergeCell ref="L169:L175"/>
    <mergeCell ref="L176:L182"/>
    <mergeCell ref="L183:L189"/>
    <mergeCell ref="L190:L196"/>
    <mergeCell ref="L197:L203"/>
    <mergeCell ref="L204:L211"/>
    <mergeCell ref="L212:L218"/>
    <mergeCell ref="L219:L225"/>
    <mergeCell ref="L226:L232"/>
    <mergeCell ref="L233:L239"/>
    <mergeCell ref="L240:L246"/>
    <mergeCell ref="L247:L253"/>
    <mergeCell ref="L254:L260"/>
    <mergeCell ref="L261:L267"/>
    <mergeCell ref="L268:L274"/>
    <mergeCell ref="L275:L281"/>
    <mergeCell ref="L282:L288"/>
    <mergeCell ref="L289:L295"/>
    <mergeCell ref="L296:L302"/>
    <mergeCell ref="L303:L309"/>
    <mergeCell ref="L310:L316"/>
    <mergeCell ref="L317:L323"/>
    <mergeCell ref="L324:L330"/>
    <mergeCell ref="L331:L337"/>
    <mergeCell ref="L338:L346"/>
    <mergeCell ref="L347:L355"/>
    <mergeCell ref="L356:L362"/>
    <mergeCell ref="L363:L369"/>
    <mergeCell ref="L370:L376"/>
    <mergeCell ref="L377:L384"/>
    <mergeCell ref="L385:L391"/>
    <mergeCell ref="M2:M3"/>
    <mergeCell ref="M4:M10"/>
    <mergeCell ref="M11:M17"/>
    <mergeCell ref="M18:M24"/>
    <mergeCell ref="M25:M31"/>
    <mergeCell ref="M32:M38"/>
    <mergeCell ref="M39:M45"/>
    <mergeCell ref="M46:M56"/>
    <mergeCell ref="M57:M63"/>
    <mergeCell ref="M64:M70"/>
    <mergeCell ref="M71:M77"/>
    <mergeCell ref="M78:M84"/>
    <mergeCell ref="M85:M91"/>
    <mergeCell ref="M92:M98"/>
    <mergeCell ref="M99:M105"/>
    <mergeCell ref="M106:M112"/>
    <mergeCell ref="M113:M119"/>
    <mergeCell ref="M120:M126"/>
    <mergeCell ref="M127:M133"/>
    <mergeCell ref="M134:M140"/>
    <mergeCell ref="M141:M147"/>
    <mergeCell ref="M148:M154"/>
    <mergeCell ref="M155:M161"/>
    <mergeCell ref="M162:M168"/>
    <mergeCell ref="M169:M175"/>
    <mergeCell ref="M176:M182"/>
    <mergeCell ref="M183:M189"/>
    <mergeCell ref="M190:M196"/>
    <mergeCell ref="M197:M203"/>
    <mergeCell ref="M204:M211"/>
    <mergeCell ref="M212:M218"/>
    <mergeCell ref="M219:M225"/>
    <mergeCell ref="M226:M232"/>
    <mergeCell ref="M233:M239"/>
    <mergeCell ref="M240:M246"/>
    <mergeCell ref="M247:M253"/>
    <mergeCell ref="M254:M260"/>
    <mergeCell ref="M261:M267"/>
    <mergeCell ref="M268:M274"/>
    <mergeCell ref="M275:M281"/>
    <mergeCell ref="M282:M288"/>
    <mergeCell ref="M289:M295"/>
    <mergeCell ref="M296:M302"/>
    <mergeCell ref="M303:M309"/>
    <mergeCell ref="M310:M316"/>
    <mergeCell ref="M317:M323"/>
    <mergeCell ref="M324:M330"/>
    <mergeCell ref="M331:M337"/>
    <mergeCell ref="M338:M346"/>
    <mergeCell ref="M347:M355"/>
    <mergeCell ref="M356:M362"/>
    <mergeCell ref="M363:M369"/>
    <mergeCell ref="M370:M376"/>
    <mergeCell ref="M377:M384"/>
    <mergeCell ref="M385:M391"/>
    <mergeCell ref="N2:N3"/>
    <mergeCell ref="N4:N10"/>
    <mergeCell ref="N11:N17"/>
    <mergeCell ref="N18:N24"/>
    <mergeCell ref="N25:N31"/>
    <mergeCell ref="N32:N38"/>
    <mergeCell ref="N39:N45"/>
    <mergeCell ref="N46:N56"/>
    <mergeCell ref="N57:N63"/>
    <mergeCell ref="N64:N70"/>
    <mergeCell ref="N71:N77"/>
    <mergeCell ref="N78:N84"/>
    <mergeCell ref="N85:N91"/>
    <mergeCell ref="N92:N98"/>
    <mergeCell ref="N99:N105"/>
    <mergeCell ref="N106:N112"/>
    <mergeCell ref="N113:N119"/>
    <mergeCell ref="N120:N126"/>
    <mergeCell ref="N127:N133"/>
    <mergeCell ref="N134:N140"/>
    <mergeCell ref="N141:N147"/>
    <mergeCell ref="N148:N154"/>
    <mergeCell ref="N155:N161"/>
    <mergeCell ref="N162:N168"/>
    <mergeCell ref="N169:N175"/>
    <mergeCell ref="N176:N182"/>
    <mergeCell ref="N183:N189"/>
    <mergeCell ref="N190:N196"/>
    <mergeCell ref="N197:N203"/>
    <mergeCell ref="N204:N211"/>
    <mergeCell ref="N212:N218"/>
    <mergeCell ref="N219:N225"/>
    <mergeCell ref="N226:N232"/>
    <mergeCell ref="N233:N239"/>
    <mergeCell ref="N240:N246"/>
    <mergeCell ref="N247:N253"/>
    <mergeCell ref="N254:N260"/>
    <mergeCell ref="N261:N267"/>
    <mergeCell ref="N268:N274"/>
    <mergeCell ref="N275:N281"/>
    <mergeCell ref="N282:N288"/>
    <mergeCell ref="N289:N295"/>
    <mergeCell ref="N296:N302"/>
    <mergeCell ref="N303:N309"/>
    <mergeCell ref="N310:N316"/>
    <mergeCell ref="N317:N323"/>
    <mergeCell ref="N324:N330"/>
    <mergeCell ref="N331:N337"/>
    <mergeCell ref="N338:N346"/>
    <mergeCell ref="N347:N355"/>
    <mergeCell ref="N356:N362"/>
    <mergeCell ref="N363:N369"/>
    <mergeCell ref="N370:N376"/>
    <mergeCell ref="N377:N384"/>
    <mergeCell ref="N385:N391"/>
    <mergeCell ref="O2:O3"/>
    <mergeCell ref="O4:O10"/>
    <mergeCell ref="O11:O17"/>
    <mergeCell ref="O18:O24"/>
    <mergeCell ref="O25:O31"/>
    <mergeCell ref="O32:O38"/>
    <mergeCell ref="O39:O45"/>
    <mergeCell ref="O46:O56"/>
    <mergeCell ref="O57:O63"/>
    <mergeCell ref="O64:O70"/>
    <mergeCell ref="O71:O77"/>
    <mergeCell ref="O78:O84"/>
    <mergeCell ref="O85:O91"/>
    <mergeCell ref="O92:O98"/>
    <mergeCell ref="O99:O105"/>
    <mergeCell ref="O106:O112"/>
    <mergeCell ref="O113:O119"/>
    <mergeCell ref="O120:O126"/>
    <mergeCell ref="O127:O133"/>
    <mergeCell ref="O134:O140"/>
    <mergeCell ref="O141:O147"/>
    <mergeCell ref="O148:O154"/>
    <mergeCell ref="O155:O161"/>
    <mergeCell ref="O162:O168"/>
    <mergeCell ref="O169:O175"/>
    <mergeCell ref="O176:O182"/>
    <mergeCell ref="O183:O189"/>
    <mergeCell ref="O190:O196"/>
    <mergeCell ref="O197:O203"/>
    <mergeCell ref="O204:O211"/>
    <mergeCell ref="O212:O218"/>
    <mergeCell ref="O219:O225"/>
    <mergeCell ref="O226:O232"/>
    <mergeCell ref="O233:O239"/>
    <mergeCell ref="O240:O246"/>
    <mergeCell ref="O247:O253"/>
    <mergeCell ref="O254:O260"/>
    <mergeCell ref="O261:O267"/>
    <mergeCell ref="O268:O274"/>
    <mergeCell ref="O275:O281"/>
    <mergeCell ref="O282:O288"/>
    <mergeCell ref="O289:O295"/>
    <mergeCell ref="O296:O302"/>
    <mergeCell ref="O303:O309"/>
    <mergeCell ref="O310:O316"/>
    <mergeCell ref="O317:O323"/>
    <mergeCell ref="O324:O330"/>
    <mergeCell ref="O331:O337"/>
    <mergeCell ref="O338:O346"/>
    <mergeCell ref="O347:O355"/>
    <mergeCell ref="O356:O362"/>
    <mergeCell ref="O363:O369"/>
    <mergeCell ref="O370:O376"/>
    <mergeCell ref="O377:O384"/>
    <mergeCell ref="O385:O391"/>
    <mergeCell ref="P2:P3"/>
    <mergeCell ref="P4:P10"/>
    <mergeCell ref="P11:P17"/>
    <mergeCell ref="P18:P24"/>
    <mergeCell ref="P25:P31"/>
    <mergeCell ref="P32:P38"/>
    <mergeCell ref="P39:P45"/>
    <mergeCell ref="P46:P56"/>
    <mergeCell ref="P57:P63"/>
    <mergeCell ref="P64:P70"/>
    <mergeCell ref="P71:P77"/>
    <mergeCell ref="P78:P84"/>
    <mergeCell ref="P85:P91"/>
    <mergeCell ref="P92:P98"/>
    <mergeCell ref="P99:P105"/>
    <mergeCell ref="P106:P112"/>
    <mergeCell ref="P113:P119"/>
    <mergeCell ref="P120:P126"/>
    <mergeCell ref="P127:P133"/>
    <mergeCell ref="P134:P140"/>
    <mergeCell ref="P141:P147"/>
    <mergeCell ref="P148:P154"/>
    <mergeCell ref="P155:P161"/>
    <mergeCell ref="P162:P168"/>
    <mergeCell ref="P169:P175"/>
    <mergeCell ref="P176:P182"/>
    <mergeCell ref="P183:P189"/>
    <mergeCell ref="P190:P196"/>
    <mergeCell ref="P197:P203"/>
    <mergeCell ref="P204:P211"/>
    <mergeCell ref="P212:P218"/>
    <mergeCell ref="P219:P225"/>
    <mergeCell ref="P226:P232"/>
    <mergeCell ref="P233:P239"/>
    <mergeCell ref="P240:P246"/>
    <mergeCell ref="P247:P253"/>
    <mergeCell ref="P254:P260"/>
    <mergeCell ref="P261:P267"/>
    <mergeCell ref="P268:P274"/>
    <mergeCell ref="P275:P281"/>
    <mergeCell ref="P282:P288"/>
    <mergeCell ref="P289:P295"/>
    <mergeCell ref="P296:P302"/>
    <mergeCell ref="P303:P309"/>
    <mergeCell ref="P310:P316"/>
    <mergeCell ref="P317:P323"/>
    <mergeCell ref="P324:P330"/>
    <mergeCell ref="P331:P337"/>
    <mergeCell ref="P338:P346"/>
    <mergeCell ref="P347:P355"/>
    <mergeCell ref="P356:P362"/>
    <mergeCell ref="P363:P369"/>
    <mergeCell ref="P370:P376"/>
    <mergeCell ref="P377:P384"/>
    <mergeCell ref="P385:P391"/>
    <mergeCell ref="Q2:Q3"/>
    <mergeCell ref="Q4:Q10"/>
    <mergeCell ref="Q11:Q17"/>
    <mergeCell ref="Q18:Q24"/>
    <mergeCell ref="Q25:Q31"/>
    <mergeCell ref="Q32:Q38"/>
    <mergeCell ref="Q39:Q45"/>
    <mergeCell ref="Q46:Q56"/>
    <mergeCell ref="Q57:Q63"/>
    <mergeCell ref="Q64:Q70"/>
    <mergeCell ref="Q71:Q77"/>
    <mergeCell ref="Q78:Q84"/>
    <mergeCell ref="Q85:Q91"/>
    <mergeCell ref="Q92:Q98"/>
    <mergeCell ref="Q99:Q105"/>
    <mergeCell ref="Q106:Q112"/>
    <mergeCell ref="Q113:Q119"/>
    <mergeCell ref="Q120:Q126"/>
    <mergeCell ref="Q127:Q133"/>
    <mergeCell ref="Q134:Q140"/>
    <mergeCell ref="Q141:Q147"/>
    <mergeCell ref="Q148:Q154"/>
    <mergeCell ref="Q155:Q161"/>
    <mergeCell ref="Q162:Q168"/>
    <mergeCell ref="Q169:Q175"/>
    <mergeCell ref="Q176:Q182"/>
    <mergeCell ref="Q183:Q189"/>
    <mergeCell ref="Q190:Q196"/>
    <mergeCell ref="Q197:Q203"/>
    <mergeCell ref="Q204:Q211"/>
    <mergeCell ref="Q212:Q218"/>
    <mergeCell ref="Q219:Q225"/>
    <mergeCell ref="Q226:Q232"/>
    <mergeCell ref="Q233:Q239"/>
    <mergeCell ref="Q240:Q246"/>
    <mergeCell ref="Q247:Q253"/>
    <mergeCell ref="Q254:Q260"/>
    <mergeCell ref="Q261:Q267"/>
    <mergeCell ref="Q268:Q274"/>
    <mergeCell ref="Q275:Q281"/>
    <mergeCell ref="Q282:Q288"/>
    <mergeCell ref="Q289:Q295"/>
    <mergeCell ref="Q296:Q302"/>
    <mergeCell ref="Q303:Q309"/>
    <mergeCell ref="Q310:Q316"/>
    <mergeCell ref="Q317:Q323"/>
    <mergeCell ref="Q324:Q330"/>
    <mergeCell ref="Q331:Q337"/>
    <mergeCell ref="Q338:Q346"/>
    <mergeCell ref="Q347:Q355"/>
    <mergeCell ref="Q356:Q362"/>
    <mergeCell ref="Q363:Q369"/>
    <mergeCell ref="Q370:Q376"/>
    <mergeCell ref="Q377:Q384"/>
    <mergeCell ref="Q385:Q391"/>
    <mergeCell ref="R2:R3"/>
    <mergeCell ref="R4:R10"/>
    <mergeCell ref="R11:R17"/>
    <mergeCell ref="R18:R24"/>
    <mergeCell ref="R25:R31"/>
    <mergeCell ref="R32:R38"/>
    <mergeCell ref="R39:R45"/>
    <mergeCell ref="R46:R56"/>
    <mergeCell ref="R57:R63"/>
    <mergeCell ref="R64:R70"/>
    <mergeCell ref="R71:R77"/>
    <mergeCell ref="R78:R84"/>
    <mergeCell ref="R85:R91"/>
    <mergeCell ref="R92:R98"/>
    <mergeCell ref="R99:R105"/>
    <mergeCell ref="R106:R112"/>
    <mergeCell ref="R113:R119"/>
    <mergeCell ref="R120:R126"/>
    <mergeCell ref="R127:R133"/>
    <mergeCell ref="R134:R140"/>
    <mergeCell ref="R141:R147"/>
    <mergeCell ref="R148:R154"/>
    <mergeCell ref="R155:R161"/>
    <mergeCell ref="R162:R168"/>
    <mergeCell ref="R169:R175"/>
    <mergeCell ref="R176:R182"/>
    <mergeCell ref="R183:R189"/>
    <mergeCell ref="R190:R196"/>
    <mergeCell ref="R197:R203"/>
    <mergeCell ref="R204:R211"/>
    <mergeCell ref="R212:R218"/>
    <mergeCell ref="R219:R225"/>
    <mergeCell ref="R226:R232"/>
    <mergeCell ref="R233:R239"/>
    <mergeCell ref="R240:R246"/>
    <mergeCell ref="R247:R253"/>
    <mergeCell ref="R254:R260"/>
    <mergeCell ref="R261:R267"/>
    <mergeCell ref="R268:R274"/>
    <mergeCell ref="R275:R281"/>
    <mergeCell ref="R282:R288"/>
    <mergeCell ref="R289:R295"/>
    <mergeCell ref="R296:R302"/>
    <mergeCell ref="R303:R309"/>
    <mergeCell ref="R310:R316"/>
    <mergeCell ref="R317:R323"/>
    <mergeCell ref="R324:R330"/>
    <mergeCell ref="R331:R337"/>
    <mergeCell ref="R338:R346"/>
    <mergeCell ref="R347:R355"/>
    <mergeCell ref="R356:R362"/>
    <mergeCell ref="R363:R369"/>
    <mergeCell ref="R370:R376"/>
    <mergeCell ref="R377:R384"/>
    <mergeCell ref="R385:R391"/>
    <mergeCell ref="S2:S3"/>
    <mergeCell ref="T2:T3"/>
    <mergeCell ref="V4:V10"/>
    <mergeCell ref="V11:V17"/>
    <mergeCell ref="V18:V24"/>
    <mergeCell ref="V25:V31"/>
    <mergeCell ref="V32:V38"/>
    <mergeCell ref="V39:V45"/>
    <mergeCell ref="V46:V56"/>
    <mergeCell ref="V57:V63"/>
    <mergeCell ref="V64:V70"/>
    <mergeCell ref="V71:V77"/>
    <mergeCell ref="V78:V84"/>
    <mergeCell ref="V85:V91"/>
    <mergeCell ref="V92:V98"/>
    <mergeCell ref="V99:V105"/>
    <mergeCell ref="V106:V112"/>
    <mergeCell ref="V113:V119"/>
    <mergeCell ref="V120:V126"/>
    <mergeCell ref="V127:V133"/>
    <mergeCell ref="V134:V140"/>
    <mergeCell ref="V141:V147"/>
    <mergeCell ref="V148:V154"/>
    <mergeCell ref="V155:V161"/>
    <mergeCell ref="V162:V168"/>
    <mergeCell ref="V169:V175"/>
    <mergeCell ref="V176:V182"/>
    <mergeCell ref="V183:V189"/>
    <mergeCell ref="V190:V196"/>
    <mergeCell ref="V197:V203"/>
    <mergeCell ref="V204:V211"/>
    <mergeCell ref="V212:V218"/>
    <mergeCell ref="V219:V225"/>
    <mergeCell ref="V226:V232"/>
    <mergeCell ref="V233:V239"/>
    <mergeCell ref="V240:V246"/>
    <mergeCell ref="V247:V253"/>
    <mergeCell ref="V254:V260"/>
    <mergeCell ref="V261:V267"/>
    <mergeCell ref="V268:V274"/>
    <mergeCell ref="V275:V281"/>
    <mergeCell ref="V282:V288"/>
    <mergeCell ref="V289:V295"/>
    <mergeCell ref="V296:V302"/>
    <mergeCell ref="V303:V309"/>
    <mergeCell ref="V310:V316"/>
    <mergeCell ref="V317:V323"/>
    <mergeCell ref="V324:V330"/>
    <mergeCell ref="V331:V337"/>
    <mergeCell ref="V338:V346"/>
    <mergeCell ref="V347:V355"/>
    <mergeCell ref="V356:V362"/>
    <mergeCell ref="V363:V369"/>
    <mergeCell ref="V370:V376"/>
    <mergeCell ref="V377:V384"/>
    <mergeCell ref="V385:V391"/>
    <mergeCell ref="W4:W10"/>
    <mergeCell ref="W11:W17"/>
    <mergeCell ref="W18:W24"/>
    <mergeCell ref="W25:W31"/>
    <mergeCell ref="W32:W38"/>
    <mergeCell ref="W39:W45"/>
    <mergeCell ref="W46:W56"/>
    <mergeCell ref="W57:W63"/>
    <mergeCell ref="W64:W70"/>
    <mergeCell ref="W71:W77"/>
    <mergeCell ref="W78:W84"/>
    <mergeCell ref="W85:W91"/>
    <mergeCell ref="W92:W98"/>
    <mergeCell ref="W99:W105"/>
    <mergeCell ref="W106:W112"/>
    <mergeCell ref="W113:W119"/>
    <mergeCell ref="W120:W126"/>
    <mergeCell ref="W127:W133"/>
    <mergeCell ref="W134:W140"/>
    <mergeCell ref="W141:W147"/>
    <mergeCell ref="W148:W154"/>
    <mergeCell ref="W155:W161"/>
    <mergeCell ref="W162:W168"/>
    <mergeCell ref="W169:W175"/>
    <mergeCell ref="W176:W182"/>
    <mergeCell ref="W183:W189"/>
    <mergeCell ref="W190:W196"/>
    <mergeCell ref="W197:W203"/>
    <mergeCell ref="W204:W211"/>
    <mergeCell ref="W212:W218"/>
    <mergeCell ref="W219:W225"/>
    <mergeCell ref="W226:W232"/>
    <mergeCell ref="W233:W239"/>
    <mergeCell ref="W240:W246"/>
    <mergeCell ref="W247:W253"/>
    <mergeCell ref="W254:W260"/>
    <mergeCell ref="W261:W267"/>
    <mergeCell ref="W268:W274"/>
    <mergeCell ref="W275:W281"/>
    <mergeCell ref="W282:W288"/>
    <mergeCell ref="W289:W295"/>
    <mergeCell ref="W296:W302"/>
    <mergeCell ref="W303:W309"/>
    <mergeCell ref="W310:W316"/>
    <mergeCell ref="W317:W323"/>
    <mergeCell ref="W324:W330"/>
    <mergeCell ref="W331:W337"/>
    <mergeCell ref="W338:W346"/>
    <mergeCell ref="W347:W355"/>
    <mergeCell ref="W356:W362"/>
    <mergeCell ref="W363:W369"/>
    <mergeCell ref="W370:W376"/>
    <mergeCell ref="W377:W384"/>
    <mergeCell ref="W385:W391"/>
    <mergeCell ref="X4:X10"/>
    <mergeCell ref="X11:X17"/>
    <mergeCell ref="X18:X24"/>
    <mergeCell ref="X25:X31"/>
    <mergeCell ref="X32:X38"/>
    <mergeCell ref="X39:X45"/>
    <mergeCell ref="X46:X56"/>
    <mergeCell ref="X57:X63"/>
    <mergeCell ref="X64:X70"/>
    <mergeCell ref="X71:X77"/>
    <mergeCell ref="X78:X84"/>
    <mergeCell ref="X85:X91"/>
    <mergeCell ref="X92:X98"/>
    <mergeCell ref="X99:X105"/>
    <mergeCell ref="X106:X112"/>
    <mergeCell ref="X113:X119"/>
    <mergeCell ref="X120:X126"/>
    <mergeCell ref="X127:X133"/>
    <mergeCell ref="X134:X140"/>
    <mergeCell ref="X141:X147"/>
    <mergeCell ref="X148:X154"/>
    <mergeCell ref="X155:X161"/>
    <mergeCell ref="X162:X168"/>
    <mergeCell ref="X169:X175"/>
    <mergeCell ref="X176:X182"/>
    <mergeCell ref="X183:X189"/>
    <mergeCell ref="X190:X196"/>
    <mergeCell ref="X197:X203"/>
    <mergeCell ref="X204:X211"/>
    <mergeCell ref="X212:X218"/>
    <mergeCell ref="X219:X225"/>
    <mergeCell ref="X226:X232"/>
    <mergeCell ref="X233:X239"/>
    <mergeCell ref="X240:X246"/>
    <mergeCell ref="X247:X253"/>
    <mergeCell ref="X254:X260"/>
    <mergeCell ref="X261:X267"/>
    <mergeCell ref="X268:X274"/>
    <mergeCell ref="X275:X281"/>
    <mergeCell ref="X282:X288"/>
    <mergeCell ref="X289:X295"/>
    <mergeCell ref="X296:X302"/>
    <mergeCell ref="X303:X309"/>
    <mergeCell ref="X310:X316"/>
    <mergeCell ref="X317:X323"/>
    <mergeCell ref="X324:X330"/>
    <mergeCell ref="X331:X337"/>
    <mergeCell ref="X338:X346"/>
    <mergeCell ref="X347:X355"/>
    <mergeCell ref="X356:X362"/>
    <mergeCell ref="X363:X369"/>
    <mergeCell ref="X370:X376"/>
    <mergeCell ref="X377:X384"/>
    <mergeCell ref="X385:X391"/>
    <mergeCell ref="Y4:Y10"/>
    <mergeCell ref="Y11:Y17"/>
    <mergeCell ref="Y18:Y24"/>
    <mergeCell ref="Y25:Y31"/>
    <mergeCell ref="Y32:Y38"/>
    <mergeCell ref="Y39:Y45"/>
    <mergeCell ref="Y46:Y56"/>
    <mergeCell ref="Y57:Y63"/>
    <mergeCell ref="Y64:Y70"/>
    <mergeCell ref="Y71:Y77"/>
    <mergeCell ref="Y78:Y84"/>
    <mergeCell ref="Y85:Y91"/>
    <mergeCell ref="Y92:Y98"/>
    <mergeCell ref="Y99:Y105"/>
    <mergeCell ref="Y106:Y112"/>
    <mergeCell ref="Y113:Y119"/>
    <mergeCell ref="Y120:Y126"/>
    <mergeCell ref="Y127:Y133"/>
    <mergeCell ref="Y134:Y140"/>
    <mergeCell ref="Y141:Y147"/>
    <mergeCell ref="Y148:Y154"/>
    <mergeCell ref="Y155:Y161"/>
    <mergeCell ref="Y162:Y168"/>
    <mergeCell ref="Y169:Y175"/>
    <mergeCell ref="Y176:Y182"/>
    <mergeCell ref="Y183:Y189"/>
    <mergeCell ref="Y190:Y196"/>
    <mergeCell ref="Y197:Y203"/>
    <mergeCell ref="Y204:Y211"/>
    <mergeCell ref="Y212:Y218"/>
    <mergeCell ref="Y219:Y225"/>
    <mergeCell ref="Y226:Y232"/>
    <mergeCell ref="Y233:Y239"/>
    <mergeCell ref="Y240:Y246"/>
    <mergeCell ref="Y247:Y253"/>
    <mergeCell ref="Y254:Y260"/>
    <mergeCell ref="Y261:Y267"/>
    <mergeCell ref="Y268:Y274"/>
    <mergeCell ref="Y275:Y281"/>
    <mergeCell ref="Y282:Y288"/>
    <mergeCell ref="Y289:Y295"/>
    <mergeCell ref="Y296:Y302"/>
    <mergeCell ref="Y303:Y309"/>
    <mergeCell ref="Y310:Y316"/>
    <mergeCell ref="Y317:Y323"/>
    <mergeCell ref="Y324:Y330"/>
    <mergeCell ref="Y331:Y337"/>
    <mergeCell ref="Y338:Y346"/>
    <mergeCell ref="Y347:Y355"/>
    <mergeCell ref="Y356:Y362"/>
    <mergeCell ref="Y363:Y369"/>
    <mergeCell ref="Y370:Y376"/>
    <mergeCell ref="Y377:Y384"/>
    <mergeCell ref="Y385:Y391"/>
    <mergeCell ref="Z4:Z10"/>
    <mergeCell ref="Z11:Z17"/>
    <mergeCell ref="Z18:Z24"/>
    <mergeCell ref="Z25:Z31"/>
    <mergeCell ref="Z32:Z38"/>
    <mergeCell ref="Z39:Z45"/>
    <mergeCell ref="Z46:Z56"/>
    <mergeCell ref="Z57:Z63"/>
    <mergeCell ref="Z64:Z70"/>
    <mergeCell ref="Z71:Z77"/>
    <mergeCell ref="Z78:Z84"/>
    <mergeCell ref="Z85:Z91"/>
    <mergeCell ref="Z92:Z98"/>
    <mergeCell ref="Z99:Z105"/>
    <mergeCell ref="Z106:Z112"/>
    <mergeCell ref="Z113:Z119"/>
    <mergeCell ref="Z120:Z126"/>
    <mergeCell ref="Z127:Z133"/>
    <mergeCell ref="Z134:Z140"/>
    <mergeCell ref="Z141:Z147"/>
    <mergeCell ref="Z148:Z154"/>
    <mergeCell ref="Z155:Z161"/>
    <mergeCell ref="Z162:Z168"/>
    <mergeCell ref="Z169:Z175"/>
    <mergeCell ref="Z176:Z182"/>
    <mergeCell ref="Z183:Z189"/>
    <mergeCell ref="Z190:Z196"/>
    <mergeCell ref="Z197:Z203"/>
    <mergeCell ref="Z204:Z211"/>
    <mergeCell ref="Z212:Z218"/>
    <mergeCell ref="Z219:Z225"/>
    <mergeCell ref="Z226:Z232"/>
    <mergeCell ref="Z233:Z239"/>
    <mergeCell ref="Z240:Z246"/>
    <mergeCell ref="Z247:Z253"/>
    <mergeCell ref="Z254:Z260"/>
    <mergeCell ref="Z261:Z267"/>
    <mergeCell ref="Z268:Z274"/>
    <mergeCell ref="Z275:Z281"/>
    <mergeCell ref="Z282:Z288"/>
    <mergeCell ref="Z289:Z295"/>
    <mergeCell ref="Z296:Z302"/>
    <mergeCell ref="Z303:Z309"/>
    <mergeCell ref="Z310:Z316"/>
    <mergeCell ref="Z317:Z323"/>
    <mergeCell ref="Z324:Z330"/>
    <mergeCell ref="Z331:Z337"/>
    <mergeCell ref="Z338:Z346"/>
    <mergeCell ref="Z347:Z355"/>
    <mergeCell ref="Z356:Z362"/>
    <mergeCell ref="Z363:Z369"/>
    <mergeCell ref="Z370:Z376"/>
    <mergeCell ref="Z377:Z384"/>
    <mergeCell ref="Z385:Z391"/>
    <mergeCell ref="AA4:AA10"/>
    <mergeCell ref="AA11:AA17"/>
    <mergeCell ref="AA18:AA24"/>
    <mergeCell ref="AA25:AA31"/>
    <mergeCell ref="AA32:AA38"/>
    <mergeCell ref="AA39:AA45"/>
    <mergeCell ref="AA46:AA56"/>
    <mergeCell ref="AA57:AA63"/>
    <mergeCell ref="AA64:AA70"/>
    <mergeCell ref="AA71:AA77"/>
    <mergeCell ref="AA78:AA84"/>
    <mergeCell ref="AA85:AA91"/>
    <mergeCell ref="AA92:AA98"/>
    <mergeCell ref="AA99:AA105"/>
    <mergeCell ref="AA106:AA112"/>
    <mergeCell ref="AA113:AA119"/>
    <mergeCell ref="AA120:AA126"/>
    <mergeCell ref="AA127:AA133"/>
    <mergeCell ref="AA134:AA140"/>
    <mergeCell ref="AA141:AA147"/>
    <mergeCell ref="AA148:AA154"/>
    <mergeCell ref="AA155:AA161"/>
    <mergeCell ref="AA162:AA168"/>
    <mergeCell ref="AA169:AA175"/>
    <mergeCell ref="AA176:AA182"/>
    <mergeCell ref="AA183:AA189"/>
    <mergeCell ref="AA190:AA196"/>
    <mergeCell ref="AA197:AA203"/>
    <mergeCell ref="AA204:AA211"/>
    <mergeCell ref="AA212:AA218"/>
    <mergeCell ref="AA219:AA225"/>
    <mergeCell ref="AA226:AA232"/>
    <mergeCell ref="AA233:AA239"/>
    <mergeCell ref="AA240:AA246"/>
    <mergeCell ref="AA247:AA253"/>
    <mergeCell ref="AA254:AA260"/>
    <mergeCell ref="AA261:AA267"/>
    <mergeCell ref="AA268:AA274"/>
    <mergeCell ref="AA275:AA281"/>
    <mergeCell ref="AA282:AA288"/>
    <mergeCell ref="AA289:AA295"/>
    <mergeCell ref="AA296:AA302"/>
    <mergeCell ref="AA303:AA309"/>
    <mergeCell ref="AA310:AA316"/>
    <mergeCell ref="AA317:AA323"/>
    <mergeCell ref="AA324:AA330"/>
    <mergeCell ref="AA331:AA337"/>
    <mergeCell ref="AA338:AA346"/>
    <mergeCell ref="AA347:AA355"/>
    <mergeCell ref="AA356:AA362"/>
    <mergeCell ref="AA363:AA369"/>
    <mergeCell ref="AA370:AA376"/>
    <mergeCell ref="AA377:AA384"/>
    <mergeCell ref="AA385:AA391"/>
    <mergeCell ref="AB4:AB10"/>
    <mergeCell ref="AB11:AB17"/>
    <mergeCell ref="AB18:AB24"/>
    <mergeCell ref="AB25:AB31"/>
    <mergeCell ref="AB32:AB38"/>
    <mergeCell ref="AB39:AB45"/>
    <mergeCell ref="AB46:AB56"/>
    <mergeCell ref="AB57:AB63"/>
    <mergeCell ref="AB64:AB70"/>
    <mergeCell ref="AB71:AB77"/>
    <mergeCell ref="AB78:AB84"/>
    <mergeCell ref="AB85:AB91"/>
    <mergeCell ref="AB92:AB98"/>
    <mergeCell ref="AB99:AB105"/>
    <mergeCell ref="AB106:AB112"/>
    <mergeCell ref="AB113:AB119"/>
    <mergeCell ref="AB120:AB126"/>
    <mergeCell ref="AB127:AB133"/>
    <mergeCell ref="AB134:AB140"/>
    <mergeCell ref="AB141:AB147"/>
    <mergeCell ref="AB148:AB154"/>
    <mergeCell ref="AB155:AB161"/>
    <mergeCell ref="AB162:AB168"/>
    <mergeCell ref="AB169:AB175"/>
    <mergeCell ref="AB176:AB182"/>
    <mergeCell ref="AB183:AB189"/>
    <mergeCell ref="AB190:AB196"/>
    <mergeCell ref="AB197:AB203"/>
    <mergeCell ref="AB204:AB211"/>
    <mergeCell ref="AB212:AB218"/>
    <mergeCell ref="AB219:AB225"/>
    <mergeCell ref="AB226:AB232"/>
    <mergeCell ref="AB233:AB239"/>
    <mergeCell ref="AB240:AB246"/>
    <mergeCell ref="AB247:AB253"/>
    <mergeCell ref="AB254:AB260"/>
    <mergeCell ref="AB261:AB267"/>
    <mergeCell ref="AB268:AB274"/>
    <mergeCell ref="AB275:AB281"/>
    <mergeCell ref="AB282:AB288"/>
    <mergeCell ref="AB289:AB295"/>
    <mergeCell ref="AB296:AB302"/>
    <mergeCell ref="AB303:AB309"/>
    <mergeCell ref="AB310:AB316"/>
    <mergeCell ref="AB317:AB323"/>
    <mergeCell ref="AB324:AB330"/>
    <mergeCell ref="AB331:AB337"/>
    <mergeCell ref="AB338:AB346"/>
    <mergeCell ref="AB347:AB355"/>
    <mergeCell ref="AB356:AB362"/>
    <mergeCell ref="AB363:AB369"/>
    <mergeCell ref="AB370:AB376"/>
    <mergeCell ref="AB377:AB384"/>
    <mergeCell ref="AB385:AB391"/>
    <mergeCell ref="AC4:AC10"/>
    <mergeCell ref="AC11:AC17"/>
    <mergeCell ref="AC18:AC24"/>
    <mergeCell ref="AC25:AC31"/>
    <mergeCell ref="AC32:AC38"/>
    <mergeCell ref="AC39:AC45"/>
    <mergeCell ref="AC46:AC56"/>
    <mergeCell ref="AC57:AC63"/>
    <mergeCell ref="AC64:AC70"/>
    <mergeCell ref="AC71:AC77"/>
    <mergeCell ref="AC78:AC84"/>
    <mergeCell ref="AC85:AC91"/>
    <mergeCell ref="AC92:AC98"/>
    <mergeCell ref="AC99:AC105"/>
    <mergeCell ref="AC106:AC112"/>
    <mergeCell ref="AC113:AC119"/>
    <mergeCell ref="AC120:AC126"/>
    <mergeCell ref="AC127:AC133"/>
    <mergeCell ref="AC134:AC140"/>
    <mergeCell ref="AC141:AC147"/>
    <mergeCell ref="AC148:AC154"/>
    <mergeCell ref="AC155:AC161"/>
    <mergeCell ref="AC162:AC168"/>
    <mergeCell ref="AC169:AC175"/>
    <mergeCell ref="AC176:AC182"/>
    <mergeCell ref="AC183:AC189"/>
    <mergeCell ref="AC190:AC196"/>
    <mergeCell ref="AC197:AC203"/>
    <mergeCell ref="AC204:AC211"/>
    <mergeCell ref="AC212:AC218"/>
    <mergeCell ref="AC219:AC225"/>
    <mergeCell ref="AC226:AC232"/>
    <mergeCell ref="AC233:AC239"/>
    <mergeCell ref="AC240:AC246"/>
    <mergeCell ref="AC247:AC253"/>
    <mergeCell ref="AC254:AC260"/>
    <mergeCell ref="AC261:AC267"/>
    <mergeCell ref="AC268:AC274"/>
    <mergeCell ref="AC275:AC281"/>
    <mergeCell ref="AC282:AC288"/>
    <mergeCell ref="AC289:AC295"/>
    <mergeCell ref="AC296:AC302"/>
    <mergeCell ref="AC303:AC309"/>
    <mergeCell ref="AC310:AC316"/>
    <mergeCell ref="AC317:AC323"/>
    <mergeCell ref="AC324:AC330"/>
    <mergeCell ref="AC331:AC337"/>
    <mergeCell ref="AC338:AC346"/>
    <mergeCell ref="AC347:AC355"/>
    <mergeCell ref="AC356:AC362"/>
    <mergeCell ref="AC363:AC369"/>
    <mergeCell ref="AC370:AC376"/>
    <mergeCell ref="AC377:AC384"/>
    <mergeCell ref="AC385:AC391"/>
    <mergeCell ref="AD4:AD10"/>
    <mergeCell ref="AD11:AD17"/>
    <mergeCell ref="AD18:AD24"/>
    <mergeCell ref="AD25:AD31"/>
    <mergeCell ref="AD32:AD38"/>
    <mergeCell ref="AD39:AD45"/>
    <mergeCell ref="AD46:AD56"/>
    <mergeCell ref="AD57:AD63"/>
    <mergeCell ref="AD64:AD70"/>
    <mergeCell ref="AD71:AD77"/>
    <mergeCell ref="AD78:AD84"/>
    <mergeCell ref="AD85:AD91"/>
    <mergeCell ref="AD92:AD98"/>
    <mergeCell ref="AD99:AD105"/>
    <mergeCell ref="AD106:AD112"/>
    <mergeCell ref="AD113:AD119"/>
    <mergeCell ref="AD120:AD126"/>
    <mergeCell ref="AD127:AD133"/>
    <mergeCell ref="AD134:AD140"/>
    <mergeCell ref="AD141:AD147"/>
    <mergeCell ref="AD148:AD154"/>
    <mergeCell ref="AD155:AD161"/>
    <mergeCell ref="AD162:AD168"/>
    <mergeCell ref="AD169:AD175"/>
    <mergeCell ref="AD176:AD182"/>
    <mergeCell ref="AD183:AD189"/>
    <mergeCell ref="AD190:AD196"/>
    <mergeCell ref="AD197:AD203"/>
    <mergeCell ref="AD204:AD211"/>
    <mergeCell ref="AD212:AD218"/>
    <mergeCell ref="AD219:AD225"/>
    <mergeCell ref="AD226:AD232"/>
    <mergeCell ref="AD233:AD239"/>
    <mergeCell ref="AD240:AD246"/>
    <mergeCell ref="AD247:AD253"/>
    <mergeCell ref="AD254:AD260"/>
    <mergeCell ref="AD261:AD267"/>
    <mergeCell ref="AD268:AD274"/>
    <mergeCell ref="AD275:AD281"/>
    <mergeCell ref="AD282:AD288"/>
    <mergeCell ref="AD289:AD295"/>
    <mergeCell ref="AD296:AD302"/>
    <mergeCell ref="AD303:AD309"/>
    <mergeCell ref="AD310:AD316"/>
    <mergeCell ref="AD317:AD323"/>
    <mergeCell ref="AD324:AD330"/>
    <mergeCell ref="AD331:AD337"/>
    <mergeCell ref="AD338:AD346"/>
    <mergeCell ref="AD347:AD355"/>
    <mergeCell ref="AD356:AD362"/>
    <mergeCell ref="AD363:AD369"/>
    <mergeCell ref="AD370:AD376"/>
    <mergeCell ref="AD377:AD384"/>
    <mergeCell ref="AD385:AD391"/>
    <mergeCell ref="AE4:AE10"/>
    <mergeCell ref="AE11:AE17"/>
    <mergeCell ref="AE18:AE24"/>
    <mergeCell ref="AE25:AE31"/>
    <mergeCell ref="AE32:AE38"/>
    <mergeCell ref="AE39:AE45"/>
    <mergeCell ref="AE46:AE56"/>
    <mergeCell ref="AE57:AE63"/>
    <mergeCell ref="AE64:AE70"/>
    <mergeCell ref="AE71:AE77"/>
    <mergeCell ref="AE78:AE84"/>
    <mergeCell ref="AE85:AE91"/>
    <mergeCell ref="AE92:AE98"/>
    <mergeCell ref="AE99:AE105"/>
    <mergeCell ref="AE106:AE112"/>
    <mergeCell ref="AE113:AE119"/>
    <mergeCell ref="AE120:AE126"/>
    <mergeCell ref="AE127:AE133"/>
    <mergeCell ref="AE134:AE140"/>
    <mergeCell ref="AE141:AE147"/>
    <mergeCell ref="AE148:AE154"/>
    <mergeCell ref="AE155:AE161"/>
    <mergeCell ref="AE162:AE168"/>
    <mergeCell ref="AE169:AE175"/>
    <mergeCell ref="AE176:AE182"/>
    <mergeCell ref="AE183:AE189"/>
    <mergeCell ref="AE190:AE196"/>
    <mergeCell ref="AE197:AE203"/>
    <mergeCell ref="AE204:AE211"/>
    <mergeCell ref="AE212:AE218"/>
    <mergeCell ref="AE219:AE225"/>
    <mergeCell ref="AE226:AE232"/>
    <mergeCell ref="AE233:AE239"/>
    <mergeCell ref="AE240:AE246"/>
    <mergeCell ref="AE247:AE253"/>
    <mergeCell ref="AE254:AE260"/>
    <mergeCell ref="AE261:AE267"/>
    <mergeCell ref="AE268:AE274"/>
    <mergeCell ref="AE275:AE281"/>
    <mergeCell ref="AE282:AE288"/>
    <mergeCell ref="AE289:AE295"/>
    <mergeCell ref="AE296:AE302"/>
    <mergeCell ref="AE303:AE309"/>
    <mergeCell ref="AE310:AE316"/>
    <mergeCell ref="AE317:AE323"/>
    <mergeCell ref="AE324:AE330"/>
    <mergeCell ref="AE331:AE337"/>
    <mergeCell ref="AE338:AE346"/>
    <mergeCell ref="AE347:AE355"/>
    <mergeCell ref="AE356:AE362"/>
    <mergeCell ref="AE363:AE369"/>
    <mergeCell ref="AE370:AE376"/>
    <mergeCell ref="AE377:AE384"/>
    <mergeCell ref="AE385:AE391"/>
    <mergeCell ref="AF2:AF3"/>
    <mergeCell ref="AG2:AG3"/>
    <mergeCell ref="AH2:AH3"/>
    <mergeCell ref="AI2:AI3"/>
    <mergeCell ref="AM2:AM3"/>
    <mergeCell ref="AN2:AN3"/>
    <mergeCell ref="AN4:AN10"/>
    <mergeCell ref="AN11:AN17"/>
    <mergeCell ref="AN18:AN24"/>
    <mergeCell ref="AN25:AN31"/>
    <mergeCell ref="AN32:AN38"/>
    <mergeCell ref="AN39:AN45"/>
    <mergeCell ref="AN46:AN56"/>
    <mergeCell ref="AN57:AN63"/>
    <mergeCell ref="AN64:AN70"/>
    <mergeCell ref="AN71:AN77"/>
    <mergeCell ref="AN78:AN84"/>
    <mergeCell ref="AN85:AN91"/>
    <mergeCell ref="AN92:AN98"/>
    <mergeCell ref="AN99:AN105"/>
    <mergeCell ref="AN106:AN112"/>
    <mergeCell ref="AN113:AN119"/>
    <mergeCell ref="AN120:AN126"/>
    <mergeCell ref="AN127:AN133"/>
    <mergeCell ref="AN134:AN140"/>
    <mergeCell ref="AN141:AN147"/>
    <mergeCell ref="AN148:AN154"/>
    <mergeCell ref="AN155:AN161"/>
    <mergeCell ref="AN162:AN168"/>
    <mergeCell ref="AN169:AN175"/>
    <mergeCell ref="AN176:AN182"/>
    <mergeCell ref="AN183:AN189"/>
    <mergeCell ref="AN190:AN196"/>
    <mergeCell ref="AN197:AN203"/>
    <mergeCell ref="AN204:AN211"/>
    <mergeCell ref="AN212:AN218"/>
    <mergeCell ref="AN219:AN225"/>
    <mergeCell ref="AN226:AN232"/>
    <mergeCell ref="AN233:AN239"/>
    <mergeCell ref="AN240:AN246"/>
    <mergeCell ref="AN247:AN253"/>
    <mergeCell ref="AN254:AN260"/>
    <mergeCell ref="AN261:AN267"/>
    <mergeCell ref="AN268:AN274"/>
    <mergeCell ref="AN275:AN281"/>
    <mergeCell ref="AN282:AN288"/>
    <mergeCell ref="AN289:AN295"/>
    <mergeCell ref="AN296:AN302"/>
    <mergeCell ref="AN303:AN309"/>
    <mergeCell ref="AN310:AN316"/>
    <mergeCell ref="AN317:AN323"/>
    <mergeCell ref="AN324:AN330"/>
    <mergeCell ref="AN331:AN337"/>
    <mergeCell ref="AN338:AN346"/>
    <mergeCell ref="AN347:AN355"/>
    <mergeCell ref="AN356:AN362"/>
    <mergeCell ref="AN363:AN369"/>
    <mergeCell ref="AN370:AN376"/>
    <mergeCell ref="AN377:AN384"/>
    <mergeCell ref="AN385:AN391"/>
    <mergeCell ref="AF4:AG10"/>
    <mergeCell ref="AH4:AI10"/>
    <mergeCell ref="AF11:AG17"/>
    <mergeCell ref="AH11:AI17"/>
    <mergeCell ref="AF18:AG24"/>
    <mergeCell ref="AH18:AI24"/>
    <mergeCell ref="AF25:AG31"/>
    <mergeCell ref="AH25:AI31"/>
    <mergeCell ref="AF32:AG38"/>
    <mergeCell ref="AH32:AI38"/>
    <mergeCell ref="AF39:AG45"/>
    <mergeCell ref="AH39:AI45"/>
    <mergeCell ref="AF46:AG56"/>
    <mergeCell ref="AH46:AI56"/>
    <mergeCell ref="AF57:AG63"/>
    <mergeCell ref="AH57:AI63"/>
    <mergeCell ref="AF64:AG70"/>
    <mergeCell ref="AH64:AI70"/>
    <mergeCell ref="AF71:AG77"/>
    <mergeCell ref="AH71:AI77"/>
    <mergeCell ref="AF78:AG84"/>
    <mergeCell ref="AH78:AI84"/>
    <mergeCell ref="AF85:AG91"/>
    <mergeCell ref="AH85:AI91"/>
    <mergeCell ref="AF92:AG98"/>
    <mergeCell ref="AH92:AI98"/>
    <mergeCell ref="AF99:AG105"/>
    <mergeCell ref="AH99:AI105"/>
    <mergeCell ref="AF106:AG112"/>
    <mergeCell ref="AH106:AI112"/>
    <mergeCell ref="AF113:AG119"/>
    <mergeCell ref="AH113:AI119"/>
    <mergeCell ref="AF120:AG126"/>
    <mergeCell ref="AH120:AI126"/>
    <mergeCell ref="AF127:AG133"/>
    <mergeCell ref="AH127:AI133"/>
    <mergeCell ref="AF134:AG140"/>
    <mergeCell ref="AH134:AI140"/>
    <mergeCell ref="AF141:AG147"/>
    <mergeCell ref="AH141:AI147"/>
    <mergeCell ref="AF148:AG154"/>
    <mergeCell ref="AH148:AI154"/>
    <mergeCell ref="AF155:AG161"/>
    <mergeCell ref="AH155:AI161"/>
    <mergeCell ref="AF162:AG168"/>
    <mergeCell ref="AH162:AI168"/>
    <mergeCell ref="AF169:AG175"/>
    <mergeCell ref="AH169:AI175"/>
    <mergeCell ref="AF176:AG182"/>
    <mergeCell ref="AH176:AI182"/>
    <mergeCell ref="AF183:AG189"/>
    <mergeCell ref="AH183:AI189"/>
    <mergeCell ref="AF190:AG196"/>
    <mergeCell ref="AH190:AI196"/>
    <mergeCell ref="AF197:AG203"/>
    <mergeCell ref="AH197:AI203"/>
    <mergeCell ref="AF204:AG211"/>
    <mergeCell ref="AH204:AI211"/>
    <mergeCell ref="AF212:AG218"/>
    <mergeCell ref="AH212:AI218"/>
    <mergeCell ref="AF219:AG225"/>
    <mergeCell ref="AH219:AI225"/>
    <mergeCell ref="AF226:AG232"/>
    <mergeCell ref="AH226:AI232"/>
    <mergeCell ref="AF233:AG239"/>
    <mergeCell ref="AH233:AI239"/>
    <mergeCell ref="AF240:AG246"/>
    <mergeCell ref="AH240:AI246"/>
    <mergeCell ref="AF247:AG253"/>
    <mergeCell ref="AH247:AI253"/>
    <mergeCell ref="AF254:AG260"/>
    <mergeCell ref="AH254:AI260"/>
    <mergeCell ref="AF261:AG267"/>
    <mergeCell ref="AH261:AI267"/>
    <mergeCell ref="AF268:AG274"/>
    <mergeCell ref="AH268:AI274"/>
    <mergeCell ref="AF275:AG281"/>
    <mergeCell ref="AH275:AI281"/>
    <mergeCell ref="AF282:AG288"/>
    <mergeCell ref="AH282:AI288"/>
    <mergeCell ref="AF289:AG295"/>
    <mergeCell ref="AH289:AI295"/>
    <mergeCell ref="AF296:AG302"/>
    <mergeCell ref="AH296:AI302"/>
    <mergeCell ref="AF303:AG309"/>
    <mergeCell ref="AH303:AI309"/>
    <mergeCell ref="AF310:AG316"/>
    <mergeCell ref="AH310:AI316"/>
    <mergeCell ref="AF317:AG323"/>
    <mergeCell ref="AH317:AI323"/>
    <mergeCell ref="AF324:AG330"/>
    <mergeCell ref="AH324:AI330"/>
    <mergeCell ref="AF331:AG337"/>
    <mergeCell ref="AH331:AI337"/>
    <mergeCell ref="AF338:AG346"/>
    <mergeCell ref="AH338:AI346"/>
    <mergeCell ref="AF347:AG355"/>
    <mergeCell ref="AH347:AI355"/>
    <mergeCell ref="AF356:AG362"/>
    <mergeCell ref="AH356:AI362"/>
    <mergeCell ref="AF363:AG369"/>
    <mergeCell ref="AH363:AI369"/>
    <mergeCell ref="AF370:AG376"/>
    <mergeCell ref="AH370:AI376"/>
    <mergeCell ref="AF377:AG384"/>
    <mergeCell ref="AH377:AI384"/>
    <mergeCell ref="AF385:AG391"/>
    <mergeCell ref="AH385:AI391"/>
    <mergeCell ref="A392:AN393"/>
  </mergeCells>
  <printOptions horizontalCentered="1"/>
  <pageMargins left="0" right="0" top="0.15625" bottom="0.15625" header="0.15625" footer="0.15625"/>
  <pageSetup paperSize="8" scale="10" firstPageNumber="4294963191" orientation="landscape" useFirstPageNumber="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L o n g P r o p e r t i e s   x m l n s = " h t t p : / / s c h e m a s . m i c r o s o f t . c o m / o f f i c e / 2 0 0 6 / m e t a d a t a / l o n g P r o p e r t i e s " / > 
</file>

<file path=customXml/item2.xml>��< ? x m l   v e r s i o n = " 1 . 0 " ? > < c t : c o n t e n t T y p e S c h e m a   c t : _ = " "   m a : _ = " "   m a : c o n t e n t T y p e N a m e = " �ech"   m a : c o n t e n t T y p e I D = " 0 x 0 1 0 1 0 0 9 9 7 B 5 B 5 D C B 1 D C 9 4 C 8 4 A 4 1 2 5 F A 3 5 D 0 2 5 E "   m a : c o n t e n t T y p e V e r s i o n = " 3 "   m a : c o n t e n t T y p e D e s c r i p t i o n = " �e�^�ech0"   m a : c o n t e n t T y p e S c o p e = " "   m a : v e r s i o n I D = " 1 1 9 1 c 2 8 8 a a d 7 4 b 8 d a 0 0 d 9 2 f f 9 e d a e 6 b f "   x m l n s : c t = " h t t p : / / s c h e m a s . m i c r o s o f t . c o m / o f f i c e / 2 0 0 6 / m e t a d a t a / c o n t e n t T y p e "   x m l n s : m a = " h t t p : / / s c h e m a s . m i c r o s o f t . c o m / o f f i c e / 2 0 0 6 / m e t a d a t a / p r o p e r t i e s / m e t a A t t r i b u t e s " >  
 < x s d : s c h e m a   t a r g e t N a m e s p a c e = " h t t p : / / s c h e m a s . m i c r o s o f t . c o m / o f f i c e / 2 0 0 6 / m e t a d a t a / p r o p e r t i e s "   m a : r o o t = " t r u e "   m a : f i e l d s I D = " b e 5 1 5 d 9 3 1 9 7 f 1 6 7 b 5 b 1 8 7 9 5 c a b c a d 9 e 6 "   n s 2 : _ = " "   x m l n s : x s d = " h t t p : / / w w w . w 3 . o r g / 2 0 0 1 / X M L S c h e m a "   x m l n s : x s = " h t t p : / / w w w . w 3 . o r g / 2 0 0 1 / X M L S c h e m a "   x m l n s : p = " h t t p : / / s c h e m a s . m i c r o s o f t . c o m / o f f i c e / 2 0 0 6 / m e t a d a t a / p r o p e r t i e s "   x m l n s : n s 2 = " 5 4 1 c 6 b 9 1 - c 9 6 a - 4 b 1 8 - a c 7 8 - 5 b b 4 1 5 f d e 9 2 d " >  
 < x s d : i m p o r t   n a m e s p a c e = " 5 4 1 c 6 b 9 1 - c 9 6 a - 4 b 1 8 - a c 7 8 - 5 b b 4 1 5 f d e 9 2 d " / >  
 < x s d : e l e m e n t   n a m e = " p r o p e r t i e s " >  
 < x s d : c o m p l e x T y p e >  
 < x s d : s e q u e n c e >  
 < x s d : e l e m e n t   n a m e = " d o c u m e n t M a n a g e m e n t " >  
 < x s d : c o m p l e x T y p e >  
 < x s d : a l l >  
 < x s d : e l e m e n t   r e f = " n s 2 : _ x 6 5 8 7 _ _ x 4 e f 6 _ _ x 7 f 1 6 _ _ x 5 3 f 7 _ "   m i n O c c u r s = " 0 " / >  
 < x s d : e l e m e n t   r e f = " n s 2 : _ x 5 3 d 1 _ _ x 5 e 0 3 _ _ x 9 0 e 8 _ _ x 9 5 e 8 _ "   m i n O c c u r s = " 0 " / >  
 < x s d : e l e m e n t   r e f = " n s 2 : _ x 4 f d d _ _ x 5 b 5 8 _ _ x 6 7 1 f _ _ x 9 6 5 0 _ "   m i n O c c u r s = " 0 " / >  
 < / x s d : a l l >  
 < / x s d : c o m p l e x T y p e >  
 < / x s d : e l e m e n t >  
 < / x s d : s e q u e n c e >  
 < / x s d : c o m p l e x T y p e >  
 < / x s d : e l e m e n t >  
 < / x s d : s c h e m a >  
 < x s d : s c h e m a   t a r g e t N a m e s p a c e = " 5 4 1 c 6 b 9 1 - c 9 6 a - 4 b 1 8 - a c 7 8 - 5 b b 4 1 5 f d e 9 2 d " 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x 6 5 8 7 _ _ x 4 e f 6 _ _ x 7 f 1 6 _ _ x 5 3 f 7 _ "   m a : i n d e x = " 8 "   n i l l a b l e = " t r u e "   m a : d i s p l a y N a m e = " �e�N�S"   m a : i n t e r n a l N a m e = " _ x 6 5 8 7 _ _ x 4 e f 6 _ _ x 7 f 1 6 _ _ x 5 3 f 7 _ " >  
 < x s d : s i m p l e T y p e >  
 < x s d : r e s t r i c t i o n   b a s e = " d m s : T e x t " >  
 < x s d : m a x L e n g t h   v a l u e = " 2 5 5 " / >  
 < / x s d : r e s t r i c t i o n >  
 < / x s d : s i m p l e T y p e >  
 < / x s d : e l e m e n t >  
 < x s d : e l e m e n t   n a m e = " _ x 5 3 d 1 _ _ x 5 e 0 3 _ _ x 9 0 e 8 _ _ x 9 5 e 8 _ "   m a : i n d e x = " 9 "   n i l l a b l e = " t r u e "   m a : d i s p l a y N a m e = " �S^��"   m a : d e f a u l t = " �b/g-N�_"   m a : f o r m a t = " D r o p d o w n "   m a : i n t e r n a l N a m e = " _ x 5 3 d 1 _ _ x 5 e 0 3 _ _ x 9 0 e 8 _ _ x 9 5 e 8 _ " >  
 < x s d : s i m p l e T y p e >  
 < x s d : r e s t r i c t i o n   b a s e = " d m s : C h o i c e " >  
 < x s d : e n u m e r a t i o n   v a l u e = " �b/g-N�_" / >  
 < x s d : e n u m e r a t i o n   v a l u e = " �]zb�" / >  
 < x s d : e n u m e r a t i o n   v a l u e = "  �.U�V�Q" / >  
 < x s d : e n u m e r a t i o n   v a l u e = "  �.U�VE�" / >  
 < x s d : e n u m e r a t i o n   v a l u e = " .UTlQ�S" / >  
 < x s d : e n u m e r a t i o n   v a l u e = " M�WYǑ-�,g�" / >  
 < x s d : e n u m e r a t i o n   v a l u e = " ���N"��R�" / >  
 < x s d : e n u m e r a t i o n   v a l u e = " I T �{t,g�" / >  
 < x s d : e n u m e r a t i o n   v a l u e = " �N�RD��n,g�" / >  
 < x s d : e n u m e r a t i o n   v a l u e = " �bh�{t,g�" / >  
 < x s d : e n u m e r a t i o n   v a l u e = " u�N�{t,g�" / >  
 < x s d : e n u m e r a t i o n   v a l u e = " �~%��{t,g�" / >  
 < x s d : e n u m e r a t i o n   v a l u e = " �~%��v�[,g�" / >  
 < x s d : e n u m e r a t i o n   v a l u e = " "��{-N�_" / >  
 < x s d : e n u m e r a t i o n   v a l u e = " ��8R�l�R,g�" / >  
 < x s d : e n u m e r a t i o n   v a l u e = " �N�TOR,g�" / >  
 < x s d : e n u m e r a t i o n   v a l u e = " �T(��{t,g�" / >  
 < x s d : e n u m e r a t i o n   v a l u e = " irAm�NN�" / >  
 < x s d : e n u m e r a t i o n   v a l u e = " �NN�" / >  
 < x s d : e n u m e r a t i o n   v a l u e = " ��WNSS" / >  
 < x s d : e n u m e r a t i o n   v a l u e = " penc�{t,g�" / >  
 < x s d : e n u m e r a t i o n   v a l u e = " tef��NN�" / >  
 < / x s d : r e s t r i c t i o n >  
 < / x s d : s i m p l e T y p e >  
 < / x s d : e l e m e n t >  
 < x s d : e l e m e n t   n a m e = " _ x 4 f d d _ _ x 5 b 5 8 _ _ x 6 7 1 f _ _ x 9 6 5 0 _ "   m a : i n d e x = " 1 0 "   n i l l a b l e = " t r u e "   m a : d i s p l a y N a m e = " �OX[gP�( t^) "   m a : i n t e r n a l N a m e = " _ x 4 f d d _ _ x 5 b 5 8 _ _ x 6 7 1 f _ _ x 9 6 5 0 _ " >  
 < x s d : s i m p l e T y p e >  
 < x s d : r e s t r i c t i o n   b a s e = " d m s : T e x t " >  
 < x s d : m a x L e n g t h   v a l u e = " 2 4 " / > 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Q�[{|�W" / >  
 < x s d : e l e m e n t   r e f = " d c : t i t l e "   m i n O c c u r s = " 0 "   m a x O c c u r s = " 1 "   m a : i n d e x = " 4 " 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m s o - c o n t e n t T y p e ? > < F o r m T e m p l a t e s   x m l n s = " h t t p : / / s c h e m a s . m i c r o s o f t . c o m / s h a r e p o i n t / v 3 / c o n t e n t t y p e / f o r m s " > < D i s p l a y > D o c u m e n t L i b r a r y F o r m < / D i s p l a y > < E d i t > D o c u m e n t L i b r a r y F o r m < / E d i t > < N e w > D o c u m e n t L i b r a r y F o r m < / N e w > < / F o r m T e m p l a t e s > 
</file>

<file path=customXml/item4.xml>��< ? x m l   v e r s i o n = " 1 . 0 " ? > < p : p r o p e r t i e s   x m l n s : p = " h t t p : / / s c h e m a s . m i c r o s o f t . c o m / o f f i c e / 2 0 0 6 / m e t a d a t a / p r o p e r t i e s "   x m l n s : x s i = " h t t p : / / w w w . w 3 . o r g / 2 0 0 1 / X M L S c h e m a - i n s t a n c e " > < d o c u m e n t M a n a g e m e n t > < _ x 4 f d d _ _ x 5 b 5 8 _ _ x 6 7 1 f _ _ x 9 6 5 0 _   x m l n s = " 5 4 1 c 6 b 9 1 - c 9 6 a - 4 b 1 8 - a c 7 8 - 5 b b 4 1 5 f d e 9 2 d " > ASt^< / _ x 4 f d d _ _ x 5 b 5 8 _ _ x 6 7 1 f _ _ x 9 6 5 0 _ > < _ x 6 5 8 7 _ _ x 4 e f 6 _ _ x 7 f 1 6 _ _ x 5 3 f 7 _   x m l n s = " 5 4 1 c 6 b 9 1 - c 9 6 a - 4 b 1 8 - a c 7 8 - 5 b b 4 1 5 f d e 9 2 d " > G W / Q e - S M M - 0 2 - 0 1 < / _ x 6 5 8 7 _ _ x 4 e f 6 _ _ x 7 f 1 6 _ _ x 5 3 f 7 _ > < _ x 5 3 d 1 _ _ x 5 e 0 3 _ _ x 9 0 e 8 _ _ x 9 5 e 8 _   x m l n s = " 5 4 1 c 6 b 9 1 - c 9 6 a - 4 b 1 8 - a c 7 8 - 5 b b 4 1 5 f d e 9 2 d " > M�WY�{t,g�< / _ x 5 3 d 1 _ _ x 5 e 0 3 _ _ x 9 0 e 8 _ _ x 9 5 e 8 _ > < / d o c u m e n t M a n a g e m e n t > < / p : p r o p e r t i e s > 
</file>

<file path=customXml/item5.xml><?xml version="1.0" encoding="utf-8"?>
<comments xmlns="https://web.wps.cn/et/2018/main" xmlns:s="http://schemas.openxmlformats.org/spreadsheetml/2006/main">
  <commentList sheetStid="24">
    <comment s:ref="AN2" rgbClr="F5CA64"/>
    <comment s:ref="R4" rgbClr="F5CA64"/>
    <comment s:ref="R11" rgbClr="F5CA64"/>
  </commentList>
  <commentList sheetStid="22"/>
</comments>
</file>

<file path=customXml/itemProps1.xml><?xml version="1.0" encoding="utf-8"?>
<ds:datastoreItem xmlns:ds="http://schemas.openxmlformats.org/officeDocument/2006/customXml" ds:itemID="{2976B1FE-5E24-415F-83F9-221F43DFF924}">
  <ds:schemaRefs/>
</ds:datastoreItem>
</file>

<file path=customXml/itemProps2.xml><?xml version="1.0" encoding="utf-8"?>
<ds:datastoreItem xmlns:ds="http://schemas.openxmlformats.org/officeDocument/2006/customXml" ds:itemID="{835D7EAC-182F-4C2D-9EFF-8499A1A5DEC0}">
  <ds:schemaRefs/>
</ds:datastoreItem>
</file>

<file path=customXml/itemProps3.xml><?xml version="1.0" encoding="utf-8"?>
<ds:datastoreItem xmlns:ds="http://schemas.openxmlformats.org/officeDocument/2006/customXml" ds:itemID="{F3E167A0-113F-4806-B985-9D47A59C1E6E}">
  <ds:schemaRefs/>
</ds:datastoreItem>
</file>

<file path=customXml/itemProps4.xml><?xml version="1.0" encoding="utf-8"?>
<ds:datastoreItem xmlns:ds="http://schemas.openxmlformats.org/officeDocument/2006/customXml" ds:itemID="{78C117CA-E4F2-46FE-943B-519589045188}">
  <ds:schemaRefs/>
</ds:datastoreItem>
</file>

<file path=customXml/itemProps5.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报价表</vt:lpstr>
      <vt:lpstr>Sheet1</vt:lpstr>
      <vt:lpstr>靠背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河北利达@张宁</cp:lastModifiedBy>
  <dcterms:created xsi:type="dcterms:W3CDTF">1996-12-17T01:32:00Z</dcterms:created>
  <dcterms:modified xsi:type="dcterms:W3CDTF">2022-05-05T07:53:13Z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18154FFE5D4943BABCD5F8A9D00C8736</vt:lpwstr>
  </property>
</Properties>
</file>