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日常工作\成本类\价格测算\骨架冲压件\黄骅长生\J6L底支架2022.4.29\"/>
    </mc:Choice>
  </mc:AlternateContent>
  <bookViews>
    <workbookView xWindow="0" yWindow="0" windowWidth="18525" windowHeight="7125" tabRatio="806" firstSheet="1" activeTab="1"/>
  </bookViews>
  <sheets>
    <sheet name="KING" sheetId="22" state="veryHidden" r:id="rId1"/>
    <sheet name="副驾焊接底支架" sheetId="28" r:id="rId2"/>
    <sheet name="驾驶员座椅总成首页" sheetId="23" state="hidden" r:id="rId3"/>
    <sheet name="前座总成首页" sheetId="21" state="hidden" r:id="rId4"/>
  </sheets>
  <definedNames>
    <definedName name="_xlnm._FilterDatabase" localSheetId="1" hidden="1">副驾焊接底支架!$A$9:$BC$26</definedName>
    <definedName name="_xlnm.Print_Area" localSheetId="1">副驾焊接底支架!$A$1:$BE$28</definedName>
    <definedName name="_xlnm.Print_Area" localSheetId="2">驾驶员座椅总成首页!$A$1:$AA$71</definedName>
    <definedName name="_xlnm.Print_Area" localSheetId="3">前座总成首页!$A$1:$AA$71</definedName>
    <definedName name="_xlnm.Print_Titles" localSheetId="1">副驾焊接底支架!$9:$9</definedName>
  </definedNames>
  <calcPr calcId="162913"/>
</workbook>
</file>

<file path=xl/calcChain.xml><?xml version="1.0" encoding="utf-8"?>
<calcChain xmlns="http://schemas.openxmlformats.org/spreadsheetml/2006/main">
  <c r="AX27" i="28" l="1"/>
  <c r="AW27" i="28"/>
  <c r="AW10" i="28" l="1"/>
  <c r="AS10" i="28"/>
  <c r="AU10" i="28"/>
  <c r="BE10" i="28"/>
  <c r="BE12" i="28"/>
  <c r="BE13" i="28"/>
  <c r="BE14" i="28"/>
  <c r="BE15" i="28"/>
  <c r="BE16" i="28"/>
  <c r="BE17" i="28"/>
  <c r="BE18" i="28"/>
  <c r="BE19" i="28"/>
  <c r="BE20" i="28"/>
  <c r="BE21" i="28"/>
  <c r="BE22" i="28"/>
  <c r="BE23" i="28"/>
  <c r="BE24" i="28"/>
  <c r="BE25" i="28"/>
  <c r="BE26" i="28"/>
  <c r="BE11" i="28"/>
  <c r="BD10" i="28"/>
  <c r="BD12" i="28"/>
  <c r="BD13" i="28"/>
  <c r="BD14" i="28"/>
  <c r="BD15" i="28"/>
  <c r="BD16" i="28"/>
  <c r="BD17" i="28"/>
  <c r="BD18" i="28"/>
  <c r="BD19" i="28"/>
  <c r="BD20" i="28"/>
  <c r="BD21" i="28"/>
  <c r="BD22" i="28"/>
  <c r="BD23" i="28"/>
  <c r="BD24" i="28"/>
  <c r="BD25" i="28"/>
  <c r="BD26" i="28"/>
  <c r="BD11" i="28"/>
  <c r="AT12" i="28"/>
  <c r="AU12" i="28"/>
  <c r="AT13" i="28"/>
  <c r="AU13" i="28"/>
  <c r="AT15" i="28"/>
  <c r="AU15" i="28"/>
  <c r="AT18" i="28"/>
  <c r="AU18" i="28"/>
  <c r="AT20" i="28"/>
  <c r="AU20" i="28"/>
  <c r="AT21" i="28"/>
  <c r="AU21" i="28"/>
  <c r="AT22" i="28"/>
  <c r="AU22" i="28"/>
  <c r="AT23" i="28"/>
  <c r="AU23" i="28"/>
  <c r="AT24" i="28"/>
  <c r="AU24" i="28"/>
  <c r="AT25" i="28"/>
  <c r="AU25" i="28"/>
  <c r="AT26" i="28"/>
  <c r="AU26" i="28"/>
  <c r="AT11" i="28"/>
  <c r="AU11" i="28"/>
  <c r="AS21" i="28"/>
  <c r="AS12" i="28"/>
  <c r="AS13" i="28"/>
  <c r="AS15" i="28"/>
  <c r="AS18" i="28"/>
  <c r="AS20" i="28"/>
  <c r="AS22" i="28"/>
  <c r="AS23" i="28"/>
  <c r="AS24" i="28"/>
  <c r="AS25" i="28"/>
  <c r="AS26" i="28"/>
  <c r="AS11" i="28"/>
  <c r="AI26" i="28" l="1"/>
  <c r="AH26" i="28"/>
  <c r="AK26" i="28" s="1"/>
  <c r="AL26" i="28" s="1"/>
  <c r="A26" i="28"/>
  <c r="AI25" i="28"/>
  <c r="AH25" i="28"/>
  <c r="A25" i="28"/>
  <c r="AH24" i="28"/>
  <c r="AK24" i="28" s="1"/>
  <c r="AL24" i="28" s="1"/>
  <c r="A24" i="28"/>
  <c r="AH23" i="28"/>
  <c r="AK23" i="28" s="1"/>
  <c r="AL23" i="28" s="1"/>
  <c r="A23" i="28"/>
  <c r="AK22" i="28"/>
  <c r="AL22" i="28" s="1"/>
  <c r="AI22" i="28"/>
  <c r="AH22" i="28"/>
  <c r="A22" i="28"/>
  <c r="AK21" i="28"/>
  <c r="AL21" i="28" s="1"/>
  <c r="A21" i="28"/>
  <c r="AI20" i="28"/>
  <c r="AK20" i="28" s="1"/>
  <c r="AL20" i="28" s="1"/>
  <c r="AH20" i="28"/>
  <c r="A20" i="28"/>
  <c r="A19" i="28"/>
  <c r="AI18" i="28"/>
  <c r="AK18" i="28" s="1"/>
  <c r="AL18" i="28" s="1"/>
  <c r="AH18" i="28"/>
  <c r="A18" i="28"/>
  <c r="AM17" i="28"/>
  <c r="A17" i="28"/>
  <c r="A16" i="28"/>
  <c r="AI15" i="28"/>
  <c r="AH15" i="28"/>
  <c r="A15" i="28"/>
  <c r="AM14" i="28"/>
  <c r="A14" i="28"/>
  <c r="AH13" i="28"/>
  <c r="AK13" i="28" s="1"/>
  <c r="AL13" i="28" s="1"/>
  <c r="A13" i="28"/>
  <c r="AI12" i="28"/>
  <c r="AH12" i="28"/>
  <c r="AK12" i="28" s="1"/>
  <c r="AL12" i="28" s="1"/>
  <c r="A12" i="28"/>
  <c r="AI11" i="28"/>
  <c r="AK11" i="28" s="1"/>
  <c r="AL11" i="28" s="1"/>
  <c r="AH11" i="28"/>
  <c r="A11" i="28"/>
  <c r="AM10" i="28"/>
  <c r="A10" i="28"/>
  <c r="AK15" i="28" l="1"/>
  <c r="AL15" i="28" s="1"/>
  <c r="AK25" i="28"/>
  <c r="AL25" i="28" s="1"/>
</calcChain>
</file>

<file path=xl/comments1.xml><?xml version="1.0" encoding="utf-8"?>
<comments xmlns="http://schemas.openxmlformats.org/spreadsheetml/2006/main">
  <authors>
    <author>hp</author>
  </authors>
  <commentList>
    <comment ref="AA25" authorId="0" shapeId="0">
      <text>
        <r>
          <rPr>
            <b/>
            <sz val="9"/>
            <rFont val="宋体"/>
            <family val="3"/>
            <charset val="134"/>
          </rPr>
          <t>hp:</t>
        </r>
        <r>
          <rPr>
            <sz val="9"/>
            <rFont val="宋体"/>
            <family val="3"/>
            <charset val="134"/>
          </rPr>
          <t xml:space="preserve">
工艺测量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C42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7/16按照图纸将材质更改为PA6
</t>
        </r>
      </text>
    </comment>
  </commentList>
</comments>
</file>

<file path=xl/comments3.xml><?xml version="1.0" encoding="utf-8"?>
<comments xmlns="http://schemas.openxmlformats.org/spreadsheetml/2006/main">
  <authors>
    <author>作者</author>
  </authors>
  <commentList>
    <comment ref="C42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7/16按照图纸将材质更改为PA6
</t>
        </r>
      </text>
    </comment>
  </commentList>
</comments>
</file>

<file path=xl/sharedStrings.xml><?xml version="1.0" encoding="utf-8"?>
<sst xmlns="http://schemas.openxmlformats.org/spreadsheetml/2006/main" count="558" uniqueCount="197">
  <si>
    <r>
      <rPr>
        <sz val="14"/>
        <color theme="1"/>
        <rFont val="宋体"/>
        <family val="3"/>
        <charset val="134"/>
      </rPr>
      <t>设计</t>
    </r>
    <r>
      <rPr>
        <sz val="14"/>
        <color theme="1"/>
        <rFont val="Arial"/>
        <family val="2"/>
      </rPr>
      <t>:</t>
    </r>
  </si>
  <si>
    <t>校核：   标准化：</t>
  </si>
  <si>
    <t>前座总成总成EBOM</t>
  </si>
  <si>
    <t>零件号</t>
  </si>
  <si>
    <t>6900010BH13-C00</t>
  </si>
  <si>
    <t>内部号</t>
  </si>
  <si>
    <t>SHT0014470</t>
  </si>
  <si>
    <t>会签：</t>
  </si>
  <si>
    <t>名称</t>
  </si>
  <si>
    <t>前座总成</t>
  </si>
  <si>
    <t>批准：</t>
  </si>
  <si>
    <t>日期：</t>
  </si>
  <si>
    <t>规格型号</t>
  </si>
  <si>
    <t>版本：A</t>
  </si>
  <si>
    <t>车型配置</t>
  </si>
  <si>
    <t>J6L</t>
  </si>
  <si>
    <t>说明：</t>
  </si>
  <si>
    <t>种类</t>
  </si>
  <si>
    <t>高配</t>
  </si>
  <si>
    <t>序号</t>
  </si>
  <si>
    <t>来源</t>
  </si>
  <si>
    <t>QAD</t>
  </si>
  <si>
    <t>零件描述</t>
  </si>
  <si>
    <t>重要度</t>
  </si>
  <si>
    <t>单位</t>
  </si>
  <si>
    <t>图示</t>
  </si>
  <si>
    <t>数据版本</t>
  </si>
  <si>
    <t>图纸号</t>
  </si>
  <si>
    <t>图纸版本</t>
  </si>
  <si>
    <t>是否申请新零件号</t>
  </si>
  <si>
    <t>沿用件            Y/N</t>
  </si>
  <si>
    <t>零件类别</t>
  </si>
  <si>
    <t>材料</t>
  </si>
  <si>
    <t>规格</t>
  </si>
  <si>
    <t>材料标准</t>
  </si>
  <si>
    <t>轮廓尺寸
(长*宽*高)</t>
  </si>
  <si>
    <t>设计密度</t>
  </si>
  <si>
    <t>设计重量
（Kg）</t>
  </si>
  <si>
    <t>平台</t>
  </si>
  <si>
    <t>颜色</t>
  </si>
  <si>
    <t>皮纹</t>
  </si>
  <si>
    <t>表面处理</t>
  </si>
  <si>
    <t>工艺方式</t>
  </si>
  <si>
    <t>净重尺寸</t>
  </si>
  <si>
    <t>工艺规格</t>
  </si>
  <si>
    <t>工艺重量
（Kg）</t>
  </si>
  <si>
    <t>材料利用率</t>
  </si>
  <si>
    <t>焊接长度
（cm）</t>
  </si>
  <si>
    <r>
      <rPr>
        <sz val="11"/>
        <rFont val="宋体"/>
        <family val="3"/>
        <charset val="134"/>
      </rPr>
      <t>涂装面积
（m</t>
    </r>
    <r>
      <rPr>
        <vertAlign val="superscript"/>
        <sz val="11"/>
        <rFont val="宋体"/>
        <family val="3"/>
        <charset val="134"/>
      </rPr>
      <t>2</t>
    </r>
    <r>
      <rPr>
        <sz val="11"/>
        <rFont val="宋体"/>
        <family val="3"/>
        <charset val="134"/>
      </rPr>
      <t>）</t>
    </r>
  </si>
  <si>
    <t>外购/自制</t>
  </si>
  <si>
    <t>供应商</t>
  </si>
  <si>
    <t>原材料价格</t>
  </si>
  <si>
    <t>材料成本</t>
  </si>
  <si>
    <t>系数</t>
  </si>
  <si>
    <t>差异价格</t>
  </si>
  <si>
    <t>长</t>
  </si>
  <si>
    <t>宽</t>
  </si>
  <si>
    <t>高</t>
  </si>
  <si>
    <t>备注</t>
  </si>
  <si>
    <t>用量</t>
  </si>
  <si>
    <t>SHT0014466</t>
  </si>
  <si>
    <t>副司机底支架焊接总成</t>
  </si>
  <si>
    <t>——</t>
  </si>
  <si>
    <t>B</t>
  </si>
  <si>
    <t>Ea</t>
  </si>
  <si>
    <t>A</t>
  </si>
  <si>
    <t>Y</t>
  </si>
  <si>
    <t>N</t>
  </si>
  <si>
    <t>分总成</t>
  </si>
  <si>
    <t>ASSY</t>
  </si>
  <si>
    <t>562*462*41</t>
  </si>
  <si>
    <t>黑色</t>
  </si>
  <si>
    <t>电泳</t>
  </si>
  <si>
    <t>河北自制</t>
  </si>
  <si>
    <t>电泳车间</t>
  </si>
  <si>
    <t>SHT0014467</t>
  </si>
  <si>
    <t>副司机底支架前地脚</t>
  </si>
  <si>
    <t>C</t>
  </si>
  <si>
    <t>冲压件</t>
  </si>
  <si>
    <t>SPFH590</t>
  </si>
  <si>
    <t>t=2.5mm</t>
  </si>
  <si>
    <t>78*427*22</t>
  </si>
  <si>
    <t>冲压</t>
  </si>
  <si>
    <t>462*74*2.5</t>
  </si>
  <si>
    <t>河北外购</t>
  </si>
  <si>
    <t>SHT0014468</t>
  </si>
  <si>
    <t>副司机底支架后地脚</t>
  </si>
  <si>
    <t>71*428*20</t>
  </si>
  <si>
    <t>470*83*2.5</t>
  </si>
  <si>
    <t>SHT0014469</t>
  </si>
  <si>
    <t>副司机底支架U型管</t>
  </si>
  <si>
    <t>管件</t>
  </si>
  <si>
    <t>Q235</t>
  </si>
  <si>
    <t>t=2mm</t>
  </si>
  <si>
    <t>451*25*247</t>
  </si>
  <si>
    <t>弯管</t>
  </si>
  <si>
    <t>弯管车间</t>
  </si>
  <si>
    <t>M3000S</t>
  </si>
  <si>
    <t>RC02-6802404-2</t>
  </si>
  <si>
    <t>左围框接头组件</t>
  </si>
  <si>
    <t>109*12*47</t>
  </si>
  <si>
    <t>焊接</t>
  </si>
  <si>
    <t>RC02 6802 404</t>
  </si>
  <si>
    <t>左围框接头</t>
  </si>
  <si>
    <t>t=5</t>
  </si>
  <si>
    <t>110*48*5</t>
  </si>
  <si>
    <t>Q370C10</t>
  </si>
  <si>
    <t>焊接六角螺母</t>
  </si>
  <si>
    <t>标准件</t>
  </si>
  <si>
    <t>M10</t>
  </si>
  <si>
    <t>RC02-6802404-3</t>
  </si>
  <si>
    <t>右围框接头组件</t>
  </si>
  <si>
    <t>109*5*47</t>
  </si>
  <si>
    <t>SQXM3000-6901106</t>
  </si>
  <si>
    <t>围框</t>
  </si>
  <si>
    <t>Q195</t>
  </si>
  <si>
    <t>400*375*65</t>
  </si>
  <si>
    <t>1123*31*5</t>
  </si>
  <si>
    <t>SQXM3000-6901101</t>
  </si>
  <si>
    <t>安全带锁扣固定座</t>
  </si>
  <si>
    <t>45#</t>
  </si>
  <si>
    <t>25*17*25</t>
  </si>
  <si>
    <t>50*17</t>
  </si>
  <si>
    <t>H4681010216A0</t>
  </si>
  <si>
    <t>安全带连接限位片</t>
  </si>
  <si>
    <t>t=3</t>
  </si>
  <si>
    <t>40*3*44</t>
  </si>
  <si>
    <t>39*31*3</t>
  </si>
  <si>
    <t>SQXM3000-6901107</t>
  </si>
  <si>
    <t>后横管</t>
  </si>
  <si>
    <t>t=2</t>
  </si>
  <si>
    <t>25*366*25</t>
  </si>
  <si>
    <t>切断</t>
  </si>
  <si>
    <t>SQXM3000-6901105</t>
  </si>
  <si>
    <t>上纵管</t>
  </si>
  <si>
    <t>450*25*44</t>
  </si>
  <si>
    <t>RC02 6802 403</t>
  </si>
  <si>
    <t>前连接板</t>
  </si>
  <si>
    <t>t=4</t>
  </si>
  <si>
    <t>20*55*4</t>
  </si>
  <si>
    <t>55*20*3</t>
  </si>
  <si>
    <t>M4</t>
  </si>
  <si>
    <t>M4-6907009</t>
  </si>
  <si>
    <t>塑料件固定钣金</t>
  </si>
  <si>
    <t>22*23*50</t>
  </si>
  <si>
    <t>80*23*2</t>
  </si>
  <si>
    <t>版本：A
识别号：GR/ZY/BOM-2022-03-001</t>
  </si>
  <si>
    <t>编号：GR-21-01-23</t>
  </si>
  <si>
    <t xml:space="preserve">    </t>
  </si>
  <si>
    <t>车型</t>
  </si>
  <si>
    <t xml:space="preserve">                          解放J6L驾驶员座椅总成EBOM清单                          </t>
  </si>
  <si>
    <t>编制</t>
  </si>
  <si>
    <t>审核</t>
  </si>
  <si>
    <t>标准化</t>
  </si>
  <si>
    <t>批准</t>
  </si>
  <si>
    <t>页次</t>
  </si>
  <si>
    <t>日 期</t>
  </si>
  <si>
    <t xml:space="preserve">                                  (首页 )</t>
  </si>
  <si>
    <t>李世新</t>
  </si>
  <si>
    <t>1/1</t>
  </si>
  <si>
    <t>2022.03.28</t>
  </si>
  <si>
    <t>NO.</t>
  </si>
  <si>
    <t>件号</t>
  </si>
  <si>
    <t>件名</t>
  </si>
  <si>
    <t>产品描述</t>
  </si>
  <si>
    <t>单台用量</t>
  </si>
  <si>
    <t>SHT0014475（6800010EH13-C00）</t>
  </si>
  <si>
    <t>驾驶员座椅总成</t>
  </si>
  <si>
    <t>气囊减震、气动升降、速升速降、可变阻尼、仰角调节、坐垫延伸、两气袋腰脱、带锁扣</t>
  </si>
  <si>
    <t>使用2.2平台</t>
  </si>
  <si>
    <t>SHT0014476（6800010DH13-C00）</t>
  </si>
  <si>
    <t>气囊减震、气动升降、机械腰脱、带锁扣</t>
  </si>
  <si>
    <t>低成本平台</t>
  </si>
  <si>
    <t>以下空白</t>
  </si>
  <si>
    <t>变更履历</t>
  </si>
  <si>
    <t>No</t>
  </si>
  <si>
    <t>日期</t>
  </si>
  <si>
    <t>零件名称</t>
  </si>
  <si>
    <t>变更内容</t>
  </si>
  <si>
    <t>变更原因</t>
  </si>
  <si>
    <t xml:space="preserve">  变更来源</t>
  </si>
  <si>
    <t xml:space="preserve">                          解放J6L前座总成EBOM清单                          </t>
  </si>
  <si>
    <t>6900010BH13-C00（SHT0014470）</t>
  </si>
  <si>
    <t>靠背调节、安全带锁扣、PVC+超纤</t>
  </si>
  <si>
    <t>面料差异</t>
  </si>
  <si>
    <t>6900010AH13-C00（SHT0014568）</t>
  </si>
  <si>
    <t>靠背调节、安全带锁扣、织物</t>
  </si>
  <si>
    <t>河北外购</t>
    <phoneticPr fontId="78" type="noConversion"/>
  </si>
  <si>
    <r>
      <t>实物重量k</t>
    </r>
    <r>
      <rPr>
        <sz val="16"/>
        <color theme="1"/>
        <rFont val="宋体"/>
        <family val="3"/>
        <charset val="134"/>
      </rPr>
      <t>g</t>
    </r>
    <phoneticPr fontId="78" type="noConversion"/>
  </si>
  <si>
    <t>料废折合加工系数</t>
    <phoneticPr fontId="78" type="noConversion"/>
  </si>
  <si>
    <t>料废成本</t>
    <phoneticPr fontId="78" type="noConversion"/>
  </si>
  <si>
    <t>未税目标价</t>
    <phoneticPr fontId="78" type="noConversion"/>
  </si>
  <si>
    <t>每公斤采购单价</t>
    <phoneticPr fontId="78" type="noConversion"/>
  </si>
  <si>
    <t>未税采购价格</t>
    <phoneticPr fontId="78" type="noConversion"/>
  </si>
  <si>
    <t>差价比率</t>
    <phoneticPr fontId="78" type="noConversion"/>
  </si>
  <si>
    <t>报价</t>
    <phoneticPr fontId="78" type="noConversion"/>
  </si>
  <si>
    <t>SHT0014466</t>
    <phoneticPr fontId="7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</si>
</sst>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 * #,##0.00_ ;_ * \-#,##0.00_ ;_ * &quot;-&quot;??_ ;_ @_ "/>
    <numFmt numFmtId="176" formatCode="0.00_ "/>
    <numFmt numFmtId="177" formatCode="_ * #,##0.0000_ ;_ * \-#,##0.0000_ ;_ * &quot;-&quot;????_ ;_ @_ "/>
    <numFmt numFmtId="178" formatCode="0.0000"/>
    <numFmt numFmtId="179" formatCode="0.0000_ "/>
    <numFmt numFmtId="180" formatCode="0.0_);[Red]\(0.0\)"/>
    <numFmt numFmtId="181" formatCode="0.0000_);[Red]\(0.0000\)"/>
    <numFmt numFmtId="182" formatCode="0.000_);[Red]\(0.000\)"/>
    <numFmt numFmtId="183" formatCode="0.00_);[Red]\(0.00\)"/>
    <numFmt numFmtId="184" formatCode="0.0%"/>
    <numFmt numFmtId="185" formatCode="_ * #,##0.0000_ ;_ * \-#,##0.0000_ ;_ * &quot;-&quot;??_ ;_ @_ "/>
  </numFmts>
  <fonts count="81">
    <font>
      <sz val="11"/>
      <color theme="1"/>
      <name val="宋体"/>
      <charset val="134"/>
      <scheme val="minor"/>
    </font>
    <font>
      <sz val="16"/>
      <name val="微软雅黑"/>
      <family val="2"/>
      <charset val="134"/>
    </font>
    <font>
      <sz val="12"/>
      <name val="微软雅黑"/>
      <family val="2"/>
      <charset val="134"/>
    </font>
    <font>
      <b/>
      <sz val="14"/>
      <name val="微软雅黑"/>
      <family val="2"/>
      <charset val="134"/>
    </font>
    <font>
      <b/>
      <sz val="18"/>
      <name val="微软雅黑"/>
      <family val="2"/>
      <charset val="134"/>
    </font>
    <font>
      <b/>
      <sz val="20"/>
      <name val="微软雅黑"/>
      <family val="2"/>
      <charset val="134"/>
    </font>
    <font>
      <b/>
      <u/>
      <sz val="17"/>
      <name val="微软雅黑"/>
      <family val="2"/>
      <charset val="134"/>
    </font>
    <font>
      <b/>
      <sz val="17"/>
      <name val="微软雅黑"/>
      <family val="2"/>
      <charset val="134"/>
    </font>
    <font>
      <sz val="15"/>
      <name val="微软雅黑"/>
      <family val="2"/>
      <charset val="134"/>
    </font>
    <font>
      <b/>
      <sz val="22"/>
      <name val="微软雅黑"/>
      <family val="2"/>
      <charset val="134"/>
    </font>
    <font>
      <b/>
      <sz val="16"/>
      <name val="微软雅黑"/>
      <family val="2"/>
      <charset val="134"/>
    </font>
    <font>
      <b/>
      <sz val="14"/>
      <name val="宋体"/>
      <family val="3"/>
      <charset val="134"/>
    </font>
    <font>
      <sz val="14"/>
      <name val="微软雅黑"/>
      <family val="2"/>
      <charset val="134"/>
    </font>
    <font>
      <sz val="14"/>
      <name val="宋体"/>
      <family val="3"/>
      <charset val="134"/>
    </font>
    <font>
      <sz val="14"/>
      <color theme="1"/>
      <name val="宋体"/>
      <family val="3"/>
      <charset val="134"/>
    </font>
    <font>
      <sz val="14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6"/>
      <name val="宋体"/>
      <family val="3"/>
      <charset val="134"/>
      <scheme val="minor"/>
    </font>
    <font>
      <sz val="11"/>
      <name val="Arial"/>
      <family val="2"/>
    </font>
    <font>
      <sz val="14"/>
      <color theme="1"/>
      <name val="Arial"/>
      <family val="2"/>
    </font>
    <font>
      <b/>
      <sz val="14"/>
      <color theme="1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</font>
    <font>
      <b/>
      <sz val="14"/>
      <color theme="1"/>
      <name val="Arial"/>
      <family val="2"/>
    </font>
    <font>
      <b/>
      <sz val="16"/>
      <color theme="1"/>
      <name val="宋体"/>
      <family val="3"/>
      <charset val="134"/>
      <scheme val="minor"/>
    </font>
    <font>
      <sz val="14"/>
      <color rgb="FFFF0000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8"/>
      <name val="Tahoma"/>
      <family val="2"/>
    </font>
    <font>
      <b/>
      <sz val="11"/>
      <color indexed="52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9"/>
      <name val="Tahoma"/>
      <family val="2"/>
    </font>
    <font>
      <b/>
      <sz val="11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Arial"/>
      <family val="2"/>
    </font>
    <font>
      <sz val="11"/>
      <color indexed="0"/>
      <name val="宋体"/>
      <family val="3"/>
      <charset val="134"/>
    </font>
    <font>
      <i/>
      <sz val="11"/>
      <color indexed="23"/>
      <name val="Tahoma"/>
      <family val="2"/>
    </font>
    <font>
      <sz val="11"/>
      <color indexed="20"/>
      <name val="宋体"/>
      <family val="3"/>
      <charset val="134"/>
    </font>
    <font>
      <sz val="11"/>
      <color indexed="60"/>
      <name val="Tahoma"/>
      <family val="2"/>
    </font>
    <font>
      <sz val="12"/>
      <color indexed="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Tahoma"/>
      <family val="2"/>
    </font>
    <font>
      <sz val="12"/>
      <name val="新細明體"/>
      <family val="1"/>
    </font>
    <font>
      <sz val="11"/>
      <color indexed="6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63"/>
      <name val="Tahoma"/>
      <family val="2"/>
    </font>
    <font>
      <b/>
      <sz val="15"/>
      <color indexed="56"/>
      <name val="宋体"/>
      <family val="3"/>
      <charset val="134"/>
    </font>
    <font>
      <b/>
      <sz val="11"/>
      <color indexed="9"/>
      <name val="Tahoma"/>
      <family val="2"/>
    </font>
    <font>
      <b/>
      <sz val="11"/>
      <color indexed="8"/>
      <name val="Tahoma"/>
      <family val="2"/>
    </font>
    <font>
      <b/>
      <sz val="11"/>
      <color indexed="56"/>
      <name val="Tahoma"/>
      <family val="2"/>
    </font>
    <font>
      <b/>
      <sz val="13"/>
      <color indexed="56"/>
      <name val="Tahoma"/>
      <family val="2"/>
    </font>
    <font>
      <b/>
      <sz val="11"/>
      <color indexed="9"/>
      <name val="宋体"/>
      <family val="3"/>
      <charset val="134"/>
    </font>
    <font>
      <sz val="11"/>
      <color indexed="17"/>
      <name val="Tahoma"/>
      <family val="2"/>
    </font>
    <font>
      <sz val="11"/>
      <color indexed="62"/>
      <name val="Tahoma"/>
      <family val="2"/>
    </font>
    <font>
      <sz val="11"/>
      <color indexed="10"/>
      <name val="Tahoma"/>
      <family val="2"/>
    </font>
    <font>
      <b/>
      <sz val="10"/>
      <name val="Arial"/>
      <family val="2"/>
    </font>
    <font>
      <b/>
      <sz val="15"/>
      <color indexed="56"/>
      <name val="Tahoma"/>
      <family val="2"/>
    </font>
    <font>
      <sz val="10"/>
      <name val="Tahoma"/>
      <family val="2"/>
    </font>
    <font>
      <sz val="11"/>
      <color indexed="20"/>
      <name val="Tahoma"/>
      <family val="2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color indexed="52"/>
      <name val="Tahoma"/>
      <family val="2"/>
    </font>
    <font>
      <vertAlign val="superscript"/>
      <sz val="11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color theme="1"/>
      <name val="宋体"/>
      <family val="3"/>
      <charset val="134"/>
    </font>
    <font>
      <sz val="12"/>
      <color theme="1"/>
      <name val="宋体"/>
      <family val="3"/>
      <charset val="134"/>
    </font>
  </fonts>
  <fills count="3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973">
    <xf numFmtId="0" fontId="0" fillId="0" borderId="0">
      <alignment vertical="center"/>
    </xf>
    <xf numFmtId="0" fontId="77" fillId="0" borderId="0">
      <alignment vertical="center"/>
    </xf>
    <xf numFmtId="0" fontId="40" fillId="0" borderId="15" applyNumberFormat="0" applyFill="0" applyAlignment="0" applyProtection="0">
      <alignment vertical="center"/>
    </xf>
    <xf numFmtId="0" fontId="77" fillId="0" borderId="0">
      <alignment vertical="center"/>
    </xf>
    <xf numFmtId="0" fontId="27" fillId="0" borderId="0"/>
    <xf numFmtId="0" fontId="37" fillId="1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18" borderId="14" applyNumberFormat="0" applyAlignment="0" applyProtection="0">
      <alignment vertical="center"/>
    </xf>
    <xf numFmtId="43" fontId="77" fillId="0" borderId="0" applyFont="0" applyFill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44" fillId="0" borderId="1" applyNumberFormat="0" applyFill="0" applyBorder="0" applyAlignment="0" applyProtection="0">
      <alignment vertical="center"/>
    </xf>
    <xf numFmtId="0" fontId="27" fillId="0" borderId="0">
      <alignment vertical="center"/>
    </xf>
    <xf numFmtId="9" fontId="77" fillId="0" borderId="0" applyFont="0" applyFill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12" borderId="0" applyNumberFormat="0" applyBorder="0" applyAlignment="0" applyProtection="0">
      <alignment vertical="center"/>
    </xf>
    <xf numFmtId="0" fontId="27" fillId="0" borderId="0">
      <alignment vertical="center"/>
    </xf>
    <xf numFmtId="0" fontId="33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3" fillId="15" borderId="16" applyNumberFormat="0" applyFont="0" applyAlignment="0" applyProtection="0">
      <alignment vertical="center"/>
    </xf>
    <xf numFmtId="0" fontId="33" fillId="0" borderId="0">
      <alignment vertical="center"/>
    </xf>
    <xf numFmtId="0" fontId="27" fillId="0" borderId="0">
      <alignment vertical="center"/>
    </xf>
    <xf numFmtId="0" fontId="37" fillId="23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52" fillId="0" borderId="0"/>
    <xf numFmtId="0" fontId="37" fillId="12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6" borderId="0" applyNumberFormat="0" applyBorder="0" applyAlignment="0" applyProtection="0">
      <alignment vertical="center"/>
    </xf>
    <xf numFmtId="0" fontId="27" fillId="0" borderId="0">
      <alignment vertical="center"/>
    </xf>
    <xf numFmtId="0" fontId="33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27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6" fillId="10" borderId="14" applyNumberFormat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2" fillId="18" borderId="14" applyNumberFormat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33" fillId="0" borderId="0">
      <alignment vertical="center"/>
    </xf>
    <xf numFmtId="0" fontId="27" fillId="0" borderId="0">
      <alignment vertical="center"/>
    </xf>
    <xf numFmtId="0" fontId="33" fillId="15" borderId="16" applyNumberFormat="0" applyFont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11" borderId="0" applyNumberFormat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33" fillId="0" borderId="0">
      <alignment vertical="center"/>
    </xf>
    <xf numFmtId="0" fontId="40" fillId="0" borderId="15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15" applyNumberFormat="0" applyFill="0" applyAlignment="0" applyProtection="0">
      <alignment vertical="center"/>
    </xf>
    <xf numFmtId="0" fontId="33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3" fillId="0" borderId="0">
      <alignment vertical="center"/>
    </xf>
    <xf numFmtId="0" fontId="7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18" borderId="14" applyNumberFormat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42" fillId="18" borderId="14" applyNumberFormat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8" fillId="23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7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27" fillId="0" borderId="0"/>
    <xf numFmtId="0" fontId="33" fillId="6" borderId="0" applyNumberFormat="0" applyBorder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33" fillId="0" borderId="0">
      <alignment vertical="center"/>
    </xf>
    <xf numFmtId="0" fontId="35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11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11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11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27" fillId="0" borderId="0"/>
    <xf numFmtId="0" fontId="56" fillId="0" borderId="0" applyNumberFormat="0" applyFill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15" borderId="16" applyNumberFormat="0" applyFont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77" fillId="0" borderId="0">
      <alignment vertical="center"/>
    </xf>
    <xf numFmtId="0" fontId="33" fillId="9" borderId="0" applyNumberFormat="0" applyBorder="0" applyAlignment="0" applyProtection="0">
      <alignment vertical="center"/>
    </xf>
    <xf numFmtId="0" fontId="33" fillId="15" borderId="16" applyNumberFormat="0" applyFont="0" applyAlignment="0" applyProtection="0">
      <alignment vertical="center"/>
    </xf>
    <xf numFmtId="0" fontId="49" fillId="0" borderId="0" applyNumberFormat="0" applyBorder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63" fillId="27" borderId="22" applyNumberFormat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42" fillId="18" borderId="14" applyNumberFormat="0" applyAlignment="0" applyProtection="0">
      <alignment vertical="center"/>
    </xf>
    <xf numFmtId="0" fontId="27" fillId="0" borderId="0">
      <alignment vertical="center"/>
    </xf>
    <xf numFmtId="0" fontId="37" fillId="26" borderId="0" applyNumberFormat="0" applyBorder="0" applyAlignment="0" applyProtection="0">
      <alignment vertical="center"/>
    </xf>
    <xf numFmtId="0" fontId="63" fillId="27" borderId="22" applyNumberFormat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8" fillId="12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12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12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12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1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77" fillId="0" borderId="0">
      <alignment vertical="center"/>
    </xf>
    <xf numFmtId="0" fontId="33" fillId="22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33" fillId="22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33" fillId="22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35" fillId="22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59" fillId="27" borderId="22" applyNumberFormat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1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1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6" fillId="10" borderId="14" applyNumberFormat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18" borderId="14" applyNumberFormat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3" fillId="0" borderId="0">
      <alignment vertical="center"/>
    </xf>
    <xf numFmtId="0" fontId="54" fillId="11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42" fillId="18" borderId="14" applyNumberFormat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64" fillId="1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45" fillId="15" borderId="16" applyNumberFormat="0" applyFont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27" fillId="0" borderId="0">
      <alignment vertical="center"/>
    </xf>
    <xf numFmtId="0" fontId="33" fillId="15" borderId="16" applyNumberFormat="0" applyFont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45" fillId="15" borderId="16" applyNumberFormat="0" applyFont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7" fillId="0" borderId="0"/>
    <xf numFmtId="0" fontId="33" fillId="14" borderId="0" applyNumberFormat="0" applyBorder="0" applyAlignment="0" applyProtection="0">
      <alignment vertical="center"/>
    </xf>
    <xf numFmtId="0" fontId="27" fillId="0" borderId="0"/>
    <xf numFmtId="0" fontId="33" fillId="14" borderId="0" applyNumberFormat="0" applyBorder="0" applyAlignment="0" applyProtection="0">
      <alignment vertical="center"/>
    </xf>
    <xf numFmtId="0" fontId="27" fillId="0" borderId="0"/>
    <xf numFmtId="0" fontId="35" fillId="14" borderId="0" applyNumberFormat="0" applyBorder="0" applyAlignment="0" applyProtection="0">
      <alignment vertical="center"/>
    </xf>
    <xf numFmtId="0" fontId="27" fillId="0" borderId="0"/>
    <xf numFmtId="0" fontId="42" fillId="18" borderId="14" applyNumberFormat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62" fillId="0" borderId="17" applyNumberFormat="0" applyFill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45" fillId="15" borderId="16" applyNumberFormat="0" applyFont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77" fillId="0" borderId="0"/>
    <xf numFmtId="0" fontId="33" fillId="0" borderId="0">
      <alignment vertical="center"/>
    </xf>
    <xf numFmtId="0" fontId="37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12" borderId="0" applyNumberFormat="0" applyBorder="0" applyAlignment="0" applyProtection="0">
      <alignment vertical="center"/>
    </xf>
    <xf numFmtId="0" fontId="42" fillId="18" borderId="14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12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8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27" fillId="0" borderId="0"/>
    <xf numFmtId="0" fontId="42" fillId="18" borderId="14" applyNumberFormat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27" fillId="0" borderId="0">
      <alignment vertical="center"/>
    </xf>
    <xf numFmtId="0" fontId="37" fillId="23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43" fontId="77" fillId="0" borderId="0" applyFont="0" applyFill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69" fillId="0" borderId="0"/>
    <xf numFmtId="0" fontId="38" fillId="13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3" fillId="15" borderId="16" applyNumberFormat="0" applyFont="0" applyAlignment="0" applyProtection="0">
      <alignment vertical="center"/>
    </xf>
    <xf numFmtId="0" fontId="27" fillId="0" borderId="0">
      <alignment vertical="center"/>
    </xf>
    <xf numFmtId="0" fontId="37" fillId="13" borderId="0" applyNumberFormat="0" applyBorder="0" applyAlignment="0" applyProtection="0">
      <alignment vertical="center"/>
    </xf>
    <xf numFmtId="0" fontId="42" fillId="18" borderId="14" applyNumberFormat="0" applyAlignment="0" applyProtection="0">
      <alignment vertical="center"/>
    </xf>
    <xf numFmtId="0" fontId="27" fillId="0" borderId="0">
      <alignment vertical="center"/>
    </xf>
    <xf numFmtId="0" fontId="37" fillId="13" borderId="0" applyNumberFormat="0" applyBorder="0" applyAlignment="0" applyProtection="0">
      <alignment vertical="center"/>
    </xf>
    <xf numFmtId="0" fontId="36" fillId="10" borderId="14" applyNumberFormat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3" fillId="0" borderId="0">
      <alignment vertical="center"/>
    </xf>
    <xf numFmtId="0" fontId="38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44" fillId="0" borderId="1" applyNumberFormat="0" applyFill="0" applyBorder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58" fillId="0" borderId="21" applyNumberFormat="0" applyFill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58" fillId="0" borderId="21" applyNumberFormat="0" applyFill="0" applyAlignment="0" applyProtection="0">
      <alignment vertical="center"/>
    </xf>
    <xf numFmtId="0" fontId="68" fillId="0" borderId="21" applyNumberFormat="0" applyFill="0" applyAlignment="0" applyProtection="0">
      <alignment vertical="center"/>
    </xf>
    <xf numFmtId="0" fontId="27" fillId="0" borderId="0"/>
    <xf numFmtId="0" fontId="58" fillId="0" borderId="21" applyNumberFormat="0" applyFill="0" applyAlignment="0" applyProtection="0">
      <alignment vertical="center"/>
    </xf>
    <xf numFmtId="0" fontId="58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58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68" fillId="0" borderId="21" applyNumberFormat="0" applyFill="0" applyAlignment="0" applyProtection="0">
      <alignment vertical="center"/>
    </xf>
    <xf numFmtId="0" fontId="27" fillId="0" borderId="0"/>
    <xf numFmtId="0" fontId="58" fillId="0" borderId="21" applyNumberFormat="0" applyFill="0" applyAlignment="0" applyProtection="0">
      <alignment vertical="center"/>
    </xf>
    <xf numFmtId="0" fontId="27" fillId="0" borderId="0"/>
    <xf numFmtId="0" fontId="58" fillId="0" borderId="21" applyNumberFormat="0" applyFill="0" applyAlignment="0" applyProtection="0">
      <alignment vertical="center"/>
    </xf>
    <xf numFmtId="0" fontId="27" fillId="0" borderId="0"/>
    <xf numFmtId="0" fontId="58" fillId="0" borderId="21" applyNumberFormat="0" applyFill="0" applyAlignment="0" applyProtection="0">
      <alignment vertical="center"/>
    </xf>
    <xf numFmtId="0" fontId="27" fillId="0" borderId="0">
      <alignment vertical="center"/>
    </xf>
    <xf numFmtId="0" fontId="58" fillId="0" borderId="21" applyNumberFormat="0" applyFill="0" applyAlignment="0" applyProtection="0">
      <alignment vertical="center"/>
    </xf>
    <xf numFmtId="0" fontId="27" fillId="0" borderId="0">
      <alignment vertical="center"/>
    </xf>
    <xf numFmtId="0" fontId="58" fillId="0" borderId="21" applyNumberFormat="0" applyFill="0" applyAlignment="0" applyProtection="0">
      <alignment vertical="center"/>
    </xf>
    <xf numFmtId="0" fontId="27" fillId="0" borderId="0">
      <alignment vertical="center"/>
    </xf>
    <xf numFmtId="0" fontId="58" fillId="0" borderId="21" applyNumberFormat="0" applyFill="0" applyAlignment="0" applyProtection="0">
      <alignment vertical="center"/>
    </xf>
    <xf numFmtId="0" fontId="58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6" fillId="10" borderId="14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6" fillId="10" borderId="14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62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36" fillId="10" borderId="14" applyNumberFormat="0" applyAlignment="0" applyProtection="0">
      <alignment vertical="center"/>
    </xf>
    <xf numFmtId="0" fontId="33" fillId="0" borderId="0">
      <alignment vertical="center"/>
    </xf>
    <xf numFmtId="0" fontId="33" fillId="15" borderId="16" applyNumberFormat="0" applyFont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27" fillId="0" borderId="0"/>
    <xf numFmtId="0" fontId="61" fillId="0" borderId="18" applyNumberFormat="0" applyFill="0" applyAlignment="0" applyProtection="0">
      <alignment vertical="center"/>
    </xf>
    <xf numFmtId="0" fontId="27" fillId="0" borderId="0">
      <alignment vertical="center"/>
    </xf>
    <xf numFmtId="0" fontId="39" fillId="0" borderId="18" applyNumberFormat="0" applyFill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61" fillId="0" borderId="18" applyNumberFormat="0" applyFill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39" fillId="0" borderId="18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9" fillId="0" borderId="18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9" fillId="0" borderId="18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9" fillId="0" borderId="18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9" fillId="0" borderId="18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9" fillId="0" borderId="18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3" fillId="0" borderId="0">
      <alignment vertical="center"/>
    </xf>
    <xf numFmtId="0" fontId="39" fillId="0" borderId="18" applyNumberFormat="0" applyFill="0" applyAlignment="0" applyProtection="0">
      <alignment vertical="center"/>
    </xf>
    <xf numFmtId="0" fontId="27" fillId="0" borderId="0">
      <alignment vertical="center"/>
    </xf>
    <xf numFmtId="0" fontId="36" fillId="10" borderId="14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70" fillId="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70" fillId="6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10" borderId="14" applyNumberFormat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10" borderId="14" applyNumberFormat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71" fillId="20" borderId="0" applyNumberFormat="0" applyBorder="0" applyAlignment="0" applyProtection="0">
      <alignment vertical="center"/>
    </xf>
    <xf numFmtId="0" fontId="27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5" fillId="15" borderId="16" applyNumberFormat="0" applyFon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0" applyNumberFormat="0" applyBorder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27" fillId="0" borderId="0">
      <alignment vertical="center"/>
    </xf>
    <xf numFmtId="0" fontId="37" fillId="24" borderId="0" applyNumberFormat="0" applyBorder="0" applyAlignment="0" applyProtection="0">
      <alignment vertical="center"/>
    </xf>
    <xf numFmtId="0" fontId="27" fillId="0" borderId="0">
      <alignment vertical="center"/>
    </xf>
    <xf numFmtId="0" fontId="37" fillId="24" borderId="0" applyNumberFormat="0" applyBorder="0" applyAlignment="0" applyProtection="0">
      <alignment vertical="center"/>
    </xf>
    <xf numFmtId="0" fontId="27" fillId="0" borderId="0">
      <alignment vertical="center"/>
    </xf>
    <xf numFmtId="0" fontId="37" fillId="24" borderId="0" applyNumberFormat="0" applyBorder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27" fillId="0" borderId="0">
      <alignment vertical="center"/>
    </xf>
    <xf numFmtId="0" fontId="37" fillId="24" borderId="0" applyNumberFormat="0" applyBorder="0" applyAlignment="0" applyProtection="0">
      <alignment vertical="center"/>
    </xf>
    <xf numFmtId="0" fontId="27" fillId="0" borderId="0">
      <alignment vertical="center"/>
    </xf>
    <xf numFmtId="0" fontId="37" fillId="24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7" fillId="24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7" fillId="24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43" fontId="33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3" fillId="0" borderId="0">
      <alignment vertical="center"/>
    </xf>
    <xf numFmtId="0" fontId="27" fillId="0" borderId="0"/>
    <xf numFmtId="0" fontId="33" fillId="0" borderId="0">
      <alignment vertical="center"/>
    </xf>
    <xf numFmtId="0" fontId="27" fillId="0" borderId="0"/>
    <xf numFmtId="0" fontId="33" fillId="0" borderId="0">
      <alignment vertical="center"/>
    </xf>
    <xf numFmtId="0" fontId="27" fillId="0" borderId="0"/>
    <xf numFmtId="0" fontId="33" fillId="0" borderId="0">
      <alignment vertical="center"/>
    </xf>
    <xf numFmtId="0" fontId="27" fillId="0" borderId="0"/>
    <xf numFmtId="0" fontId="56" fillId="0" borderId="0" applyNumberFormat="0" applyFill="0" applyBorder="0" applyAlignment="0" applyProtection="0">
      <alignment vertical="center"/>
    </xf>
    <xf numFmtId="0" fontId="27" fillId="0" borderId="0"/>
    <xf numFmtId="0" fontId="33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7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5" fillId="18" borderId="14" applyNumberFormat="0" applyAlignment="0" applyProtection="0">
      <alignment vertical="center"/>
    </xf>
    <xf numFmtId="0" fontId="27" fillId="0" borderId="0">
      <alignment vertical="center"/>
    </xf>
    <xf numFmtId="0" fontId="42" fillId="18" borderId="14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7" fillId="0" borderId="0">
      <alignment vertical="center"/>
    </xf>
    <xf numFmtId="0" fontId="36" fillId="10" borderId="14" applyNumberFormat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33" fillId="0" borderId="0">
      <alignment vertical="center"/>
    </xf>
    <xf numFmtId="0" fontId="36" fillId="10" borderId="14" applyNumberFormat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33" fillId="0" borderId="0">
      <alignment vertical="center"/>
    </xf>
    <xf numFmtId="0" fontId="36" fillId="10" borderId="14" applyNumberFormat="0" applyAlignment="0" applyProtection="0">
      <alignment vertical="center"/>
    </xf>
    <xf numFmtId="0" fontId="33" fillId="15" borderId="16" applyNumberFormat="0" applyFont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27" fillId="0" borderId="0">
      <alignment vertical="center"/>
    </xf>
    <xf numFmtId="0" fontId="77" fillId="0" borderId="0">
      <alignment vertical="center"/>
    </xf>
    <xf numFmtId="0" fontId="2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3" fillId="0" borderId="0">
      <alignment vertical="center"/>
    </xf>
    <xf numFmtId="0" fontId="33" fillId="15" borderId="16" applyNumberFormat="0" applyFont="0" applyAlignment="0" applyProtection="0">
      <alignment vertical="center"/>
    </xf>
    <xf numFmtId="0" fontId="33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0" fillId="0" borderId="19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18" borderId="14" applyNumberFormat="0" applyAlignment="0" applyProtection="0">
      <alignment vertical="center"/>
    </xf>
    <xf numFmtId="0" fontId="27" fillId="0" borderId="0">
      <alignment vertical="center"/>
    </xf>
    <xf numFmtId="0" fontId="42" fillId="18" borderId="14" applyNumberFormat="0" applyAlignment="0" applyProtection="0">
      <alignment vertical="center"/>
    </xf>
    <xf numFmtId="0" fontId="27" fillId="0" borderId="0">
      <alignment vertical="center"/>
    </xf>
    <xf numFmtId="0" fontId="65" fillId="18" borderId="14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5" fillId="15" borderId="16" applyNumberFormat="0" applyFont="0" applyAlignment="0" applyProtection="0">
      <alignment vertical="center"/>
    </xf>
    <xf numFmtId="0" fontId="27" fillId="0" borderId="0">
      <alignment vertical="center"/>
    </xf>
    <xf numFmtId="0" fontId="33" fillId="0" borderId="0">
      <alignment vertical="center"/>
    </xf>
    <xf numFmtId="0" fontId="33" fillId="15" borderId="16" applyNumberFormat="0" applyFont="0" applyAlignment="0" applyProtection="0">
      <alignment vertical="center"/>
    </xf>
    <xf numFmtId="0" fontId="27" fillId="0" borderId="0">
      <alignment vertical="center"/>
    </xf>
    <xf numFmtId="0" fontId="33" fillId="0" borderId="0">
      <alignment vertical="center"/>
    </xf>
    <xf numFmtId="0" fontId="33" fillId="15" borderId="16" applyNumberFormat="0" applyFont="0" applyAlignment="0" applyProtection="0">
      <alignment vertical="center"/>
    </xf>
    <xf numFmtId="0" fontId="27" fillId="0" borderId="0">
      <alignment vertical="center"/>
    </xf>
    <xf numFmtId="0" fontId="33" fillId="0" borderId="0">
      <alignment vertical="center"/>
    </xf>
    <xf numFmtId="0" fontId="33" fillId="15" borderId="16" applyNumberFormat="0" applyFont="0" applyAlignment="0" applyProtection="0">
      <alignment vertical="center"/>
    </xf>
    <xf numFmtId="0" fontId="27" fillId="0" borderId="0">
      <alignment vertical="center"/>
    </xf>
    <xf numFmtId="0" fontId="33" fillId="0" borderId="0">
      <alignment vertical="center"/>
    </xf>
    <xf numFmtId="0" fontId="33" fillId="15" borderId="16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3" fillId="0" borderId="0">
      <alignment vertical="center"/>
    </xf>
    <xf numFmtId="0" fontId="27" fillId="0" borderId="0">
      <alignment vertical="center"/>
    </xf>
    <xf numFmtId="0" fontId="33" fillId="0" borderId="0">
      <alignment vertical="center"/>
    </xf>
    <xf numFmtId="0" fontId="27" fillId="0" borderId="0">
      <alignment vertical="center"/>
    </xf>
    <xf numFmtId="0" fontId="33" fillId="0" borderId="0">
      <alignment vertical="center"/>
    </xf>
    <xf numFmtId="0" fontId="27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5" fillId="15" borderId="16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2" fillId="18" borderId="14" applyNumberFormat="0" applyAlignment="0" applyProtection="0">
      <alignment vertical="center"/>
    </xf>
    <xf numFmtId="0" fontId="45" fillId="15" borderId="16" applyNumberFormat="0" applyFont="0" applyAlignment="0" applyProtection="0">
      <alignment vertical="center"/>
    </xf>
    <xf numFmtId="0" fontId="33" fillId="0" borderId="0">
      <alignment vertical="center"/>
    </xf>
    <xf numFmtId="0" fontId="55" fillId="10" borderId="20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7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3" fillId="0" borderId="0">
      <alignment vertical="center"/>
    </xf>
    <xf numFmtId="0" fontId="27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4" fillId="11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72" fillId="17" borderId="0" applyNumberFormat="0" applyBorder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6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9" fillId="27" borderId="22" applyNumberFormat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63" fillId="27" borderId="22" applyNumberFormat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63" fillId="27" borderId="22" applyNumberFormat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60" fillId="0" borderId="19" applyNumberFormat="0" applyFill="0" applyAlignment="0" applyProtection="0">
      <alignment vertical="center"/>
    </xf>
    <xf numFmtId="0" fontId="63" fillId="27" borderId="22" applyNumberFormat="0" applyAlignment="0" applyProtection="0">
      <alignment vertical="center"/>
    </xf>
    <xf numFmtId="0" fontId="60" fillId="0" borderId="19" applyNumberFormat="0" applyFill="0" applyAlignment="0" applyProtection="0">
      <alignment vertical="center"/>
    </xf>
    <xf numFmtId="0" fontId="63" fillId="27" borderId="22" applyNumberFormat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36" fillId="10" borderId="14" applyNumberFormat="0" applyAlignment="0" applyProtection="0">
      <alignment vertical="center"/>
    </xf>
    <xf numFmtId="0" fontId="51" fillId="10" borderId="14" applyNumberFormat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10" borderId="14" applyNumberFormat="0" applyAlignment="0" applyProtection="0">
      <alignment vertical="center"/>
    </xf>
    <xf numFmtId="0" fontId="36" fillId="10" borderId="14" applyNumberFormat="0" applyAlignment="0" applyProtection="0">
      <alignment vertical="center"/>
    </xf>
    <xf numFmtId="0" fontId="36" fillId="10" borderId="14" applyNumberFormat="0" applyAlignment="0" applyProtection="0">
      <alignment vertical="center"/>
    </xf>
    <xf numFmtId="0" fontId="36" fillId="10" borderId="14" applyNumberFormat="0" applyAlignment="0" applyProtection="0">
      <alignment vertical="center"/>
    </xf>
    <xf numFmtId="0" fontId="36" fillId="10" borderId="14" applyNumberFormat="0" applyAlignment="0" applyProtection="0">
      <alignment vertical="center"/>
    </xf>
    <xf numFmtId="0" fontId="51" fillId="10" borderId="14" applyNumberFormat="0" applyAlignment="0" applyProtection="0">
      <alignment vertical="center"/>
    </xf>
    <xf numFmtId="0" fontId="51" fillId="10" borderId="14" applyNumberFormat="0" applyAlignment="0" applyProtection="0">
      <alignment vertical="center"/>
    </xf>
    <xf numFmtId="0" fontId="36" fillId="10" borderId="14" applyNumberFormat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10" borderId="14" applyNumberFormat="0" applyAlignment="0" applyProtection="0">
      <alignment vertical="center"/>
    </xf>
    <xf numFmtId="0" fontId="36" fillId="10" borderId="14" applyNumberFormat="0" applyAlignment="0" applyProtection="0">
      <alignment vertical="center"/>
    </xf>
    <xf numFmtId="0" fontId="36" fillId="10" borderId="14" applyNumberFormat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36" fillId="10" borderId="14" applyNumberFormat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36" fillId="10" borderId="14" applyNumberFormat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63" fillId="27" borderId="22" applyNumberFormat="0" applyAlignment="0" applyProtection="0">
      <alignment vertical="center"/>
    </xf>
    <xf numFmtId="0" fontId="63" fillId="27" borderId="22" applyNumberFormat="0" applyAlignment="0" applyProtection="0">
      <alignment vertical="center"/>
    </xf>
    <xf numFmtId="0" fontId="63" fillId="27" borderId="22" applyNumberFormat="0" applyAlignment="0" applyProtection="0">
      <alignment vertical="center"/>
    </xf>
    <xf numFmtId="0" fontId="63" fillId="27" borderId="22" applyNumberFormat="0" applyAlignment="0" applyProtection="0">
      <alignment vertical="center"/>
    </xf>
    <xf numFmtId="0" fontId="63" fillId="27" borderId="22" applyNumberFormat="0" applyAlignment="0" applyProtection="0">
      <alignment vertical="center"/>
    </xf>
    <xf numFmtId="0" fontId="63" fillId="27" borderId="22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33" fillId="15" borderId="16" applyNumberFormat="0" applyFon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73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73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42" fillId="18" borderId="14" applyNumberFormat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42" fillId="18" borderId="14" applyNumberFormat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57" fillId="10" borderId="20" applyNumberFormat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57" fillId="10" borderId="20" applyNumberFormat="0" applyAlignment="0" applyProtection="0">
      <alignment vertical="center"/>
    </xf>
    <xf numFmtId="0" fontId="57" fillId="10" borderId="20" applyNumberFormat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42" fillId="18" borderId="14" applyNumberFormat="0" applyAlignment="0" applyProtection="0">
      <alignment vertical="center"/>
    </xf>
    <xf numFmtId="0" fontId="65" fillId="18" borderId="14" applyNumberFormat="0" applyAlignment="0" applyProtection="0">
      <alignment vertical="center"/>
    </xf>
    <xf numFmtId="0" fontId="42" fillId="18" borderId="14" applyNumberFormat="0" applyAlignment="0" applyProtection="0">
      <alignment vertical="center"/>
    </xf>
    <xf numFmtId="0" fontId="42" fillId="18" borderId="14" applyNumberFormat="0" applyAlignment="0" applyProtection="0">
      <alignment vertical="center"/>
    </xf>
    <xf numFmtId="0" fontId="42" fillId="18" borderId="14" applyNumberFormat="0" applyAlignment="0" applyProtection="0">
      <alignment vertical="center"/>
    </xf>
    <xf numFmtId="0" fontId="42" fillId="18" borderId="14" applyNumberFormat="0" applyAlignment="0" applyProtection="0">
      <alignment vertical="center"/>
    </xf>
    <xf numFmtId="0" fontId="42" fillId="18" borderId="14" applyNumberFormat="0" applyAlignment="0" applyProtection="0">
      <alignment vertical="center"/>
    </xf>
    <xf numFmtId="0" fontId="42" fillId="18" borderId="14" applyNumberFormat="0" applyAlignment="0" applyProtection="0">
      <alignment vertical="center"/>
    </xf>
    <xf numFmtId="0" fontId="27" fillId="0" borderId="0"/>
    <xf numFmtId="0" fontId="33" fillId="15" borderId="16" applyNumberFormat="0" applyFont="0" applyAlignment="0" applyProtection="0">
      <alignment vertical="center"/>
    </xf>
    <xf numFmtId="0" fontId="33" fillId="15" borderId="16" applyNumberFormat="0" applyFont="0" applyAlignment="0" applyProtection="0">
      <alignment vertical="center"/>
    </xf>
    <xf numFmtId="0" fontId="45" fillId="15" borderId="16" applyNumberFormat="0" applyFont="0" applyAlignment="0" applyProtection="0">
      <alignment vertical="center"/>
    </xf>
    <xf numFmtId="0" fontId="33" fillId="15" borderId="16" applyNumberFormat="0" applyFont="0" applyAlignment="0" applyProtection="0">
      <alignment vertical="center"/>
    </xf>
    <xf numFmtId="0" fontId="33" fillId="15" borderId="16" applyNumberFormat="0" applyFont="0" applyAlignment="0" applyProtection="0">
      <alignment vertical="center"/>
    </xf>
    <xf numFmtId="0" fontId="33" fillId="15" borderId="16" applyNumberFormat="0" applyFont="0" applyAlignment="0" applyProtection="0">
      <alignment vertical="center"/>
    </xf>
    <xf numFmtId="0" fontId="33" fillId="15" borderId="16" applyNumberFormat="0" applyFont="0" applyAlignment="0" applyProtection="0">
      <alignment vertical="center"/>
    </xf>
    <xf numFmtId="0" fontId="27" fillId="0" borderId="0"/>
    <xf numFmtId="43" fontId="43" fillId="0" borderId="0" applyFont="0" applyFill="0" applyBorder="0" applyAlignment="0" applyProtection="0">
      <alignment vertical="center"/>
    </xf>
  </cellStyleXfs>
  <cellXfs count="178">
    <xf numFmtId="0" fontId="0" fillId="0" borderId="0" xfId="0">
      <alignment vertical="center"/>
    </xf>
    <xf numFmtId="0" fontId="1" fillId="0" borderId="0" xfId="34" applyFont="1" applyFill="1" applyBorder="1" applyAlignment="1">
      <alignment vertical="center"/>
    </xf>
    <xf numFmtId="0" fontId="1" fillId="0" borderId="0" xfId="34" applyFont="1" applyBorder="1" applyAlignment="1">
      <alignment vertical="center"/>
    </xf>
    <xf numFmtId="0" fontId="2" fillId="0" borderId="0" xfId="34" applyFont="1" applyFill="1" applyBorder="1" applyAlignment="1">
      <alignment vertical="center"/>
    </xf>
    <xf numFmtId="0" fontId="2" fillId="0" borderId="0" xfId="34" applyFont="1" applyBorder="1" applyAlignment="1">
      <alignment vertical="center"/>
    </xf>
    <xf numFmtId="0" fontId="3" fillId="0" borderId="1" xfId="34" applyFont="1" applyFill="1" applyBorder="1" applyAlignment="1">
      <alignment horizontal="left" vertical="center"/>
    </xf>
    <xf numFmtId="0" fontId="4" fillId="0" borderId="1" xfId="34" applyFont="1" applyFill="1" applyBorder="1" applyAlignment="1">
      <alignment horizontal="center" vertical="center"/>
    </xf>
    <xf numFmtId="0" fontId="4" fillId="0" borderId="1" xfId="34" applyFont="1" applyFill="1" applyBorder="1" applyAlignment="1">
      <alignment horizontal="left" vertical="center"/>
    </xf>
    <xf numFmtId="0" fontId="6" fillId="0" borderId="1" xfId="34" applyFont="1" applyFill="1" applyBorder="1" applyAlignment="1">
      <alignment horizontal="center" vertical="center"/>
    </xf>
    <xf numFmtId="0" fontId="2" fillId="0" borderId="1" xfId="412" applyFont="1" applyFill="1" applyBorder="1" applyAlignment="1">
      <alignment horizontal="center" vertical="center"/>
    </xf>
    <xf numFmtId="0" fontId="2" fillId="0" borderId="1" xfId="34" applyFont="1" applyFill="1" applyBorder="1" applyAlignment="1">
      <alignment horizontal="center" vertical="center"/>
    </xf>
    <xf numFmtId="0" fontId="2" fillId="0" borderId="1" xfId="34" applyFont="1" applyFill="1" applyBorder="1" applyAlignment="1">
      <alignment vertical="center"/>
    </xf>
    <xf numFmtId="0" fontId="2" fillId="0" borderId="1" xfId="34" applyFont="1" applyFill="1" applyBorder="1" applyAlignment="1">
      <alignment vertical="center" wrapText="1"/>
    </xf>
    <xf numFmtId="0" fontId="77" fillId="0" borderId="1" xfId="177" applyFill="1" applyBorder="1" applyAlignment="1">
      <alignment vertical="center"/>
    </xf>
    <xf numFmtId="0" fontId="0" fillId="0" borderId="1" xfId="177" applyFont="1" applyFill="1" applyBorder="1" applyAlignment="1">
      <alignment vertical="center"/>
    </xf>
    <xf numFmtId="0" fontId="10" fillId="0" borderId="1" xfId="34" applyFont="1" applyFill="1" applyBorder="1" applyAlignment="1">
      <alignment vertical="center"/>
    </xf>
    <xf numFmtId="0" fontId="1" fillId="0" borderId="1" xfId="34" applyFont="1" applyFill="1" applyBorder="1" applyAlignment="1">
      <alignment vertical="center"/>
    </xf>
    <xf numFmtId="0" fontId="11" fillId="0" borderId="1" xfId="34" applyFont="1" applyFill="1" applyBorder="1" applyAlignment="1">
      <alignment horizontal="center" vertical="center"/>
    </xf>
    <xf numFmtId="0" fontId="12" fillId="0" borderId="1" xfId="34" applyFont="1" applyFill="1" applyBorder="1" applyAlignment="1">
      <alignment horizontal="center" vertical="center"/>
    </xf>
    <xf numFmtId="0" fontId="10" fillId="0" borderId="0" xfId="34" applyFont="1" applyFill="1" applyBorder="1" applyAlignment="1">
      <alignment vertical="center"/>
    </xf>
    <xf numFmtId="0" fontId="11" fillId="0" borderId="1" xfId="412" applyFont="1" applyFill="1" applyBorder="1" applyAlignment="1">
      <alignment horizontal="center" vertical="center"/>
    </xf>
    <xf numFmtId="0" fontId="1" fillId="0" borderId="0" xfId="34" applyFont="1" applyFill="1" applyBorder="1" applyAlignment="1">
      <alignment vertical="center" wrapText="1"/>
    </xf>
    <xf numFmtId="14" fontId="11" fillId="0" borderId="1" xfId="34" applyNumberFormat="1" applyFont="1" applyFill="1" applyBorder="1" applyAlignment="1">
      <alignment horizontal="center" vertical="center" shrinkToFit="1"/>
    </xf>
    <xf numFmtId="49" fontId="12" fillId="0" borderId="1" xfId="34" applyNumberFormat="1" applyFont="1" applyFill="1" applyBorder="1" applyAlignment="1">
      <alignment horizontal="center" vertical="center" shrinkToFit="1"/>
    </xf>
    <xf numFmtId="14" fontId="12" fillId="0" borderId="1" xfId="34" applyNumberFormat="1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2" fillId="0" borderId="1" xfId="34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17" fillId="0" borderId="0" xfId="131" applyNumberFormat="1" applyFont="1" applyFill="1" applyBorder="1" applyAlignment="1" applyProtection="1">
      <alignment horizontal="center" vertical="center" wrapText="1"/>
      <protection locked="0"/>
    </xf>
    <xf numFmtId="0" fontId="18" fillId="2" borderId="0" xfId="131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131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131" applyNumberFormat="1" applyFont="1" applyFill="1" applyBorder="1" applyAlignment="1" applyProtection="1">
      <alignment horizontal="left" vertical="center" wrapText="1"/>
      <protection locked="0"/>
    </xf>
    <xf numFmtId="0" fontId="18" fillId="0" borderId="0" xfId="131" applyFont="1" applyFill="1" applyBorder="1" applyAlignment="1" applyProtection="1">
      <alignment horizontal="center" vertical="center" wrapText="1"/>
      <protection locked="0"/>
    </xf>
    <xf numFmtId="49" fontId="18" fillId="0" borderId="0" xfId="131" applyNumberFormat="1" applyFont="1" applyFill="1" applyBorder="1" applyAlignment="1" applyProtection="1">
      <alignment horizontal="center" vertical="center" wrapText="1"/>
      <protection locked="0"/>
    </xf>
    <xf numFmtId="177" fontId="18" fillId="0" borderId="0" xfId="131" applyNumberFormat="1" applyFont="1" applyFill="1" applyBorder="1" applyAlignment="1" applyProtection="1">
      <alignment horizontal="left" vertical="center" wrapText="1"/>
      <protection locked="0"/>
    </xf>
    <xf numFmtId="178" fontId="18" fillId="0" borderId="0" xfId="131" applyNumberFormat="1" applyFont="1" applyFill="1" applyBorder="1" applyAlignment="1" applyProtection="1">
      <alignment horizontal="center" vertical="center" wrapText="1"/>
      <protection locked="0"/>
    </xf>
    <xf numFmtId="176" fontId="18" fillId="0" borderId="0" xfId="131" applyNumberFormat="1" applyFont="1" applyFill="1" applyBorder="1" applyAlignment="1" applyProtection="1">
      <alignment horizontal="center" vertical="center" wrapText="1"/>
      <protection locked="0"/>
    </xf>
    <xf numFmtId="179" fontId="18" fillId="0" borderId="0" xfId="131" applyNumberFormat="1" applyFont="1" applyFill="1" applyBorder="1" applyAlignment="1" applyProtection="1">
      <alignment horizontal="center" vertical="center" wrapText="1"/>
      <protection locked="0"/>
    </xf>
    <xf numFmtId="10" fontId="18" fillId="0" borderId="0" xfId="131" applyNumberFormat="1" applyFont="1" applyFill="1" applyBorder="1" applyAlignment="1" applyProtection="1">
      <alignment horizontal="center" vertical="center" wrapText="1"/>
      <protection locked="0"/>
    </xf>
    <xf numFmtId="0" fontId="20" fillId="0" borderId="1" xfId="131" applyFont="1" applyFill="1" applyBorder="1" applyAlignment="1" applyProtection="1">
      <alignment horizontal="left" vertical="center" wrapText="1"/>
      <protection locked="0"/>
    </xf>
    <xf numFmtId="0" fontId="21" fillId="0" borderId="1" xfId="131" applyFont="1" applyFill="1" applyBorder="1" applyAlignment="1" applyProtection="1">
      <alignment horizontal="center" vertical="center" wrapText="1"/>
      <protection locked="0"/>
    </xf>
    <xf numFmtId="0" fontId="21" fillId="0" borderId="8" xfId="131" applyFont="1" applyFill="1" applyBorder="1" applyAlignment="1" applyProtection="1">
      <alignment horizontal="center" vertical="center" wrapText="1"/>
      <protection locked="0"/>
    </xf>
    <xf numFmtId="0" fontId="21" fillId="0" borderId="8" xfId="0" applyNumberFormat="1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0" fontId="21" fillId="0" borderId="10" xfId="0" applyNumberFormat="1" applyFont="1" applyFill="1" applyBorder="1" applyAlignment="1">
      <alignment horizontal="center" vertical="center" wrapText="1"/>
    </xf>
    <xf numFmtId="0" fontId="21" fillId="0" borderId="1" xfId="452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452" applyFont="1" applyFill="1" applyBorder="1" applyAlignment="1" applyProtection="1">
      <alignment horizontal="center" vertical="center" wrapText="1"/>
      <protection locked="0"/>
    </xf>
    <xf numFmtId="0" fontId="21" fillId="3" borderId="10" xfId="0" applyNumberFormat="1" applyFont="1" applyFill="1" applyBorder="1" applyAlignment="1">
      <alignment horizontal="center" vertical="center" wrapText="1"/>
    </xf>
    <xf numFmtId="0" fontId="21" fillId="0" borderId="1" xfId="131" applyNumberFormat="1" applyFont="1" applyFill="1" applyBorder="1" applyAlignment="1" applyProtection="1">
      <alignment horizontal="center" vertical="center" wrapText="1"/>
      <protection locked="0"/>
    </xf>
    <xf numFmtId="0" fontId="25" fillId="0" borderId="1" xfId="452" applyNumberFormat="1" applyFont="1" applyFill="1" applyBorder="1" applyAlignment="1" applyProtection="1">
      <alignment horizontal="center" vertical="center" wrapText="1"/>
      <protection locked="0"/>
    </xf>
    <xf numFmtId="177" fontId="21" fillId="0" borderId="1" xfId="0" applyNumberFormat="1" applyFont="1" applyFill="1" applyBorder="1" applyAlignment="1">
      <alignment horizontal="center" vertical="center" wrapText="1"/>
    </xf>
    <xf numFmtId="177" fontId="21" fillId="0" borderId="1" xfId="452" applyNumberFormat="1" applyFont="1" applyFill="1" applyBorder="1" applyAlignment="1" applyProtection="1">
      <alignment horizontal="center" vertical="center" wrapText="1"/>
      <protection locked="0"/>
    </xf>
    <xf numFmtId="177" fontId="25" fillId="0" borderId="1" xfId="452" applyNumberFormat="1" applyFont="1" applyFill="1" applyBorder="1" applyAlignment="1" applyProtection="1">
      <alignment horizontal="center" vertical="center" wrapText="1"/>
      <protection locked="0"/>
    </xf>
    <xf numFmtId="180" fontId="26" fillId="4" borderId="1" xfId="0" applyNumberFormat="1" applyFont="1" applyFill="1" applyBorder="1" applyAlignment="1">
      <alignment horizontal="center" vertical="center" wrapText="1"/>
    </xf>
    <xf numFmtId="176" fontId="26" fillId="4" borderId="1" xfId="0" applyNumberFormat="1" applyFont="1" applyFill="1" applyBorder="1" applyAlignment="1">
      <alignment horizontal="center" vertical="center" wrapText="1"/>
    </xf>
    <xf numFmtId="176" fontId="21" fillId="0" borderId="1" xfId="452" applyNumberFormat="1" applyFont="1" applyFill="1" applyBorder="1" applyAlignment="1" applyProtection="1">
      <alignment horizontal="center" vertical="center" wrapText="1"/>
      <protection locked="0"/>
    </xf>
    <xf numFmtId="179" fontId="21" fillId="0" borderId="1" xfId="452" applyNumberFormat="1" applyFont="1" applyFill="1" applyBorder="1" applyAlignment="1" applyProtection="1">
      <alignment horizontal="center" vertical="center" wrapText="1"/>
      <protection locked="0"/>
    </xf>
    <xf numFmtId="10" fontId="21" fillId="0" borderId="1" xfId="452" applyNumberFormat="1" applyFont="1" applyFill="1" applyBorder="1" applyAlignment="1" applyProtection="1">
      <alignment horizontal="center" vertical="center" wrapText="1"/>
      <protection locked="0"/>
    </xf>
    <xf numFmtId="0" fontId="21" fillId="3" borderId="1" xfId="452" applyNumberFormat="1" applyFont="1" applyFill="1" applyBorder="1" applyAlignment="1" applyProtection="1">
      <alignment horizontal="center" vertical="center" wrapText="1"/>
      <protection locked="0"/>
    </xf>
    <xf numFmtId="0" fontId="28" fillId="0" borderId="1" xfId="131" applyNumberFormat="1" applyFont="1" applyFill="1" applyBorder="1" applyAlignment="1" applyProtection="1">
      <alignment horizontal="center" vertical="center" wrapText="1"/>
      <protection locked="0"/>
    </xf>
    <xf numFmtId="0" fontId="29" fillId="0" borderId="1" xfId="0" applyNumberFormat="1" applyFont="1" applyFill="1" applyBorder="1" applyAlignment="1">
      <alignment horizontal="center" vertical="center" wrapText="1"/>
    </xf>
    <xf numFmtId="0" fontId="30" fillId="0" borderId="1" xfId="0" applyNumberFormat="1" applyFont="1" applyFill="1" applyBorder="1" applyAlignment="1">
      <alignment horizontal="center" vertical="center" wrapText="1"/>
    </xf>
    <xf numFmtId="0" fontId="28" fillId="0" borderId="1" xfId="131" applyFont="1" applyFill="1" applyBorder="1" applyAlignment="1" applyProtection="1">
      <alignment horizontal="center" vertical="center" wrapText="1"/>
      <protection locked="0"/>
    </xf>
    <xf numFmtId="0" fontId="31" fillId="0" borderId="1" xfId="0" applyFont="1" applyFill="1" applyBorder="1" applyAlignment="1">
      <alignment horizontal="center" vertical="center" wrapText="1"/>
    </xf>
    <xf numFmtId="0" fontId="16" fillId="0" borderId="1" xfId="13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16" applyFont="1" applyFill="1" applyBorder="1" applyAlignment="1" applyProtection="1">
      <alignment horizontal="center" vertical="center" wrapText="1" shrinkToFit="1"/>
      <protection locked="0"/>
    </xf>
    <xf numFmtId="0" fontId="16" fillId="0" borderId="1" xfId="131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Alignment="1">
      <alignment horizontal="center" vertical="center"/>
    </xf>
    <xf numFmtId="178" fontId="21" fillId="0" borderId="1" xfId="452" applyNumberFormat="1" applyFont="1" applyFill="1" applyBorder="1" applyAlignment="1" applyProtection="1">
      <alignment horizontal="center" vertical="center" wrapText="1"/>
      <protection locked="0"/>
    </xf>
    <xf numFmtId="184" fontId="2" fillId="5" borderId="13" xfId="18" applyNumberFormat="1" applyFont="1" applyFill="1" applyBorder="1" applyAlignment="1" applyProtection="1">
      <alignment horizontal="center" vertical="center" wrapText="1"/>
      <protection locked="0"/>
    </xf>
    <xf numFmtId="43" fontId="2" fillId="5" borderId="13" xfId="972" applyFont="1" applyFill="1" applyBorder="1" applyAlignment="1" applyProtection="1">
      <alignment horizontal="center" vertical="center" wrapText="1"/>
      <protection locked="0"/>
    </xf>
    <xf numFmtId="43" fontId="18" fillId="0" borderId="0" xfId="14" applyFont="1" applyFill="1" applyBorder="1" applyAlignment="1" applyProtection="1">
      <alignment horizontal="center" vertical="center" wrapText="1"/>
      <protection locked="0"/>
    </xf>
    <xf numFmtId="43" fontId="18" fillId="0" borderId="0" xfId="131" applyNumberFormat="1" applyFont="1" applyFill="1" applyBorder="1" applyAlignment="1" applyProtection="1">
      <alignment horizontal="center" vertical="center" wrapText="1"/>
      <protection locked="0"/>
    </xf>
    <xf numFmtId="43" fontId="21" fillId="0" borderId="1" xfId="14" applyFont="1" applyFill="1" applyBorder="1" applyAlignment="1" applyProtection="1">
      <alignment horizontal="center" vertical="center" wrapText="1"/>
      <protection locked="0"/>
    </xf>
    <xf numFmtId="0" fontId="21" fillId="2" borderId="1" xfId="452" applyNumberFormat="1" applyFont="1" applyFill="1" applyBorder="1" applyAlignment="1" applyProtection="1">
      <alignment horizontal="center" vertical="center" wrapText="1"/>
      <protection locked="0"/>
    </xf>
    <xf numFmtId="185" fontId="21" fillId="2" borderId="1" xfId="14" applyNumberFormat="1" applyFont="1" applyFill="1" applyBorder="1" applyAlignment="1" applyProtection="1">
      <alignment horizontal="center" vertical="center" wrapText="1"/>
      <protection locked="0"/>
    </xf>
    <xf numFmtId="43" fontId="2" fillId="5" borderId="12" xfId="972" applyFont="1" applyFill="1" applyBorder="1" applyAlignment="1" applyProtection="1">
      <alignment horizontal="center" vertical="center" wrapText="1"/>
      <protection locked="0"/>
    </xf>
    <xf numFmtId="43" fontId="2" fillId="5" borderId="13" xfId="972" applyFont="1" applyFill="1" applyBorder="1" applyAlignment="1" applyProtection="1">
      <alignment horizontal="center" vertical="center" wrapText="1"/>
      <protection locked="0"/>
    </xf>
    <xf numFmtId="182" fontId="2" fillId="2" borderId="12" xfId="971" applyNumberFormat="1" applyFont="1" applyFill="1" applyBorder="1" applyAlignment="1" applyProtection="1">
      <alignment horizontal="center" vertical="center" wrapText="1"/>
      <protection locked="0"/>
    </xf>
    <xf numFmtId="182" fontId="2" fillId="2" borderId="13" xfId="971" applyNumberFormat="1" applyFont="1" applyFill="1" applyBorder="1" applyAlignment="1" applyProtection="1">
      <alignment horizontal="center" vertical="center" wrapText="1"/>
      <protection locked="0"/>
    </xf>
    <xf numFmtId="43" fontId="79" fillId="5" borderId="12" xfId="131" applyNumberFormat="1" applyFont="1" applyFill="1" applyBorder="1" applyAlignment="1" applyProtection="1">
      <alignment horizontal="center" vertical="center" wrapText="1"/>
      <protection locked="0"/>
    </xf>
    <xf numFmtId="43" fontId="79" fillId="5" borderId="13" xfId="131" applyNumberFormat="1" applyFont="1" applyFill="1" applyBorder="1" applyAlignment="1" applyProtection="1">
      <alignment horizontal="center" vertical="center" wrapText="1"/>
      <protection locked="0"/>
    </xf>
    <xf numFmtId="10" fontId="79" fillId="5" borderId="12" xfId="131" applyNumberFormat="1" applyFont="1" applyFill="1" applyBorder="1" applyAlignment="1" applyProtection="1">
      <alignment horizontal="center" vertical="center" wrapText="1"/>
      <protection locked="0"/>
    </xf>
    <xf numFmtId="10" fontId="79" fillId="5" borderId="13" xfId="131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131" applyFont="1" applyFill="1" applyBorder="1" applyAlignment="1" applyProtection="1">
      <alignment horizontal="left" vertical="center"/>
      <protection locked="0"/>
    </xf>
    <xf numFmtId="0" fontId="14" fillId="0" borderId="1" xfId="131" applyFont="1" applyFill="1" applyBorder="1" applyAlignment="1" applyProtection="1">
      <alignment horizontal="left" vertical="center" wrapText="1"/>
      <protection locked="0"/>
    </xf>
    <xf numFmtId="0" fontId="22" fillId="0" borderId="2" xfId="131" applyNumberFormat="1" applyFont="1" applyFill="1" applyBorder="1" applyAlignment="1" applyProtection="1">
      <alignment horizontal="center" vertical="center" wrapText="1"/>
      <protection locked="0"/>
    </xf>
    <xf numFmtId="0" fontId="22" fillId="0" borderId="3" xfId="131" applyNumberFormat="1" applyFont="1" applyFill="1" applyBorder="1" applyAlignment="1" applyProtection="1">
      <alignment horizontal="center" vertical="center" wrapText="1"/>
      <protection locked="0"/>
    </xf>
    <xf numFmtId="176" fontId="22" fillId="0" borderId="3" xfId="131" applyNumberFormat="1" applyFont="1" applyFill="1" applyBorder="1" applyAlignment="1" applyProtection="1">
      <alignment horizontal="center" vertical="center" wrapText="1"/>
      <protection locked="0"/>
    </xf>
    <xf numFmtId="179" fontId="22" fillId="0" borderId="3" xfId="131" applyNumberFormat="1" applyFont="1" applyFill="1" applyBorder="1" applyAlignment="1" applyProtection="1">
      <alignment horizontal="center" vertical="center" wrapText="1"/>
      <protection locked="0"/>
    </xf>
    <xf numFmtId="10" fontId="22" fillId="0" borderId="3" xfId="131" applyNumberFormat="1" applyFont="1" applyFill="1" applyBorder="1" applyAlignment="1" applyProtection="1">
      <alignment horizontal="center" vertical="center" wrapText="1"/>
      <protection locked="0"/>
    </xf>
    <xf numFmtId="0" fontId="22" fillId="0" borderId="11" xfId="131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131" applyNumberFormat="1" applyFont="1" applyFill="1" applyAlignment="1" applyProtection="1">
      <alignment horizontal="center" vertical="center" wrapText="1"/>
      <protection locked="0"/>
    </xf>
    <xf numFmtId="176" fontId="22" fillId="0" borderId="0" xfId="131" applyNumberFormat="1" applyFont="1" applyFill="1" applyAlignment="1" applyProtection="1">
      <alignment horizontal="center" vertical="center" wrapText="1"/>
      <protection locked="0"/>
    </xf>
    <xf numFmtId="179" fontId="22" fillId="0" borderId="0" xfId="131" applyNumberFormat="1" applyFont="1" applyFill="1" applyAlignment="1" applyProtection="1">
      <alignment horizontal="center" vertical="center" wrapText="1"/>
      <protection locked="0"/>
    </xf>
    <xf numFmtId="10" fontId="22" fillId="0" borderId="0" xfId="131" applyNumberFormat="1" applyFont="1" applyFill="1" applyAlignment="1" applyProtection="1">
      <alignment horizontal="center" vertical="center" wrapText="1"/>
      <protection locked="0"/>
    </xf>
    <xf numFmtId="0" fontId="22" fillId="0" borderId="5" xfId="131" applyNumberFormat="1" applyFont="1" applyFill="1" applyBorder="1" applyAlignment="1" applyProtection="1">
      <alignment horizontal="center" vertical="center" wrapText="1"/>
      <protection locked="0"/>
    </xf>
    <xf numFmtId="0" fontId="22" fillId="0" borderId="6" xfId="131" applyNumberFormat="1" applyFont="1" applyFill="1" applyBorder="1" applyAlignment="1" applyProtection="1">
      <alignment horizontal="center" vertical="center" wrapText="1"/>
      <protection locked="0"/>
    </xf>
    <xf numFmtId="176" fontId="22" fillId="0" borderId="6" xfId="131" applyNumberFormat="1" applyFont="1" applyFill="1" applyBorder="1" applyAlignment="1" applyProtection="1">
      <alignment horizontal="center" vertical="center" wrapText="1"/>
      <protection locked="0"/>
    </xf>
    <xf numFmtId="179" fontId="22" fillId="0" borderId="6" xfId="131" applyNumberFormat="1" applyFont="1" applyFill="1" applyBorder="1" applyAlignment="1" applyProtection="1">
      <alignment horizontal="center" vertical="center" wrapText="1"/>
      <protection locked="0"/>
    </xf>
    <xf numFmtId="10" fontId="22" fillId="0" borderId="6" xfId="131" applyNumberFormat="1" applyFont="1" applyFill="1" applyBorder="1" applyAlignment="1" applyProtection="1">
      <alignment horizontal="center" vertical="center" wrapText="1"/>
      <protection locked="0"/>
    </xf>
    <xf numFmtId="0" fontId="2" fillId="5" borderId="12" xfId="971" applyNumberFormat="1" applyFont="1" applyFill="1" applyBorder="1" applyAlignment="1" applyProtection="1">
      <alignment horizontal="center" vertical="center" wrapText="1"/>
      <protection locked="0"/>
    </xf>
    <xf numFmtId="0" fontId="2" fillId="5" borderId="13" xfId="971" applyNumberFormat="1" applyFont="1" applyFill="1" applyBorder="1" applyAlignment="1" applyProtection="1">
      <alignment horizontal="center" vertical="center" wrapText="1"/>
      <protection locked="0"/>
    </xf>
    <xf numFmtId="182" fontId="79" fillId="5" borderId="12" xfId="131" applyNumberFormat="1" applyFont="1" applyFill="1" applyBorder="1" applyAlignment="1" applyProtection="1">
      <alignment horizontal="center" vertical="center" wrapText="1"/>
      <protection locked="0"/>
    </xf>
    <xf numFmtId="182" fontId="79" fillId="5" borderId="13" xfId="131" applyNumberFormat="1" applyFont="1" applyFill="1" applyBorder="1" applyAlignment="1" applyProtection="1">
      <alignment horizontal="center" vertical="center" wrapText="1"/>
      <protection locked="0"/>
    </xf>
    <xf numFmtId="183" fontId="79" fillId="5" borderId="12" xfId="131" applyNumberFormat="1" applyFont="1" applyFill="1" applyBorder="1" applyAlignment="1" applyProtection="1">
      <alignment horizontal="center" vertical="center" wrapText="1"/>
      <protection locked="0"/>
    </xf>
    <xf numFmtId="183" fontId="79" fillId="5" borderId="13" xfId="131" applyNumberFormat="1" applyFont="1" applyFill="1" applyBorder="1" applyAlignment="1" applyProtection="1">
      <alignment horizontal="center" vertical="center" wrapText="1"/>
      <protection locked="0"/>
    </xf>
    <xf numFmtId="182" fontId="80" fillId="5" borderId="12" xfId="971" applyNumberFormat="1" applyFont="1" applyFill="1" applyBorder="1" applyAlignment="1" applyProtection="1">
      <alignment horizontal="center" vertical="center" wrapText="1"/>
      <protection locked="0"/>
    </xf>
    <xf numFmtId="182" fontId="80" fillId="5" borderId="13" xfId="971" applyNumberFormat="1" applyFont="1" applyFill="1" applyBorder="1" applyAlignment="1" applyProtection="1">
      <alignment horizontal="center" vertical="center" wrapText="1"/>
      <protection locked="0"/>
    </xf>
    <xf numFmtId="182" fontId="2" fillId="5" borderId="12" xfId="971" applyNumberFormat="1" applyFont="1" applyFill="1" applyBorder="1" applyAlignment="1" applyProtection="1">
      <alignment horizontal="center" vertical="center" wrapText="1"/>
      <protection locked="0"/>
    </xf>
    <xf numFmtId="182" fontId="2" fillId="5" borderId="13" xfId="971" applyNumberFormat="1" applyFont="1" applyFill="1" applyBorder="1" applyAlignment="1" applyProtection="1">
      <alignment horizontal="center" vertical="center" wrapText="1"/>
      <protection locked="0"/>
    </xf>
    <xf numFmtId="10" fontId="26" fillId="4" borderId="1" xfId="0" applyNumberFormat="1" applyFont="1" applyFill="1" applyBorder="1" applyAlignment="1">
      <alignment horizontal="center" vertical="center" wrapText="1"/>
    </xf>
    <xf numFmtId="180" fontId="26" fillId="4" borderId="1" xfId="0" applyNumberFormat="1" applyFont="1" applyFill="1" applyBorder="1" applyAlignment="1">
      <alignment horizontal="center" vertical="center" wrapText="1"/>
    </xf>
    <xf numFmtId="181" fontId="26" fillId="4" borderId="1" xfId="0" applyNumberFormat="1" applyFont="1" applyFill="1" applyBorder="1" applyAlignment="1">
      <alignment horizontal="center" vertical="center" wrapText="1"/>
    </xf>
    <xf numFmtId="0" fontId="26" fillId="5" borderId="12" xfId="131" applyFont="1" applyFill="1" applyBorder="1" applyAlignment="1" applyProtection="1">
      <alignment horizontal="center" vertical="center" wrapText="1"/>
      <protection locked="0"/>
    </xf>
    <xf numFmtId="0" fontId="26" fillId="5" borderId="13" xfId="131" applyFont="1" applyFill="1" applyBorder="1" applyAlignment="1" applyProtection="1">
      <alignment horizontal="center" vertical="center" wrapText="1"/>
      <protection locked="0"/>
    </xf>
    <xf numFmtId="178" fontId="16" fillId="0" borderId="12" xfId="131" applyNumberFormat="1" applyFont="1" applyFill="1" applyBorder="1" applyAlignment="1" applyProtection="1">
      <alignment horizontal="center" vertical="center" wrapText="1"/>
      <protection locked="0"/>
    </xf>
    <xf numFmtId="178" fontId="16" fillId="0" borderId="13" xfId="131" applyNumberFormat="1" applyFont="1" applyFill="1" applyBorder="1" applyAlignment="1" applyProtection="1">
      <alignment horizontal="center" vertical="center" wrapText="1"/>
      <protection locked="0"/>
    </xf>
    <xf numFmtId="0" fontId="16" fillId="0" borderId="12" xfId="131" applyNumberFormat="1" applyFont="1" applyFill="1" applyBorder="1" applyAlignment="1" applyProtection="1">
      <alignment horizontal="center" vertical="center" wrapText="1"/>
      <protection locked="0"/>
    </xf>
    <xf numFmtId="0" fontId="16" fillId="0" borderId="13" xfId="131" applyNumberFormat="1" applyFont="1" applyFill="1" applyBorder="1" applyAlignment="1" applyProtection="1">
      <alignment horizontal="center" vertical="center" wrapText="1"/>
      <protection locked="0"/>
    </xf>
    <xf numFmtId="0" fontId="26" fillId="4" borderId="1" xfId="0" applyFont="1" applyFill="1" applyBorder="1" applyAlignment="1">
      <alignment horizontal="center" vertical="center" wrapText="1"/>
    </xf>
    <xf numFmtId="179" fontId="26" fillId="4" borderId="1" xfId="0" applyNumberFormat="1" applyFont="1" applyFill="1" applyBorder="1" applyAlignment="1">
      <alignment horizontal="center" vertical="center" wrapText="1"/>
    </xf>
    <xf numFmtId="177" fontId="16" fillId="0" borderId="12" xfId="131" applyNumberFormat="1" applyFont="1" applyFill="1" applyBorder="1" applyAlignment="1" applyProtection="1">
      <alignment horizontal="center" vertical="center" wrapText="1"/>
      <protection locked="0"/>
    </xf>
    <xf numFmtId="177" fontId="16" fillId="0" borderId="13" xfId="131" applyNumberFormat="1" applyFont="1" applyFill="1" applyBorder="1" applyAlignment="1" applyProtection="1">
      <alignment horizontal="center" vertical="center" wrapText="1"/>
      <protection locked="0"/>
    </xf>
    <xf numFmtId="180" fontId="16" fillId="0" borderId="12" xfId="131" applyNumberFormat="1" applyFont="1" applyFill="1" applyBorder="1" applyAlignment="1" applyProtection="1">
      <alignment horizontal="center" vertical="center" wrapText="1"/>
      <protection locked="0"/>
    </xf>
    <xf numFmtId="180" fontId="16" fillId="0" borderId="13" xfId="131" applyNumberFormat="1" applyFont="1" applyFill="1" applyBorder="1" applyAlignment="1" applyProtection="1">
      <alignment horizontal="center" vertical="center" wrapText="1"/>
      <protection locked="0"/>
    </xf>
    <xf numFmtId="49" fontId="16" fillId="0" borderId="1" xfId="16" applyNumberFormat="1" applyFont="1" applyFill="1" applyBorder="1" applyAlignment="1" applyProtection="1">
      <alignment horizontal="center" vertical="center" wrapText="1"/>
      <protection locked="0"/>
    </xf>
    <xf numFmtId="49" fontId="16" fillId="0" borderId="12" xfId="131" applyNumberFormat="1" applyFont="1" applyFill="1" applyBorder="1" applyAlignment="1" applyProtection="1">
      <alignment horizontal="center" vertical="center" wrapText="1"/>
      <protection locked="0"/>
    </xf>
    <xf numFmtId="49" fontId="16" fillId="0" borderId="13" xfId="131" applyNumberFormat="1" applyFont="1" applyFill="1" applyBorder="1" applyAlignment="1" applyProtection="1">
      <alignment horizontal="center" vertical="center" wrapText="1"/>
      <protection locked="0"/>
    </xf>
    <xf numFmtId="0" fontId="20" fillId="0" borderId="1" xfId="131" applyFont="1" applyFill="1" applyBorder="1" applyAlignment="1" applyProtection="1">
      <alignment horizontal="center" vertical="top" wrapText="1"/>
      <protection locked="0"/>
    </xf>
    <xf numFmtId="176" fontId="26" fillId="4" borderId="8" xfId="0" applyNumberFormat="1" applyFont="1" applyFill="1" applyBorder="1" applyAlignment="1">
      <alignment horizontal="center" vertical="center" wrapText="1"/>
    </xf>
    <xf numFmtId="180" fontId="26" fillId="4" borderId="9" xfId="0" applyNumberFormat="1" applyFont="1" applyFill="1" applyBorder="1" applyAlignment="1">
      <alignment horizontal="center" vertical="center" wrapText="1"/>
    </xf>
    <xf numFmtId="180" fontId="26" fillId="4" borderId="10" xfId="0" applyNumberFormat="1" applyFont="1" applyFill="1" applyBorder="1" applyAlignment="1">
      <alignment horizontal="center" vertical="center" wrapText="1"/>
    </xf>
    <xf numFmtId="0" fontId="16" fillId="0" borderId="1" xfId="16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131" applyNumberFormat="1" applyFont="1" applyFill="1" applyAlignment="1" applyProtection="1">
      <alignment horizontal="center" vertical="center" wrapText="1"/>
      <protection locked="0"/>
    </xf>
    <xf numFmtId="0" fontId="24" fillId="0" borderId="0" xfId="131" applyFont="1" applyFill="1" applyAlignment="1" applyProtection="1">
      <alignment horizontal="center" vertical="center" wrapText="1"/>
      <protection locked="0"/>
    </xf>
    <xf numFmtId="49" fontId="16" fillId="0" borderId="4" xfId="131" applyNumberFormat="1" applyFont="1" applyFill="1" applyBorder="1" applyAlignment="1" applyProtection="1">
      <alignment horizontal="center" vertical="center" wrapText="1"/>
      <protection locked="0"/>
    </xf>
    <xf numFmtId="49" fontId="16" fillId="0" borderId="7" xfId="131" applyNumberFormat="1" applyFont="1" applyFill="1" applyBorder="1" applyAlignment="1" applyProtection="1">
      <alignment horizontal="center" vertical="center" wrapText="1"/>
      <protection locked="0"/>
    </xf>
    <xf numFmtId="0" fontId="18" fillId="0" borderId="1" xfId="131" applyNumberFormat="1" applyFont="1" applyFill="1" applyBorder="1" applyAlignment="1" applyProtection="1">
      <alignment horizontal="right" vertical="center" wrapText="1"/>
      <protection locked="0"/>
    </xf>
    <xf numFmtId="176" fontId="18" fillId="0" borderId="1" xfId="131" applyNumberFormat="1" applyFont="1" applyFill="1" applyBorder="1" applyAlignment="1" applyProtection="1">
      <alignment horizontal="right" vertical="center" wrapText="1"/>
      <protection locked="0"/>
    </xf>
    <xf numFmtId="179" fontId="18" fillId="0" borderId="1" xfId="131" applyNumberFormat="1" applyFont="1" applyFill="1" applyBorder="1" applyAlignment="1" applyProtection="1">
      <alignment horizontal="right" vertical="center" wrapText="1"/>
      <protection locked="0"/>
    </xf>
    <xf numFmtId="10" fontId="18" fillId="0" borderId="1" xfId="131" applyNumberFormat="1" applyFont="1" applyFill="1" applyBorder="1" applyAlignment="1" applyProtection="1">
      <alignment horizontal="right" vertical="center" wrapText="1"/>
      <protection locked="0"/>
    </xf>
    <xf numFmtId="0" fontId="20" fillId="0" borderId="1" xfId="131" applyFont="1" applyFill="1" applyBorder="1" applyAlignment="1" applyProtection="1">
      <alignment horizontal="left" vertical="center"/>
      <protection locked="0"/>
    </xf>
    <xf numFmtId="0" fontId="20" fillId="0" borderId="1" xfId="131" applyFont="1" applyFill="1" applyBorder="1" applyAlignment="1" applyProtection="1">
      <alignment horizontal="left" vertical="center" wrapText="1"/>
      <protection locked="0"/>
    </xf>
    <xf numFmtId="0" fontId="23" fillId="0" borderId="1" xfId="131" applyFont="1" applyFill="1" applyBorder="1" applyAlignment="1" applyProtection="1">
      <alignment horizontal="left" vertical="center" wrapText="1"/>
      <protection locked="0"/>
    </xf>
    <xf numFmtId="0" fontId="20" fillId="0" borderId="1" xfId="131" applyFont="1" applyFill="1" applyBorder="1" applyAlignment="1" applyProtection="1">
      <alignment horizontal="center" vertical="center" wrapText="1"/>
      <protection locked="0"/>
    </xf>
    <xf numFmtId="0" fontId="2" fillId="0" borderId="1" xfId="34" applyFont="1" applyFill="1" applyBorder="1" applyAlignment="1">
      <alignment horizontal="center" vertical="center" wrapText="1"/>
    </xf>
    <xf numFmtId="0" fontId="2" fillId="0" borderId="1" xfId="412" applyFont="1" applyFill="1" applyBorder="1" applyAlignment="1">
      <alignment horizontal="center" vertical="center"/>
    </xf>
    <xf numFmtId="0" fontId="3" fillId="0" borderId="1" xfId="34" applyFont="1" applyFill="1" applyBorder="1" applyAlignment="1">
      <alignment horizontal="center" vertical="center" wrapText="1"/>
    </xf>
    <xf numFmtId="0" fontId="4" fillId="0" borderId="1" xfId="34" applyFont="1" applyFill="1" applyBorder="1" applyAlignment="1">
      <alignment horizontal="center" vertical="center"/>
    </xf>
    <xf numFmtId="0" fontId="10" fillId="0" borderId="1" xfId="34" applyFont="1" applyFill="1" applyBorder="1" applyAlignment="1">
      <alignment horizontal="left" vertical="center" wrapText="1"/>
    </xf>
    <xf numFmtId="0" fontId="9" fillId="0" borderId="1" xfId="34" applyFont="1" applyFill="1" applyBorder="1" applyAlignment="1">
      <alignment horizontal="center" vertical="center"/>
    </xf>
    <xf numFmtId="0" fontId="2" fillId="0" borderId="1" xfId="34" applyFont="1" applyFill="1" applyBorder="1" applyAlignment="1">
      <alignment horizontal="center" vertical="center"/>
    </xf>
    <xf numFmtId="0" fontId="2" fillId="0" borderId="8" xfId="34" applyFont="1" applyFill="1" applyBorder="1" applyAlignment="1">
      <alignment horizontal="center" vertical="center"/>
    </xf>
    <xf numFmtId="0" fontId="2" fillId="0" borderId="9" xfId="34" applyFont="1" applyFill="1" applyBorder="1" applyAlignment="1">
      <alignment horizontal="center" vertical="center"/>
    </xf>
    <xf numFmtId="0" fontId="2" fillId="0" borderId="10" xfId="34" applyFont="1" applyFill="1" applyBorder="1" applyAlignment="1">
      <alignment horizontal="center" vertical="center"/>
    </xf>
    <xf numFmtId="0" fontId="8" fillId="0" borderId="1" xfId="412" applyFont="1" applyFill="1" applyBorder="1" applyAlignment="1">
      <alignment horizontal="center" vertical="center"/>
    </xf>
    <xf numFmtId="0" fontId="8" fillId="0" borderId="1" xfId="34" applyFont="1" applyFill="1" applyBorder="1" applyAlignment="1">
      <alignment horizontal="center" vertical="center"/>
    </xf>
    <xf numFmtId="0" fontId="8" fillId="0" borderId="1" xfId="412" applyFont="1" applyFill="1" applyBorder="1" applyAlignment="1">
      <alignment horizontal="center" vertical="center" wrapText="1"/>
    </xf>
    <xf numFmtId="0" fontId="11" fillId="0" borderId="1" xfId="34" applyFont="1" applyFill="1" applyBorder="1" applyAlignment="1">
      <alignment horizontal="center" vertical="center"/>
    </xf>
    <xf numFmtId="0" fontId="7" fillId="0" borderId="1" xfId="34" applyFont="1" applyFill="1" applyBorder="1" applyAlignment="1">
      <alignment horizontal="center" vertical="center"/>
    </xf>
    <xf numFmtId="0" fontId="1" fillId="0" borderId="1" xfId="34" applyFont="1" applyFill="1" applyBorder="1" applyAlignment="1">
      <alignment horizontal="center" vertical="center"/>
    </xf>
    <xf numFmtId="0" fontId="12" fillId="0" borderId="1" xfId="34" applyFont="1" applyFill="1" applyBorder="1" applyAlignment="1">
      <alignment horizontal="center" vertical="center"/>
    </xf>
    <xf numFmtId="0" fontId="2" fillId="0" borderId="1" xfId="412" applyFont="1" applyFill="1" applyBorder="1" applyAlignment="1">
      <alignment horizontal="center" vertical="center" wrapText="1"/>
    </xf>
    <xf numFmtId="0" fontId="3" fillId="0" borderId="1" xfId="34" applyFont="1" applyFill="1" applyBorder="1" applyAlignment="1">
      <alignment horizontal="left" vertical="center"/>
    </xf>
    <xf numFmtId="0" fontId="5" fillId="0" borderId="1" xfId="34" applyFont="1" applyFill="1" applyBorder="1" applyAlignment="1">
      <alignment horizontal="center" vertical="center"/>
    </xf>
    <xf numFmtId="0" fontId="6" fillId="0" borderId="1" xfId="34" applyFont="1" applyFill="1" applyBorder="1" applyAlignment="1">
      <alignment horizontal="center" vertical="center"/>
    </xf>
    <xf numFmtId="0" fontId="2" fillId="0" borderId="2" xfId="34" applyFont="1" applyFill="1" applyBorder="1" applyAlignment="1">
      <alignment horizontal="center" vertical="center"/>
    </xf>
    <xf numFmtId="0" fontId="2" fillId="0" borderId="3" xfId="34" applyFont="1" applyFill="1" applyBorder="1" applyAlignment="1">
      <alignment horizontal="center" vertical="center"/>
    </xf>
    <xf numFmtId="0" fontId="2" fillId="0" borderId="4" xfId="34" applyFont="1" applyFill="1" applyBorder="1" applyAlignment="1">
      <alignment horizontal="center" vertical="center"/>
    </xf>
    <xf numFmtId="0" fontId="2" fillId="0" borderId="5" xfId="34" applyFont="1" applyFill="1" applyBorder="1" applyAlignment="1">
      <alignment horizontal="center" vertical="center"/>
    </xf>
    <xf numFmtId="0" fontId="2" fillId="0" borderId="6" xfId="34" applyFont="1" applyFill="1" applyBorder="1" applyAlignment="1">
      <alignment horizontal="center" vertical="center"/>
    </xf>
    <xf numFmtId="0" fontId="2" fillId="0" borderId="7" xfId="34" applyFont="1" applyFill="1" applyBorder="1" applyAlignment="1">
      <alignment horizontal="center" vertical="center"/>
    </xf>
    <xf numFmtId="0" fontId="26" fillId="0" borderId="0" xfId="131" applyNumberFormat="1" applyFont="1" applyFill="1" applyBorder="1" applyAlignment="1" applyProtection="1">
      <alignment horizontal="center" vertical="center" wrapText="1"/>
      <protection locked="0"/>
    </xf>
  </cellXfs>
  <cellStyles count="973">
    <cellStyle name="20% - 强调文字颜色 1 10" xfId="108"/>
    <cellStyle name="20% - 强调文字颜色 1 11" xfId="19"/>
    <cellStyle name="20% - 强调文字颜色 1 2" xfId="8"/>
    <cellStyle name="20% - 强调文字颜色 1 2 2" xfId="111"/>
    <cellStyle name="20% - 强调文字颜色 1 2 3" xfId="91"/>
    <cellStyle name="20% - 强调文字颜色 1 2 4" xfId="113"/>
    <cellStyle name="20% - 强调文字颜色 1 2 5" xfId="117"/>
    <cellStyle name="20% - 强调文字颜色 1 3" xfId="99"/>
    <cellStyle name="20% - 强调文字颜色 1 4" xfId="93"/>
    <cellStyle name="20% - 强调文字颜色 1 5" xfId="85"/>
    <cellStyle name="20% - 强调文字颜色 1 6" xfId="96"/>
    <cellStyle name="20% - 强调文字颜色 1 7" xfId="98"/>
    <cellStyle name="20% - 强调文字颜色 1 8" xfId="102"/>
    <cellStyle name="20% - 强调文字颜色 1 9" xfId="105"/>
    <cellStyle name="20% - 强调文字颜色 2 10" xfId="80"/>
    <cellStyle name="20% - 强调文字颜色 2 11" xfId="88"/>
    <cellStyle name="20% - 强调文字颜色 2 2" xfId="120"/>
    <cellStyle name="20% - 强调文字颜色 2 2 2" xfId="121"/>
    <cellStyle name="20% - 强调文字颜色 2 2 3" xfId="122"/>
    <cellStyle name="20% - 强调文字颜色 2 2 4" xfId="123"/>
    <cellStyle name="20% - 强调文字颜色 2 2 5" xfId="124"/>
    <cellStyle name="20% - 强调文字颜色 2 3" xfId="125"/>
    <cellStyle name="20% - 强调文字颜色 2 4" xfId="126"/>
    <cellStyle name="20% - 强调文字颜色 2 5" xfId="127"/>
    <cellStyle name="20% - 强调文字颜色 2 6" xfId="128"/>
    <cellStyle name="20% - 强调文字颜色 2 7" xfId="129"/>
    <cellStyle name="20% - 强调文字颜色 2 8" xfId="130"/>
    <cellStyle name="20% - 强调文字颜色 2 9" xfId="132"/>
    <cellStyle name="20% - 强调文字颜色 3 10" xfId="118"/>
    <cellStyle name="20% - 强调文字颜色 3 11" xfId="134"/>
    <cellStyle name="20% - 强调文字颜色 3 2" xfId="138"/>
    <cellStyle name="20% - 强调文字颜色 3 2 2" xfId="139"/>
    <cellStyle name="20% - 强调文字颜色 3 2 3" xfId="141"/>
    <cellStyle name="20% - 强调文字颜色 3 2 4" xfId="142"/>
    <cellStyle name="20% - 强调文字颜色 3 2 5" xfId="143"/>
    <cellStyle name="20% - 强调文字颜色 3 3" xfId="62"/>
    <cellStyle name="20% - 强调文字颜色 3 4" xfId="146"/>
    <cellStyle name="20% - 强调文字颜色 3 5" xfId="149"/>
    <cellStyle name="20% - 强调文字颜色 3 6" xfId="152"/>
    <cellStyle name="20% - 强调文字颜色 3 7" xfId="155"/>
    <cellStyle name="20% - 强调文字颜色 3 8" xfId="158"/>
    <cellStyle name="20% - 强调文字颜色 3 9" xfId="163"/>
    <cellStyle name="20% - 强调文字颜色 4 10" xfId="165"/>
    <cellStyle name="20% - 强调文字颜色 4 11" xfId="169"/>
    <cellStyle name="20% - 强调文字颜色 4 2" xfId="172"/>
    <cellStyle name="20% - 强调文字颜色 4 2 2" xfId="178"/>
    <cellStyle name="20% - 强调文字颜色 4 2 3" xfId="183"/>
    <cellStyle name="20% - 强调文字颜色 4 2 4" xfId="188"/>
    <cellStyle name="20% - 强调文字颜色 4 2 5" xfId="190"/>
    <cellStyle name="20% - 强调文字颜色 4 3" xfId="191"/>
    <cellStyle name="20% - 强调文字颜色 4 4" xfId="192"/>
    <cellStyle name="20% - 强调文字颜色 4 5" xfId="20"/>
    <cellStyle name="20% - 强调文字颜色 4 6" xfId="196"/>
    <cellStyle name="20% - 强调文字颜色 4 7" xfId="200"/>
    <cellStyle name="20% - 强调文字颜色 4 8" xfId="205"/>
    <cellStyle name="20% - 强调文字颜色 4 9" xfId="210"/>
    <cellStyle name="20% - 强调文字颜色 5 10" xfId="214"/>
    <cellStyle name="20% - 强调文字颜色 5 11" xfId="216"/>
    <cellStyle name="20% - 强调文字颜色 5 2" xfId="217"/>
    <cellStyle name="20% - 强调文字颜色 5 2 2" xfId="219"/>
    <cellStyle name="20% - 强调文字颜色 5 2 3" xfId="222"/>
    <cellStyle name="20% - 强调文字颜色 5 2 4" xfId="225"/>
    <cellStyle name="20% - 强调文字颜色 5 2 5" xfId="228"/>
    <cellStyle name="20% - 强调文字颜色 5 3" xfId="231"/>
    <cellStyle name="20% - 强调文字颜色 5 4" xfId="232"/>
    <cellStyle name="20% - 强调文字颜色 5 5" xfId="235"/>
    <cellStyle name="20% - 强调文字颜色 5 6" xfId="239"/>
    <cellStyle name="20% - 强调文字颜色 5 7" xfId="242"/>
    <cellStyle name="20% - 强调文字颜色 5 8" xfId="244"/>
    <cellStyle name="20% - 强调文字颜色 5 9" xfId="246"/>
    <cellStyle name="20% - 强调文字颜色 6 10" xfId="249"/>
    <cellStyle name="20% - 强调文字颜色 6 11" xfId="250"/>
    <cellStyle name="20% - 强调文字颜色 6 2" xfId="251"/>
    <cellStyle name="20% - 强调文字颜色 6 2 2" xfId="256"/>
    <cellStyle name="20% - 强调文字颜色 6 2 3" xfId="259"/>
    <cellStyle name="20% - 强调文字颜色 6 2 4" xfId="262"/>
    <cellStyle name="20% - 强调文字颜色 6 2 5" xfId="264"/>
    <cellStyle name="20% - 强调文字颜色 6 3" xfId="266"/>
    <cellStyle name="20% - 强调文字颜色 6 4" xfId="268"/>
    <cellStyle name="20% - 强调文字颜色 6 5" xfId="270"/>
    <cellStyle name="20% - 强调文字颜色 6 6" xfId="273"/>
    <cellStyle name="20% - 强调文字颜色 6 7" xfId="276"/>
    <cellStyle name="20% - 强调文字颜色 6 8" xfId="279"/>
    <cellStyle name="20% - 强调文字颜色 6 9" xfId="282"/>
    <cellStyle name="40% - 强调文字颜色 1 10" xfId="285"/>
    <cellStyle name="40% - 强调文字颜色 1 11" xfId="288"/>
    <cellStyle name="40% - 强调文字颜色 1 2" xfId="290"/>
    <cellStyle name="40% - 强调文字颜色 1 2 2" xfId="291"/>
    <cellStyle name="40% - 强调文字颜色 1 2 3" xfId="292"/>
    <cellStyle name="40% - 强调文字颜色 1 2 4" xfId="293"/>
    <cellStyle name="40% - 强调文字颜色 1 2 5" xfId="294"/>
    <cellStyle name="40% - 强调文字颜色 1 3" xfId="295"/>
    <cellStyle name="40% - 强调文字颜色 1 4" xfId="296"/>
    <cellStyle name="40% - 强调文字颜色 1 5" xfId="297"/>
    <cellStyle name="40% - 强调文字颜色 1 6" xfId="298"/>
    <cellStyle name="40% - 强调文字颜色 1 7" xfId="299"/>
    <cellStyle name="40% - 强调文字颜色 1 8" xfId="300"/>
    <cellStyle name="40% - 强调文字颜色 1 9" xfId="301"/>
    <cellStyle name="40% - 强调文字颜色 2 10" xfId="304"/>
    <cellStyle name="40% - 强调文字颜色 2 11" xfId="109"/>
    <cellStyle name="40% - 强调文字颜色 2 2" xfId="90"/>
    <cellStyle name="40% - 强调文字颜色 2 2 2" xfId="308"/>
    <cellStyle name="40% - 强调文字颜色 2 2 3" xfId="310"/>
    <cellStyle name="40% - 强调文字颜色 2 2 4" xfId="312"/>
    <cellStyle name="40% - 强调文字颜色 2 2 5" xfId="313"/>
    <cellStyle name="40% - 强调文字颜色 2 3" xfId="112"/>
    <cellStyle name="40% - 强调文字颜色 2 4" xfId="116"/>
    <cellStyle name="40% - 强调文字颜色 2 5" xfId="135"/>
    <cellStyle name="40% - 强调文字颜色 2 6" xfId="314"/>
    <cellStyle name="40% - 强调文字颜色 2 7" xfId="315"/>
    <cellStyle name="40% - 强调文字颜色 2 8" xfId="316"/>
    <cellStyle name="40% - 强调文字颜色 2 9" xfId="317"/>
    <cellStyle name="40% - 强调文字颜色 3 10" xfId="32"/>
    <cellStyle name="40% - 强调文字颜色 3 11" xfId="81"/>
    <cellStyle name="40% - 强调文字颜色 3 2" xfId="318"/>
    <cellStyle name="40% - 强调文字颜色 3 2 2" xfId="319"/>
    <cellStyle name="40% - 强调文字颜色 3 2 3" xfId="321"/>
    <cellStyle name="40% - 强调文字颜色 3 2 4" xfId="322"/>
    <cellStyle name="40% - 强调文字颜色 3 2 5" xfId="323"/>
    <cellStyle name="40% - 强调文字颜色 3 3" xfId="324"/>
    <cellStyle name="40% - 强调文字颜色 3 4" xfId="327"/>
    <cellStyle name="40% - 强调文字颜色 3 5" xfId="328"/>
    <cellStyle name="40% - 强调文字颜色 3 6" xfId="329"/>
    <cellStyle name="40% - 强调文字颜色 3 7" xfId="330"/>
    <cellStyle name="40% - 强调文字颜色 3 8" xfId="42"/>
    <cellStyle name="40% - 强调文字颜色 3 9" xfId="25"/>
    <cellStyle name="40% - 强调文字颜色 4 10" xfId="114"/>
    <cellStyle name="40% - 强调文字颜色 4 11" xfId="119"/>
    <cellStyle name="40% - 强调文字颜色 4 2" xfId="48"/>
    <cellStyle name="40% - 强调文字颜色 4 2 2" xfId="331"/>
    <cellStyle name="40% - 强调文字颜色 4 2 3" xfId="333"/>
    <cellStyle name="40% - 强调文字颜色 4 2 4" xfId="335"/>
    <cellStyle name="40% - 强调文字颜色 4 2 5" xfId="337"/>
    <cellStyle name="40% - 强调文字颜色 4 3" xfId="340"/>
    <cellStyle name="40% - 强调文字颜色 4 4" xfId="257"/>
    <cellStyle name="40% - 强调文字颜色 4 5" xfId="260"/>
    <cellStyle name="40% - 强调文字颜色 4 6" xfId="263"/>
    <cellStyle name="40% - 强调文字颜色 4 7" xfId="265"/>
    <cellStyle name="40% - 强调文字颜色 4 8" xfId="341"/>
    <cellStyle name="40% - 强调文字颜色 4 9" xfId="342"/>
    <cellStyle name="40% - 强调文字颜色 5 10" xfId="343"/>
    <cellStyle name="40% - 强调文字颜色 5 11" xfId="166"/>
    <cellStyle name="40% - 强调文字颜色 5 2" xfId="347"/>
    <cellStyle name="40% - 强调文字颜色 5 2 2" xfId="271"/>
    <cellStyle name="40% - 强调文字颜色 5 2 3" xfId="274"/>
    <cellStyle name="40% - 强调文字颜色 5 2 4" xfId="277"/>
    <cellStyle name="40% - 强调文字颜色 5 2 5" xfId="280"/>
    <cellStyle name="40% - 强调文字颜色 5 3" xfId="350"/>
    <cellStyle name="40% - 强调文字颜色 5 4" xfId="352"/>
    <cellStyle name="40% - 强调文字颜色 5 5" xfId="353"/>
    <cellStyle name="40% - 强调文字颜色 5 6" xfId="356"/>
    <cellStyle name="40% - 强调文字颜色 5 7" xfId="54"/>
    <cellStyle name="40% - 强调文字颜色 5 8" xfId="360"/>
    <cellStyle name="40% - 强调文字颜色 5 9" xfId="363"/>
    <cellStyle name="40% - 强调文字颜色 6 10" xfId="364"/>
    <cellStyle name="40% - 强调文字颜色 6 11" xfId="215"/>
    <cellStyle name="40% - 强调文字颜色 6 2" xfId="365"/>
    <cellStyle name="40% - 强调文字颜色 6 2 2" xfId="367"/>
    <cellStyle name="40% - 强调文字颜色 6 2 3" xfId="369"/>
    <cellStyle name="40% - 强调文字颜色 6 2 4" xfId="371"/>
    <cellStyle name="40% - 强调文字颜色 6 2 5" xfId="373"/>
    <cellStyle name="40% - 强调文字颜色 6 3" xfId="376"/>
    <cellStyle name="40% - 强调文字颜色 6 4" xfId="378"/>
    <cellStyle name="40% - 强调文字颜色 6 5" xfId="58"/>
    <cellStyle name="40% - 强调文字颜色 6 6" xfId="381"/>
    <cellStyle name="40% - 强调文字颜色 6 7" xfId="383"/>
    <cellStyle name="40% - 强调文字颜色 6 8" xfId="385"/>
    <cellStyle name="40% - 强调文字颜色 6 9" xfId="320"/>
    <cellStyle name="60% - 强调文字颜色 1 10" xfId="386"/>
    <cellStyle name="60% - 强调文字颜色 1 11" xfId="5"/>
    <cellStyle name="60% - 强调文字颜色 1 2" xfId="147"/>
    <cellStyle name="60% - 强调文字颜色 1 2 2" xfId="387"/>
    <cellStyle name="60% - 强调文字颜色 1 2 3" xfId="388"/>
    <cellStyle name="60% - 强调文字颜色 1 2 4" xfId="389"/>
    <cellStyle name="60% - 强调文字颜色 1 2 5" xfId="390"/>
    <cellStyle name="60% - 强调文字颜色 1 3" xfId="150"/>
    <cellStyle name="60% - 强调文字颜色 1 4" xfId="153"/>
    <cellStyle name="60% - 强调文字颜色 1 5" xfId="156"/>
    <cellStyle name="60% - 强调文字颜色 1 6" xfId="159"/>
    <cellStyle name="60% - 强调文字颜色 1 7" xfId="160"/>
    <cellStyle name="60% - 强调文字颜色 1 8" xfId="302"/>
    <cellStyle name="60% - 强调文字颜色 1 9" xfId="110"/>
    <cellStyle name="60% - 强调文字颜色 2 10" xfId="393"/>
    <cellStyle name="60% - 强调文字颜色 2 11" xfId="286"/>
    <cellStyle name="60% - 强调文字颜色 2 2" xfId="195"/>
    <cellStyle name="60% - 强调文字颜色 2 2 2" xfId="35"/>
    <cellStyle name="60% - 强调文字颜色 2 2 3" xfId="83"/>
    <cellStyle name="60% - 强调文字颜色 2 2 4" xfId="89"/>
    <cellStyle name="60% - 强调文字颜色 2 2 5" xfId="394"/>
    <cellStyle name="60% - 强调文字颜色 2 3" xfId="23"/>
    <cellStyle name="60% - 强调文字颜色 2 4" xfId="199"/>
    <cellStyle name="60% - 强调文字颜色 2 5" xfId="204"/>
    <cellStyle name="60% - 强调文字颜色 2 6" xfId="209"/>
    <cellStyle name="60% - 强调文字颜色 2 7" xfId="213"/>
    <cellStyle name="60% - 强调文字颜色 2 8" xfId="397"/>
    <cellStyle name="60% - 强调文字颜色 2 9" xfId="401"/>
    <cellStyle name="60% - 强调文字颜色 3 10" xfId="164"/>
    <cellStyle name="60% - 强调文字颜色 3 11" xfId="305"/>
    <cellStyle name="60% - 强调文字颜色 3 2" xfId="234"/>
    <cellStyle name="60% - 强调文字颜色 3 2 2" xfId="403"/>
    <cellStyle name="60% - 强调文字颜色 3 2 3" xfId="405"/>
    <cellStyle name="60% - 强调文字颜色 3 2 4" xfId="407"/>
    <cellStyle name="60% - 强调文字颜色 3 2 5" xfId="410"/>
    <cellStyle name="60% - 强调文字颜色 3 3" xfId="238"/>
    <cellStyle name="60% - 强调文字颜色 3 4" xfId="241"/>
    <cellStyle name="60% - 强调文字颜色 3 5" xfId="243"/>
    <cellStyle name="60% - 强调文字颜色 3 6" xfId="245"/>
    <cellStyle name="60% - 强调文字颜色 3 7" xfId="247"/>
    <cellStyle name="60% - 强调文字颜色 3 8" xfId="411"/>
    <cellStyle name="60% - 强调文字颜色 3 9" xfId="414"/>
    <cellStyle name="60% - 强调文字颜色 4 10" xfId="417"/>
    <cellStyle name="60% - 强调文字颜色 4 11" xfId="33"/>
    <cellStyle name="60% - 强调文字颜色 4 2" xfId="269"/>
    <cellStyle name="60% - 强调文字颜色 4 2 2" xfId="379"/>
    <cellStyle name="60% - 强调文字颜色 4 2 3" xfId="59"/>
    <cellStyle name="60% - 强调文字颜色 4 2 4" xfId="382"/>
    <cellStyle name="60% - 强调文字颜色 4 2 5" xfId="384"/>
    <cellStyle name="60% - 强调文字颜色 4 3" xfId="272"/>
    <cellStyle name="60% - 强调文字颜色 4 4" xfId="275"/>
    <cellStyle name="60% - 强调文字颜色 4 5" xfId="278"/>
    <cellStyle name="60% - 强调文字颜色 4 6" xfId="281"/>
    <cellStyle name="60% - 强调文字颜色 4 7" xfId="283"/>
    <cellStyle name="60% - 强调文字颜色 4 8" xfId="181"/>
    <cellStyle name="60% - 强调文字颜色 4 9" xfId="186"/>
    <cellStyle name="60% - 强调文字颜色 5 10" xfId="92"/>
    <cellStyle name="60% - 强调文字颜色 5 11" xfId="115"/>
    <cellStyle name="60% - 强调文字颜色 5 2" xfId="419"/>
    <cellStyle name="60% - 强调文字颜色 5 2 2" xfId="421"/>
    <cellStyle name="60% - 强调文字颜色 5 2 3" xfId="422"/>
    <cellStyle name="60% - 强调文字颜色 5 2 4" xfId="424"/>
    <cellStyle name="60% - 强调文字颜色 5 2 5" xfId="426"/>
    <cellStyle name="60% - 强调文字颜色 5 3" xfId="429"/>
    <cellStyle name="60% - 强调文字颜色 5 4" xfId="430"/>
    <cellStyle name="60% - 强调文字颜色 5 5" xfId="431"/>
    <cellStyle name="60% - 强调文字颜色 5 6" xfId="432"/>
    <cellStyle name="60% - 强调文字颜色 5 7" xfId="433"/>
    <cellStyle name="60% - 强调文字颜色 5 8" xfId="436"/>
    <cellStyle name="60% - 强调文字颜色 5 9" xfId="439"/>
    <cellStyle name="60% - 强调文字颜色 6 10" xfId="441"/>
    <cellStyle name="60% - 强调文字颜色 6 11" xfId="344"/>
    <cellStyle name="60% - 强调文字颜色 6 2" xfId="443"/>
    <cellStyle name="60% - 强调文字颜色 6 2 2" xfId="444"/>
    <cellStyle name="60% - 强调文字颜色 6 2 3" xfId="445"/>
    <cellStyle name="60% - 强调文字颜色 6 2 4" xfId="252"/>
    <cellStyle name="60% - 强调文字颜色 6 2 5" xfId="267"/>
    <cellStyle name="60% - 强调文字颜色 6 3" xfId="448"/>
    <cellStyle name="60% - 强调文字颜色 6 4" xfId="449"/>
    <cellStyle name="60% - 强调文字颜色 6 5" xfId="450"/>
    <cellStyle name="60% - 强调文字颜色 6 6" xfId="451"/>
    <cellStyle name="60% - 强调文字颜色 6 7" xfId="418"/>
    <cellStyle name="60% - 强调文字颜色 6 8" xfId="36"/>
    <cellStyle name="60% - 强调文字颜色 6 9" xfId="84"/>
    <cellStyle name="BOM_Level_1" xfId="326"/>
    <cellStyle name="BOM_Level_Below3" xfId="16"/>
    <cellStyle name="BOM_Level_Below3 4" xfId="452"/>
    <cellStyle name="Normal_Rag6Idx" xfId="425"/>
    <cellStyle name="百分比" xfId="18" builtinId="5"/>
    <cellStyle name="标题 1 10" xfId="454"/>
    <cellStyle name="标题 1 11" xfId="456"/>
    <cellStyle name="标题 1 2" xfId="457"/>
    <cellStyle name="标题 1 2 2" xfId="459"/>
    <cellStyle name="标题 1 2 3" xfId="460"/>
    <cellStyle name="标题 1 2 4" xfId="462"/>
    <cellStyle name="标题 1 2 5" xfId="464"/>
    <cellStyle name="标题 1 3" xfId="466"/>
    <cellStyle name="标题 1 4" xfId="468"/>
    <cellStyle name="标题 1 5" xfId="470"/>
    <cellStyle name="标题 1 6" xfId="472"/>
    <cellStyle name="标题 1 7" xfId="474"/>
    <cellStyle name="标题 1 8" xfId="476"/>
    <cellStyle name="标题 1 9" xfId="477"/>
    <cellStyle name="标题 10" xfId="480"/>
    <cellStyle name="标题 11" xfId="482"/>
    <cellStyle name="标题 12" xfId="484"/>
    <cellStyle name="标题 13" xfId="485"/>
    <cellStyle name="标题 14" xfId="486"/>
    <cellStyle name="标题 2 10" xfId="357"/>
    <cellStyle name="标题 2 11" xfId="55"/>
    <cellStyle name="标题 2 2" xfId="487"/>
    <cellStyle name="标题 2 2 2" xfId="488"/>
    <cellStyle name="标题 2 2 3" xfId="489"/>
    <cellStyle name="标题 2 2 4" xfId="366"/>
    <cellStyle name="标题 2 2 5" xfId="377"/>
    <cellStyle name="标题 2 3" xfId="490"/>
    <cellStyle name="标题 2 4" xfId="491"/>
    <cellStyle name="标题 2 5" xfId="492"/>
    <cellStyle name="标题 2 6" xfId="493"/>
    <cellStyle name="标题 2 7" xfId="494"/>
    <cellStyle name="标题 2 8" xfId="495"/>
    <cellStyle name="标题 2 9" xfId="496"/>
    <cellStyle name="标题 3 10" xfId="500"/>
    <cellStyle name="标题 3 11" xfId="9"/>
    <cellStyle name="标题 3 2" xfId="502"/>
    <cellStyle name="标题 3 2 2" xfId="104"/>
    <cellStyle name="标题 3 2 3" xfId="107"/>
    <cellStyle name="标题 3 2 4" xfId="504"/>
    <cellStyle name="标题 3 2 5" xfId="506"/>
    <cellStyle name="标题 3 3" xfId="510"/>
    <cellStyle name="标题 3 4" xfId="514"/>
    <cellStyle name="标题 3 5" xfId="518"/>
    <cellStyle name="标题 3 6" xfId="522"/>
    <cellStyle name="标题 3 7" xfId="526"/>
    <cellStyle name="标题 3 8" xfId="530"/>
    <cellStyle name="标题 3 9" xfId="536"/>
    <cellStyle name="标题 4 10" xfId="447"/>
    <cellStyle name="标题 4 11" xfId="255"/>
    <cellStyle name="标题 4 2" xfId="428"/>
    <cellStyle name="标题 4 2 2" xfId="539"/>
    <cellStyle name="标题 4 2 3" xfId="540"/>
    <cellStyle name="标题 4 2 4" xfId="541"/>
    <cellStyle name="标题 4 2 5" xfId="542"/>
    <cellStyle name="标题 4 3" xfId="543"/>
    <cellStyle name="标题 4 4" xfId="332"/>
    <cellStyle name="标题 4 5" xfId="334"/>
    <cellStyle name="标题 4 6" xfId="336"/>
    <cellStyle name="标题 4 7" xfId="338"/>
    <cellStyle name="标题 4 8" xfId="544"/>
    <cellStyle name="标题 4 9" xfId="140"/>
    <cellStyle name="标题 5" xfId="545"/>
    <cellStyle name="标题 5 2" xfId="547"/>
    <cellStyle name="标题 5 3" xfId="548"/>
    <cellStyle name="标题 5 4" xfId="66"/>
    <cellStyle name="标题 6" xfId="549"/>
    <cellStyle name="标题 7" xfId="551"/>
    <cellStyle name="标题 8" xfId="554"/>
    <cellStyle name="标题 9" xfId="555"/>
    <cellStyle name="差 10" xfId="556"/>
    <cellStyle name="差 11" xfId="557"/>
    <cellStyle name="差 2" xfId="558"/>
    <cellStyle name="差 2 2" xfId="560"/>
    <cellStyle name="差 2 3" xfId="561"/>
    <cellStyle name="差 2 4" xfId="562"/>
    <cellStyle name="差 2 5" xfId="564"/>
    <cellStyle name="差 3" xfId="566"/>
    <cellStyle name="差 4" xfId="569"/>
    <cellStyle name="差 5" xfId="572"/>
    <cellStyle name="差 6" xfId="38"/>
    <cellStyle name="差 7" xfId="40"/>
    <cellStyle name="差 8" xfId="43"/>
    <cellStyle name="差 9" xfId="26"/>
    <cellStyle name="差_KING" xfId="574"/>
    <cellStyle name="常规" xfId="0" builtinId="0"/>
    <cellStyle name="常规 10" xfId="575"/>
    <cellStyle name="常规 10 2" xfId="553"/>
    <cellStyle name="常规 11" xfId="576"/>
    <cellStyle name="常规 12" xfId="577"/>
    <cellStyle name="常规 13" xfId="442"/>
    <cellStyle name="常规 14" xfId="345"/>
    <cellStyle name="常规 15" xfId="167"/>
    <cellStyle name="常规 16" xfId="170"/>
    <cellStyle name="常规 17" xfId="579"/>
    <cellStyle name="常规 18" xfId="581"/>
    <cellStyle name="常规 19" xfId="584"/>
    <cellStyle name="常规 2" xfId="585"/>
    <cellStyle name="常规 2 10" xfId="587"/>
    <cellStyle name="常规 2 11" xfId="589"/>
    <cellStyle name="常规 2 12" xfId="591"/>
    <cellStyle name="常规 2 13" xfId="594"/>
    <cellStyle name="常规 2 14" xfId="596"/>
    <cellStyle name="常规 2 15" xfId="599"/>
    <cellStyle name="常规 2 16" xfId="602"/>
    <cellStyle name="常规 2 17" xfId="605"/>
    <cellStyle name="常规 2 18" xfId="608"/>
    <cellStyle name="常规 2 19" xfId="610"/>
    <cellStyle name="常规 2 2" xfId="412"/>
    <cellStyle name="常规 2 2 10" xfId="368"/>
    <cellStyle name="常规 2 2 11" xfId="370"/>
    <cellStyle name="常规 2 2 12" xfId="372"/>
    <cellStyle name="常规 2 2 13" xfId="374"/>
    <cellStyle name="常规 2 2 14" xfId="611"/>
    <cellStyle name="常规 2 2 15" xfId="220"/>
    <cellStyle name="常规 2 2 16" xfId="223"/>
    <cellStyle name="常规 2 2 17" xfId="226"/>
    <cellStyle name="常规 2 2 18" xfId="229"/>
    <cellStyle name="常规 2 2 19" xfId="613"/>
    <cellStyle name="常规 2 2 2" xfId="289"/>
    <cellStyle name="常规 2 2 2 10" xfId="535"/>
    <cellStyle name="常规 2 2 2 11" xfId="616"/>
    <cellStyle name="常规 2 2 2 12" xfId="618"/>
    <cellStyle name="常规 2 2 2 13" xfId="620"/>
    <cellStyle name="常规 2 2 2 14" xfId="498"/>
    <cellStyle name="常规 2 2 2 15" xfId="7"/>
    <cellStyle name="常规 2 2 2 16" xfId="100"/>
    <cellStyle name="常规 2 2 2 17" xfId="94"/>
    <cellStyle name="常规 2 2 2 18" xfId="86"/>
    <cellStyle name="常规 2 2 2 19" xfId="97"/>
    <cellStyle name="常规 2 2 2 2" xfId="621"/>
    <cellStyle name="常规 2 2 2 2 10" xfId="509"/>
    <cellStyle name="常规 2 2 2 2 11" xfId="513"/>
    <cellStyle name="常规 2 2 2 2 12" xfId="517"/>
    <cellStyle name="常规 2 2 2 2 13" xfId="521"/>
    <cellStyle name="常规 2 2 2 2 14" xfId="525"/>
    <cellStyle name="常规 2 2 2 2 15" xfId="529"/>
    <cellStyle name="常规 2 2 2 2 16" xfId="534"/>
    <cellStyle name="常规 2 2 2 2 17" xfId="615"/>
    <cellStyle name="常规 2 2 2 2 18" xfId="617"/>
    <cellStyle name="常规 2 2 2 2 19" xfId="619"/>
    <cellStyle name="常规 2 2 2 2 2" xfId="622"/>
    <cellStyle name="常规 2 2 2 2 2 2" xfId="623"/>
    <cellStyle name="常规 2 2 2 2 20" xfId="528"/>
    <cellStyle name="常规 2 2 2 2 21" xfId="533"/>
    <cellStyle name="常规 2 2 2 2 22" xfId="614"/>
    <cellStyle name="常规 2 2 2 2 3" xfId="625"/>
    <cellStyle name="常规 2 2 2 2 4" xfId="501"/>
    <cellStyle name="常规 2 2 2 2 5" xfId="508"/>
    <cellStyle name="常规 2 2 2 2 6" xfId="512"/>
    <cellStyle name="常规 2 2 2 2 7" xfId="516"/>
    <cellStyle name="常规 2 2 2 2 8" xfId="520"/>
    <cellStyle name="常规 2 2 2 2 9" xfId="524"/>
    <cellStyle name="常规 2 2 2 20" xfId="6"/>
    <cellStyle name="常规 2 2 2 21" xfId="101"/>
    <cellStyle name="常规 2 2 2 22" xfId="95"/>
    <cellStyle name="常规 2 2 2 3" xfId="626"/>
    <cellStyle name="常规 2 2 2 4" xfId="64"/>
    <cellStyle name="常规 2 2 2 5" xfId="51"/>
    <cellStyle name="常规 2 2 2 6" xfId="68"/>
    <cellStyle name="常规 2 2 2 7" xfId="69"/>
    <cellStyle name="常规 2 2 2 8" xfId="71"/>
    <cellStyle name="常规 2 2 2 9" xfId="74"/>
    <cellStyle name="常规 2 2 20" xfId="221"/>
    <cellStyle name="常规 2 2 21" xfId="224"/>
    <cellStyle name="常规 2 2 22" xfId="227"/>
    <cellStyle name="常规 2 2 23" xfId="230"/>
    <cellStyle name="常规 2 2 24" xfId="612"/>
    <cellStyle name="常规 2 2 25" xfId="627"/>
    <cellStyle name="常规 2 2 26" xfId="628"/>
    <cellStyle name="常规 2 2 3" xfId="629"/>
    <cellStyle name="常规 2 2 4" xfId="4"/>
    <cellStyle name="常规 2 2 5" xfId="630"/>
    <cellStyle name="常规 2 2 6" xfId="458"/>
    <cellStyle name="常规 2 2 7" xfId="465"/>
    <cellStyle name="常规 2 2 8" xfId="467"/>
    <cellStyle name="常规 2 2 9" xfId="469"/>
    <cellStyle name="常规 2 20" xfId="598"/>
    <cellStyle name="常规 2 21" xfId="601"/>
    <cellStyle name="常规 2 22" xfId="604"/>
    <cellStyle name="常规 2 23" xfId="607"/>
    <cellStyle name="常规 2 24" xfId="609"/>
    <cellStyle name="常规 2 25" xfId="631"/>
    <cellStyle name="常规 2 26" xfId="11"/>
    <cellStyle name="常规 2 27" xfId="632"/>
    <cellStyle name="常规 2 27 2 2" xfId="75"/>
    <cellStyle name="常规 2 28" xfId="218"/>
    <cellStyle name="常规 2 3" xfId="415"/>
    <cellStyle name="常规 2 4" xfId="633"/>
    <cellStyle name="常规 2 5" xfId="634"/>
    <cellStyle name="常规 2 6" xfId="635"/>
    <cellStyle name="常规 2 7" xfId="636"/>
    <cellStyle name="常规 2 8" xfId="637"/>
    <cellStyle name="常规 2 9" xfId="639"/>
    <cellStyle name="常规 20" xfId="168"/>
    <cellStyle name="常规 21" xfId="171"/>
    <cellStyle name="常规 22" xfId="578"/>
    <cellStyle name="常规 23" xfId="582"/>
    <cellStyle name="常规 24" xfId="583"/>
    <cellStyle name="常规 25" xfId="641"/>
    <cellStyle name="常规 26" xfId="46"/>
    <cellStyle name="常规 27" xfId="643"/>
    <cellStyle name="常规 28" xfId="645"/>
    <cellStyle name="常规 29" xfId="647"/>
    <cellStyle name="常规 3" xfId="177"/>
    <cellStyle name="常规 3 10" xfId="649"/>
    <cellStyle name="常规 3 11" xfId="650"/>
    <cellStyle name="常规 3 12" xfId="651"/>
    <cellStyle name="常规 3 13" xfId="652"/>
    <cellStyle name="常规 3 14" xfId="10"/>
    <cellStyle name="常规 3 15" xfId="653"/>
    <cellStyle name="常规 3 16" xfId="655"/>
    <cellStyle name="常规 3 17" xfId="657"/>
    <cellStyle name="常规 3 18" xfId="659"/>
    <cellStyle name="常规 3 19" xfId="661"/>
    <cellStyle name="常规 3 2" xfId="180"/>
    <cellStyle name="常规 3 2 10" xfId="461"/>
    <cellStyle name="常规 3 2 11" xfId="463"/>
    <cellStyle name="常规 3 2 12" xfId="402"/>
    <cellStyle name="常规 3 2 13" xfId="404"/>
    <cellStyle name="常规 3 2 14" xfId="406"/>
    <cellStyle name="常规 3 2 15" xfId="409"/>
    <cellStyle name="常规 3 2 16" xfId="663"/>
    <cellStyle name="常规 3 2 17" xfId="307"/>
    <cellStyle name="常规 3 2 18" xfId="309"/>
    <cellStyle name="常规 3 2 19" xfId="311"/>
    <cellStyle name="常规 3 2 2" xfId="665"/>
    <cellStyle name="常规 3 2 2 2" xfId="478"/>
    <cellStyle name="常规 3 2 20" xfId="408"/>
    <cellStyle name="常规 3 2 21" xfId="664"/>
    <cellStyle name="常规 3 2 22" xfId="306"/>
    <cellStyle name="常规 3 2 3" xfId="668"/>
    <cellStyle name="常规 3 2 4" xfId="671"/>
    <cellStyle name="常规 3 2 5" xfId="137"/>
    <cellStyle name="常规 3 2 6" xfId="61"/>
    <cellStyle name="常规 3 2 7" xfId="145"/>
    <cellStyle name="常规 3 2 8" xfId="148"/>
    <cellStyle name="常规 3 2 9" xfId="151"/>
    <cellStyle name="常规 3 20" xfId="654"/>
    <cellStyle name="常规 3 21" xfId="656"/>
    <cellStyle name="常规 3 22" xfId="658"/>
    <cellStyle name="常规 3 23" xfId="660"/>
    <cellStyle name="常规 3 24" xfId="662"/>
    <cellStyle name="常规 3 25" xfId="675"/>
    <cellStyle name="常规 3 26" xfId="677"/>
    <cellStyle name="常规 3 27" xfId="1"/>
    <cellStyle name="常规 3 28" xfId="678"/>
    <cellStyle name="常规 3 29" xfId="679"/>
    <cellStyle name="常规 3 3" xfId="185"/>
    <cellStyle name="常规 3 30" xfId="676"/>
    <cellStyle name="常规 3 4" xfId="680"/>
    <cellStyle name="常规 3 5" xfId="681"/>
    <cellStyle name="常规 3 6" xfId="682"/>
    <cellStyle name="常规 3 7" xfId="683"/>
    <cellStyle name="常规 3 8" xfId="684"/>
    <cellStyle name="常规 3 9" xfId="685"/>
    <cellStyle name="常规 30" xfId="642"/>
    <cellStyle name="常规 31" xfId="45"/>
    <cellStyle name="常规 32" xfId="644"/>
    <cellStyle name="常规 33" xfId="646"/>
    <cellStyle name="常规 34" xfId="648"/>
    <cellStyle name="常规 35" xfId="392"/>
    <cellStyle name="常规 36" xfId="284"/>
    <cellStyle name="常规 37" xfId="287"/>
    <cellStyle name="常规 38" xfId="686"/>
    <cellStyle name="常规 39" xfId="3"/>
    <cellStyle name="常规 4" xfId="687"/>
    <cellStyle name="常规 4 10" xfId="690"/>
    <cellStyle name="常规 4 11" xfId="41"/>
    <cellStyle name="常规 4 12" xfId="24"/>
    <cellStyle name="常规 4 13" xfId="17"/>
    <cellStyle name="常规 4 14" xfId="44"/>
    <cellStyle name="常规 4 15" xfId="73"/>
    <cellStyle name="常规 4 16" xfId="77"/>
    <cellStyle name="常规 4 17" xfId="691"/>
    <cellStyle name="常规 4 18" xfId="694"/>
    <cellStyle name="常规 4 19" xfId="696"/>
    <cellStyle name="常规 4 2" xfId="435"/>
    <cellStyle name="常规 4 2 10" xfId="699"/>
    <cellStyle name="常规 4 2 11" xfId="700"/>
    <cellStyle name="常规 4 2 12" xfId="701"/>
    <cellStyle name="常规 4 2 13" xfId="702"/>
    <cellStyle name="常规 4 2 14" xfId="703"/>
    <cellStyle name="常规 4 2 15" xfId="704"/>
    <cellStyle name="常规 4 2 16" xfId="706"/>
    <cellStyle name="常规 4 2 17" xfId="708"/>
    <cellStyle name="常规 4 2 18" xfId="710"/>
    <cellStyle name="常规 4 2 19" xfId="712"/>
    <cellStyle name="常规 4 2 2" xfId="714"/>
    <cellStyle name="常规 4 2 2 10" xfId="716"/>
    <cellStyle name="常规 4 2 2 11" xfId="718"/>
    <cellStyle name="常规 4 2 2 12" xfId="720"/>
    <cellStyle name="常规 4 2 2 2" xfId="722"/>
    <cellStyle name="常规 4 2 2 3" xfId="30"/>
    <cellStyle name="常规 4 2 2 4" xfId="725"/>
    <cellStyle name="常规 4 2 2 5" xfId="728"/>
    <cellStyle name="常规 4 2 2 6" xfId="731"/>
    <cellStyle name="常规 4 2 2 7" xfId="734"/>
    <cellStyle name="常规 4 2 2 8" xfId="737"/>
    <cellStyle name="常规 4 2 2 9" xfId="738"/>
    <cellStyle name="常规 4 2 20" xfId="705"/>
    <cellStyle name="常规 4 2 21" xfId="707"/>
    <cellStyle name="常规 4 2 22" xfId="709"/>
    <cellStyle name="常规 4 2 23" xfId="711"/>
    <cellStyle name="常规 4 2 24" xfId="713"/>
    <cellStyle name="常规 4 2 3" xfId="739"/>
    <cellStyle name="常规 4 2 4" xfId="741"/>
    <cellStyle name="常规 4 2 5" xfId="743"/>
    <cellStyle name="常规 4 2 6" xfId="745"/>
    <cellStyle name="常规 4 2 7" xfId="747"/>
    <cellStyle name="常规 4 2 8" xfId="749"/>
    <cellStyle name="常规 4 2 9" xfId="750"/>
    <cellStyle name="常规 4 20" xfId="72"/>
    <cellStyle name="常规 4 21" xfId="76"/>
    <cellStyle name="常规 4 22" xfId="692"/>
    <cellStyle name="常规 4 23" xfId="695"/>
    <cellStyle name="常规 4 24" xfId="697"/>
    <cellStyle name="常规 4 3" xfId="438"/>
    <cellStyle name="常规 4 4" xfId="715"/>
    <cellStyle name="常规 4 5" xfId="740"/>
    <cellStyle name="常规 4 6" xfId="742"/>
    <cellStyle name="常规 4 7" xfId="744"/>
    <cellStyle name="常规 4 8" xfId="746"/>
    <cellStyle name="常规 4 9" xfId="748"/>
    <cellStyle name="常规 40" xfId="391"/>
    <cellStyle name="常规 5" xfId="194"/>
    <cellStyle name="常规 5 2" xfId="34"/>
    <cellStyle name="常规 5 2 2" xfId="39"/>
    <cellStyle name="常规 6" xfId="22"/>
    <cellStyle name="常规 6 10" xfId="173"/>
    <cellStyle name="常规 6 11" xfId="689"/>
    <cellStyle name="常规 6 12" xfId="193"/>
    <cellStyle name="常规 6 13" xfId="21"/>
    <cellStyle name="常规 6 14" xfId="198"/>
    <cellStyle name="常规 6 15" xfId="203"/>
    <cellStyle name="常规 6 16" xfId="208"/>
    <cellStyle name="常规 6 17" xfId="212"/>
    <cellStyle name="常规 6 18" xfId="396"/>
    <cellStyle name="常规 6 19" xfId="400"/>
    <cellStyle name="常规 6 2" xfId="751"/>
    <cellStyle name="常规 6 2 10" xfId="471"/>
    <cellStyle name="常规 6 2 11" xfId="473"/>
    <cellStyle name="常规 6 2 12" xfId="475"/>
    <cellStyle name="常规 6 2 2" xfId="354"/>
    <cellStyle name="常规 6 2 3" xfId="52"/>
    <cellStyle name="常规 6 2 4" xfId="358"/>
    <cellStyle name="常规 6 2 5" xfId="361"/>
    <cellStyle name="常规 6 2 6" xfId="755"/>
    <cellStyle name="常规 6 2 7" xfId="756"/>
    <cellStyle name="常规 6 2 8" xfId="757"/>
    <cellStyle name="常规 6 2 9" xfId="758"/>
    <cellStyle name="常规 6 20" xfId="202"/>
    <cellStyle name="常规 6 21" xfId="207"/>
    <cellStyle name="常规 6 22" xfId="211"/>
    <cellStyle name="常规 6 23" xfId="395"/>
    <cellStyle name="常规 6 24" xfId="399"/>
    <cellStyle name="常规 6 3" xfId="759"/>
    <cellStyle name="常规 6 4" xfId="723"/>
    <cellStyle name="常规 6 5" xfId="29"/>
    <cellStyle name="常规 6 6" xfId="726"/>
    <cellStyle name="常规 6 7" xfId="729"/>
    <cellStyle name="常规 6 8" xfId="732"/>
    <cellStyle name="常规 6 9" xfId="735"/>
    <cellStyle name="常规 7" xfId="197"/>
    <cellStyle name="常规 7 10" xfId="764"/>
    <cellStyle name="常规 7 11" xfId="766"/>
    <cellStyle name="常规 7 12" xfId="767"/>
    <cellStyle name="常规 7 13" xfId="769"/>
    <cellStyle name="常规 7 14" xfId="770"/>
    <cellStyle name="常规 7 15" xfId="771"/>
    <cellStyle name="常规 7 16" xfId="773"/>
    <cellStyle name="常规 7 17" xfId="775"/>
    <cellStyle name="常规 7 18" xfId="752"/>
    <cellStyle name="常规 7 19" xfId="760"/>
    <cellStyle name="常规 7 2" xfId="777"/>
    <cellStyle name="常规 7 2 10" xfId="531"/>
    <cellStyle name="常规 7 2 11" xfId="537"/>
    <cellStyle name="常规 7 2 12" xfId="778"/>
    <cellStyle name="常规 7 2 2" xfId="779"/>
    <cellStyle name="常规 7 2 3" xfId="503"/>
    <cellStyle name="常规 7 2 4" xfId="511"/>
    <cellStyle name="常规 7 2 5" xfId="515"/>
    <cellStyle name="常规 7 2 6" xfId="519"/>
    <cellStyle name="常规 7 2 7" xfId="523"/>
    <cellStyle name="常规 7 2 8" xfId="527"/>
    <cellStyle name="常规 7 2 9" xfId="532"/>
    <cellStyle name="常规 7 20" xfId="772"/>
    <cellStyle name="常规 7 21" xfId="774"/>
    <cellStyle name="常规 7 22" xfId="776"/>
    <cellStyle name="常规 7 23" xfId="753"/>
    <cellStyle name="常规 7 24" xfId="761"/>
    <cellStyle name="常规 7 3" xfId="12"/>
    <cellStyle name="常规 7 4" xfId="780"/>
    <cellStyle name="常规 7 5" xfId="781"/>
    <cellStyle name="常规 7 6" xfId="783"/>
    <cellStyle name="常规 7 7" xfId="784"/>
    <cellStyle name="常规 7 8" xfId="785"/>
    <cellStyle name="常规 7 9" xfId="786"/>
    <cellStyle name="常规 8" xfId="201"/>
    <cellStyle name="常规 9" xfId="206"/>
    <cellStyle name="好 10" xfId="586"/>
    <cellStyle name="好 11" xfId="176"/>
    <cellStyle name="好 2" xfId="787"/>
    <cellStyle name="好 2 2" xfId="788"/>
    <cellStyle name="好 2 3" xfId="346"/>
    <cellStyle name="好 2 4" xfId="349"/>
    <cellStyle name="好 2 5" xfId="351"/>
    <cellStyle name="好 3" xfId="789"/>
    <cellStyle name="好 4" xfId="790"/>
    <cellStyle name="好 5" xfId="103"/>
    <cellStyle name="好 6" xfId="106"/>
    <cellStyle name="好 7" xfId="505"/>
    <cellStyle name="好 8" xfId="507"/>
    <cellStyle name="好 9" xfId="420"/>
    <cellStyle name="好_KING" xfId="791"/>
    <cellStyle name="汇总 10" xfId="237"/>
    <cellStyle name="汇总 10 2" xfId="792"/>
    <cellStyle name="汇总 11" xfId="240"/>
    <cellStyle name="汇总 11 2" xfId="698"/>
    <cellStyle name="汇总 2" xfId="794"/>
    <cellStyle name="汇总 2 2" xfId="795"/>
    <cellStyle name="汇总 2 2 2" xfId="796"/>
    <cellStyle name="汇总 2 3" xfId="797"/>
    <cellStyle name="汇总 2 3 2" xfId="799"/>
    <cellStyle name="汇总 2 4" xfId="801"/>
    <cellStyle name="汇总 2 4 2" xfId="803"/>
    <cellStyle name="汇总 2 5" xfId="804"/>
    <cellStyle name="汇总 2 6" xfId="806"/>
    <cellStyle name="汇总 3" xfId="808"/>
    <cellStyle name="汇总 3 2" xfId="809"/>
    <cellStyle name="汇总 4" xfId="811"/>
    <cellStyle name="汇总 4 2" xfId="812"/>
    <cellStyle name="汇总 5" xfId="814"/>
    <cellStyle name="汇总 5 2" xfId="593"/>
    <cellStyle name="汇总 6" xfId="815"/>
    <cellStyle name="汇总 6 2" xfId="816"/>
    <cellStyle name="汇总 7" xfId="793"/>
    <cellStyle name="汇总 7 2" xfId="818"/>
    <cellStyle name="汇总 8" xfId="820"/>
    <cellStyle name="汇总 8 2" xfId="821"/>
    <cellStyle name="汇总 9" xfId="823"/>
    <cellStyle name="汇总 9 2" xfId="824"/>
    <cellStyle name="计算 10" xfId="568"/>
    <cellStyle name="计算 10 2" xfId="825"/>
    <cellStyle name="计算 11" xfId="571"/>
    <cellStyle name="计算 11 2" xfId="481"/>
    <cellStyle name="计算 2" xfId="826"/>
    <cellStyle name="计算 2 2" xfId="828"/>
    <cellStyle name="计算 2 2 2" xfId="829"/>
    <cellStyle name="计算 2 3" xfId="325"/>
    <cellStyle name="计算 2 3 2" xfId="830"/>
    <cellStyle name="计算 2 4" xfId="831"/>
    <cellStyle name="计算 2 4 2" xfId="832"/>
    <cellStyle name="计算 2 5" xfId="833"/>
    <cellStyle name="计算 2 6" xfId="834"/>
    <cellStyle name="计算 3" xfId="835"/>
    <cellStyle name="计算 3 2" xfId="47"/>
    <cellStyle name="计算 4" xfId="837"/>
    <cellStyle name="计算 4 2" xfId="838"/>
    <cellStyle name="计算 5" xfId="839"/>
    <cellStyle name="计算 5 2" xfId="841"/>
    <cellStyle name="计算 6" xfId="843"/>
    <cellStyle name="计算 6 2" xfId="440"/>
    <cellStyle name="计算 7" xfId="666"/>
    <cellStyle name="计算 7 2" xfId="479"/>
    <cellStyle name="计算 8" xfId="669"/>
    <cellStyle name="计算 8 2" xfId="497"/>
    <cellStyle name="计算 9" xfId="672"/>
    <cellStyle name="计算 9 2" xfId="538"/>
    <cellStyle name="检查单元格 10" xfId="182"/>
    <cellStyle name="检查单元格 11" xfId="187"/>
    <cellStyle name="检查单元格 2" xfId="798"/>
    <cellStyle name="检查单元格 2 2" xfId="800"/>
    <cellStyle name="检查单元格 2 3" xfId="845"/>
    <cellStyle name="检查单元格 2 4" xfId="846"/>
    <cellStyle name="检查单元格 2 5" xfId="248"/>
    <cellStyle name="检查单元格 3" xfId="802"/>
    <cellStyle name="检查单元格 4" xfId="805"/>
    <cellStyle name="检查单元格 5" xfId="807"/>
    <cellStyle name="检查单元格 6" xfId="847"/>
    <cellStyle name="检查单元格 7" xfId="848"/>
    <cellStyle name="检查单元格 8" xfId="849"/>
    <cellStyle name="检查单元格 9" xfId="850"/>
    <cellStyle name="解释性文本 10" xfId="258"/>
    <cellStyle name="解释性文本 11" xfId="261"/>
    <cellStyle name="解释性文本 2" xfId="851"/>
    <cellStyle name="解释性文本 2 2" xfId="27"/>
    <cellStyle name="解释性文本 2 3" xfId="546"/>
    <cellStyle name="解释性文本 2 4" xfId="550"/>
    <cellStyle name="解释性文本 2 5" xfId="552"/>
    <cellStyle name="解释性文本 3" xfId="852"/>
    <cellStyle name="解释性文本 4" xfId="853"/>
    <cellStyle name="解释性文本 5" xfId="559"/>
    <cellStyle name="解释性文本 6" xfId="567"/>
    <cellStyle name="解释性文本 7" xfId="570"/>
    <cellStyle name="解释性文本 8" xfId="573"/>
    <cellStyle name="解释性文本 9" xfId="37"/>
    <cellStyle name="警告文本 10" xfId="854"/>
    <cellStyle name="警告文本 11" xfId="855"/>
    <cellStyle name="警告文本 2" xfId="856"/>
    <cellStyle name="警告文本 2 2" xfId="154"/>
    <cellStyle name="警告文本 2 3" xfId="157"/>
    <cellStyle name="警告文本 2 4" xfId="162"/>
    <cellStyle name="警告文本 2 5" xfId="303"/>
    <cellStyle name="警告文本 3" xfId="858"/>
    <cellStyle name="警告文本 4" xfId="859"/>
    <cellStyle name="警告文本 5" xfId="860"/>
    <cellStyle name="警告文本 6" xfId="861"/>
    <cellStyle name="警告文本 7" xfId="862"/>
    <cellStyle name="警告文本 8" xfId="863"/>
    <cellStyle name="警告文本 9" xfId="624"/>
    <cellStyle name="链接单元格 10" xfId="864"/>
    <cellStyle name="链接单元格 11" xfId="865"/>
    <cellStyle name="链接单元格 2" xfId="866"/>
    <cellStyle name="链接单元格 2 2" xfId="867"/>
    <cellStyle name="链接单元格 2 3" xfId="868"/>
    <cellStyle name="链接单元格 2 4" xfId="869"/>
    <cellStyle name="链接单元格 2 5" xfId="870"/>
    <cellStyle name="链接单元格 3" xfId="65"/>
    <cellStyle name="链接单元格 4" xfId="67"/>
    <cellStyle name="链接单元格 5" xfId="2"/>
    <cellStyle name="链接单元格 6" xfId="70"/>
    <cellStyle name="链接单元格 7" xfId="63"/>
    <cellStyle name="链接单元格 8" xfId="50"/>
    <cellStyle name="链接单元格 9" xfId="871"/>
    <cellStyle name="千位分隔" xfId="14" builtinId="3"/>
    <cellStyle name="千位分隔 2" xfId="423"/>
    <cellStyle name="千位分隔 2 2" xfId="606"/>
    <cellStyle name="千位分隔 3" xfId="427"/>
    <cellStyle name="千位分隔 4" xfId="972"/>
    <cellStyle name="强调文字颜色 1 10" xfId="872"/>
    <cellStyle name="强调文字颜色 1 11" xfId="873"/>
    <cellStyle name="强调文字颜色 1 2" xfId="874"/>
    <cellStyle name="强调文字颜色 1 2 2" xfId="416"/>
    <cellStyle name="强调文字颜色 1 2 3" xfId="31"/>
    <cellStyle name="强调文字颜色 1 2 4" xfId="79"/>
    <cellStyle name="强调文字颜色 1 2 5" xfId="87"/>
    <cellStyle name="强调文字颜色 1 3" xfId="875"/>
    <cellStyle name="强调文字颜色 1 4" xfId="876"/>
    <cellStyle name="强调文字颜色 1 5" xfId="810"/>
    <cellStyle name="强调文字颜色 1 6" xfId="877"/>
    <cellStyle name="强调文字颜色 1 7" xfId="878"/>
    <cellStyle name="强调文字颜色 1 8" xfId="827"/>
    <cellStyle name="强调文字颜色 1 9" xfId="836"/>
    <cellStyle name="强调文字颜色 2 10" xfId="879"/>
    <cellStyle name="强调文字颜色 2 11" xfId="880"/>
    <cellStyle name="强调文字颜色 2 2" xfId="881"/>
    <cellStyle name="强调文字颜色 2 2 2" xfId="882"/>
    <cellStyle name="强调文字颜色 2 2 3" xfId="883"/>
    <cellStyle name="强调文字颜色 2 2 4" xfId="884"/>
    <cellStyle name="强调文字颜色 2 2 5" xfId="885"/>
    <cellStyle name="强调文字颜色 2 3" xfId="886"/>
    <cellStyle name="强调文字颜色 2 4" xfId="887"/>
    <cellStyle name="强调文字颜色 2 5" xfId="813"/>
    <cellStyle name="强调文字颜色 2 6" xfId="888"/>
    <cellStyle name="强调文字颜色 2 7" xfId="889"/>
    <cellStyle name="强调文字颜色 2 8" xfId="890"/>
    <cellStyle name="强调文字颜色 2 9" xfId="891"/>
    <cellStyle name="强调文字颜色 3 10" xfId="892"/>
    <cellStyle name="强调文字颜色 3 11" xfId="15"/>
    <cellStyle name="强调文字颜色 3 2" xfId="893"/>
    <cellStyle name="强调文字颜色 3 2 2" xfId="894"/>
    <cellStyle name="强调文字颜色 3 2 3" xfId="896"/>
    <cellStyle name="强调文字颜色 3 2 4" xfId="57"/>
    <cellStyle name="强调文字颜色 3 2 5" xfId="898"/>
    <cellStyle name="强调文字颜色 3 3" xfId="588"/>
    <cellStyle name="强调文字颜色 3 4" xfId="590"/>
    <cellStyle name="强调文字颜色 3 5" xfId="592"/>
    <cellStyle name="强调文字颜色 3 6" xfId="595"/>
    <cellStyle name="强调文字颜色 3 7" xfId="597"/>
    <cellStyle name="强调文字颜色 3 8" xfId="600"/>
    <cellStyle name="强调文字颜色 3 9" xfId="603"/>
    <cellStyle name="强调文字颜色 4 10" xfId="233"/>
    <cellStyle name="强调文字颜色 4 11" xfId="236"/>
    <cellStyle name="强调文字颜色 4 2" xfId="899"/>
    <cellStyle name="强调文字颜色 4 2 2" xfId="900"/>
    <cellStyle name="强调文字颜色 4 2 3" xfId="901"/>
    <cellStyle name="强调文字颜色 4 2 4" xfId="902"/>
    <cellStyle name="强调文字颜色 4 2 5" xfId="903"/>
    <cellStyle name="强调文字颜色 4 3" xfId="904"/>
    <cellStyle name="强调文字颜色 4 4" xfId="905"/>
    <cellStyle name="强调文字颜色 4 5" xfId="817"/>
    <cellStyle name="强调文字颜色 4 6" xfId="906"/>
    <cellStyle name="强调文字颜色 4 7" xfId="907"/>
    <cellStyle name="强调文字颜色 4 8" xfId="908"/>
    <cellStyle name="强调文字颜色 4 9" xfId="910"/>
    <cellStyle name="强调文字颜色 5 10" xfId="912"/>
    <cellStyle name="强调文字颜色 5 11" xfId="913"/>
    <cellStyle name="强调文字颜色 5 2" xfId="189"/>
    <cellStyle name="强调文字颜色 5 2 2" xfId="914"/>
    <cellStyle name="强调文字颜色 5 2 3" xfId="915"/>
    <cellStyle name="强调文字颜色 5 2 4" xfId="446"/>
    <cellStyle name="强调文字颜色 5 2 5" xfId="254"/>
    <cellStyle name="强调文字颜色 5 3" xfId="916"/>
    <cellStyle name="强调文字颜色 5 4" xfId="917"/>
    <cellStyle name="强调文字颜色 5 5" xfId="819"/>
    <cellStyle name="强调文字颜色 5 6" xfId="918"/>
    <cellStyle name="强调文字颜色 5 7" xfId="919"/>
    <cellStyle name="强调文字颜色 5 8" xfId="920"/>
    <cellStyle name="强调文字颜色 5 9" xfId="921"/>
    <cellStyle name="强调文字颜色 6 10" xfId="563"/>
    <cellStyle name="强调文字颜色 6 11" xfId="565"/>
    <cellStyle name="强调文字颜色 6 2" xfId="922"/>
    <cellStyle name="强调文字颜色 6 2 2" xfId="923"/>
    <cellStyle name="强调文字颜色 6 2 3" xfId="924"/>
    <cellStyle name="强调文字颜色 6 2 4" xfId="925"/>
    <cellStyle name="强调文字颜色 6 2 5" xfId="926"/>
    <cellStyle name="强调文字颜色 6 3" xfId="927"/>
    <cellStyle name="强调文字颜色 6 4" xfId="928"/>
    <cellStyle name="强调文字颜色 6 5" xfId="822"/>
    <cellStyle name="强调文字颜色 6 6" xfId="929"/>
    <cellStyle name="强调文字颜色 6 7" xfId="930"/>
    <cellStyle name="强调文字颜色 6 8" xfId="931"/>
    <cellStyle name="强调文字颜色 6 9" xfId="932"/>
    <cellStyle name="适中 10" xfId="933"/>
    <cellStyle name="适中 11" xfId="934"/>
    <cellStyle name="适中 2" xfId="840"/>
    <cellStyle name="适中 2 2" xfId="842"/>
    <cellStyle name="适中 2 3" xfId="895"/>
    <cellStyle name="适中 2 4" xfId="897"/>
    <cellStyle name="适中 2 5" xfId="56"/>
    <cellStyle name="适中 3" xfId="844"/>
    <cellStyle name="适中 4" xfId="667"/>
    <cellStyle name="适中 5" xfId="670"/>
    <cellStyle name="适中 6" xfId="674"/>
    <cellStyle name="适中 7" xfId="136"/>
    <cellStyle name="适中 8" xfId="60"/>
    <cellStyle name="适中 9" xfId="144"/>
    <cellStyle name="输出 10" xfId="133"/>
    <cellStyle name="输出 10 2" xfId="935"/>
    <cellStyle name="输出 11" xfId="936"/>
    <cellStyle name="输出 11 2" xfId="483"/>
    <cellStyle name="输出 2" xfId="937"/>
    <cellStyle name="输出 2 2" xfId="938"/>
    <cellStyle name="输出 2 2 2" xfId="939"/>
    <cellStyle name="输出 2 3" xfId="940"/>
    <cellStyle name="输出 2 3 2" xfId="941"/>
    <cellStyle name="输出 2 4" xfId="942"/>
    <cellStyle name="输出 2 4 2" xfId="943"/>
    <cellStyle name="输出 2 5" xfId="944"/>
    <cellStyle name="输出 2 6" xfId="945"/>
    <cellStyle name="输出 3" xfId="946"/>
    <cellStyle name="输出 3 2" xfId="947"/>
    <cellStyle name="输出 4" xfId="948"/>
    <cellStyle name="输出 4 2" xfId="175"/>
    <cellStyle name="输出 5" xfId="949"/>
    <cellStyle name="输出 5 2" xfId="950"/>
    <cellStyle name="输出 6" xfId="951"/>
    <cellStyle name="输出 6 2" xfId="253"/>
    <cellStyle name="输出 7" xfId="952"/>
    <cellStyle name="输出 7 2" xfId="953"/>
    <cellStyle name="输出 8" xfId="453"/>
    <cellStyle name="输出 8 2" xfId="954"/>
    <cellStyle name="输出 9" xfId="455"/>
    <cellStyle name="输出 9 2" xfId="765"/>
    <cellStyle name="输入 10" xfId="909"/>
    <cellStyle name="输入 10 2" xfId="955"/>
    <cellStyle name="输入 11" xfId="911"/>
    <cellStyle name="输入 11 2" xfId="78"/>
    <cellStyle name="输入 2" xfId="638"/>
    <cellStyle name="输入 2 2" xfId="398"/>
    <cellStyle name="输入 2 2 2" xfId="339"/>
    <cellStyle name="输入 2 3" xfId="717"/>
    <cellStyle name="输入 2 3 2" xfId="348"/>
    <cellStyle name="输入 2 4" xfId="719"/>
    <cellStyle name="输入 2 4 2" xfId="375"/>
    <cellStyle name="输入 2 5" xfId="721"/>
    <cellStyle name="输入 2 6" xfId="956"/>
    <cellStyle name="输入 3" xfId="640"/>
    <cellStyle name="输入 3 2" xfId="413"/>
    <cellStyle name="输入 4" xfId="957"/>
    <cellStyle name="输入 4 2" xfId="184"/>
    <cellStyle name="输入 5" xfId="958"/>
    <cellStyle name="输入 5 2" xfId="437"/>
    <cellStyle name="输入 6" xfId="959"/>
    <cellStyle name="输入 6 2" xfId="82"/>
    <cellStyle name="输入 7" xfId="960"/>
    <cellStyle name="输入 7 2" xfId="762"/>
    <cellStyle name="输入 8" xfId="961"/>
    <cellStyle name="输入 8 2" xfId="13"/>
    <cellStyle name="输入 9" xfId="962"/>
    <cellStyle name="输入 9 2" xfId="49"/>
    <cellStyle name="样式 1" xfId="131"/>
    <cellStyle name="样式 1 10" xfId="693"/>
    <cellStyle name="样式 1 10 2" xfId="768"/>
    <cellStyle name="样式 1 10 2 2" xfId="782"/>
    <cellStyle name="样式 1 10 2 2 2" xfId="963"/>
    <cellStyle name="样式 1 2" xfId="161"/>
    <cellStyle name="样式 1 3" xfId="971"/>
    <cellStyle name="注释 10" xfId="174"/>
    <cellStyle name="注释 10 2" xfId="179"/>
    <cellStyle name="注释 11" xfId="688"/>
    <cellStyle name="注释 11 2" xfId="434"/>
    <cellStyle name="注释 2" xfId="754"/>
    <cellStyle name="注释 2 2" xfId="355"/>
    <cellStyle name="注释 2 2 2" xfId="964"/>
    <cellStyle name="注释 2 2 2 2" xfId="965"/>
    <cellStyle name="注释 2 2 3" xfId="966"/>
    <cellStyle name="注释 2 3" xfId="53"/>
    <cellStyle name="注释 2 3 2" xfId="967"/>
    <cellStyle name="注释 2 4" xfId="359"/>
    <cellStyle name="注释 2 4 2" xfId="968"/>
    <cellStyle name="注释 2 5" xfId="362"/>
    <cellStyle name="注释 3" xfId="763"/>
    <cellStyle name="注释 3 2" xfId="380"/>
    <cellStyle name="注释 4" xfId="724"/>
    <cellStyle name="注释 4 2" xfId="580"/>
    <cellStyle name="注释 5" xfId="28"/>
    <cellStyle name="注释 5 2" xfId="857"/>
    <cellStyle name="注释 6" xfId="727"/>
    <cellStyle name="注释 6 2" xfId="969"/>
    <cellStyle name="注释 7" xfId="730"/>
    <cellStyle name="注释 7 2" xfId="499"/>
    <cellStyle name="注释 8" xfId="733"/>
    <cellStyle name="注释 8 2" xfId="970"/>
    <cellStyle name="注释 9" xfId="736"/>
    <cellStyle name="注释 9 2" xfId="673"/>
  </cellStyles>
  <dxfs count="2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</dxfs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244928</xdr:colOff>
      <xdr:row>9</xdr:row>
      <xdr:rowOff>145031</xdr:rowOff>
    </xdr:from>
    <xdr:to>
      <xdr:col>14</xdr:col>
      <xdr:colOff>594178</xdr:colOff>
      <xdr:row>9</xdr:row>
      <xdr:rowOff>435226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6635" y="3252470"/>
          <a:ext cx="349250" cy="290195"/>
        </a:xfrm>
        <a:prstGeom prst="rect">
          <a:avLst/>
        </a:prstGeom>
      </xdr:spPr>
    </xdr:pic>
    <xdr:clientData/>
  </xdr:twoCellAnchor>
  <xdr:twoCellAnchor>
    <xdr:from>
      <xdr:col>14</xdr:col>
      <xdr:colOff>231322</xdr:colOff>
      <xdr:row>10</xdr:row>
      <xdr:rowOff>95250</xdr:rowOff>
    </xdr:from>
    <xdr:to>
      <xdr:col>14</xdr:col>
      <xdr:colOff>612322</xdr:colOff>
      <xdr:row>10</xdr:row>
      <xdr:rowOff>393700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53300" y="3710305"/>
          <a:ext cx="381000" cy="298450"/>
        </a:xfrm>
        <a:prstGeom prst="rect">
          <a:avLst/>
        </a:prstGeom>
      </xdr:spPr>
    </xdr:pic>
    <xdr:clientData/>
  </xdr:twoCellAnchor>
  <xdr:twoCellAnchor>
    <xdr:from>
      <xdr:col>14</xdr:col>
      <xdr:colOff>149679</xdr:colOff>
      <xdr:row>11</xdr:row>
      <xdr:rowOff>95251</xdr:rowOff>
    </xdr:from>
    <xdr:to>
      <xdr:col>14</xdr:col>
      <xdr:colOff>625929</xdr:colOff>
      <xdr:row>11</xdr:row>
      <xdr:rowOff>411481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71385" y="4217670"/>
          <a:ext cx="476250" cy="316230"/>
        </a:xfrm>
        <a:prstGeom prst="rect">
          <a:avLst/>
        </a:prstGeom>
      </xdr:spPr>
    </xdr:pic>
    <xdr:clientData/>
  </xdr:twoCellAnchor>
  <xdr:twoCellAnchor>
    <xdr:from>
      <xdr:col>14</xdr:col>
      <xdr:colOff>163287</xdr:colOff>
      <xdr:row>12</xdr:row>
      <xdr:rowOff>68035</xdr:rowOff>
    </xdr:from>
    <xdr:to>
      <xdr:col>14</xdr:col>
      <xdr:colOff>582387</xdr:colOff>
      <xdr:row>12</xdr:row>
      <xdr:rowOff>394425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285355" y="4697730"/>
          <a:ext cx="419100" cy="326390"/>
        </a:xfrm>
        <a:prstGeom prst="rect">
          <a:avLst/>
        </a:prstGeom>
      </xdr:spPr>
    </xdr:pic>
    <xdr:clientData/>
  </xdr:twoCellAnchor>
  <xdr:twoCellAnchor>
    <xdr:from>
      <xdr:col>14</xdr:col>
      <xdr:colOff>207819</xdr:colOff>
      <xdr:row>13</xdr:row>
      <xdr:rowOff>69273</xdr:rowOff>
    </xdr:from>
    <xdr:to>
      <xdr:col>14</xdr:col>
      <xdr:colOff>450389</xdr:colOff>
      <xdr:row>13</xdr:row>
      <xdr:rowOff>366453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329805" y="5206365"/>
          <a:ext cx="242570" cy="297180"/>
        </a:xfrm>
        <a:prstGeom prst="rect">
          <a:avLst/>
        </a:prstGeom>
      </xdr:spPr>
    </xdr:pic>
    <xdr:clientData/>
  </xdr:twoCellAnchor>
  <xdr:twoCellAnchor>
    <xdr:from>
      <xdr:col>14</xdr:col>
      <xdr:colOff>190501</xdr:colOff>
      <xdr:row>14</xdr:row>
      <xdr:rowOff>51956</xdr:rowOff>
    </xdr:from>
    <xdr:to>
      <xdr:col>14</xdr:col>
      <xdr:colOff>408306</xdr:colOff>
      <xdr:row>14</xdr:row>
      <xdr:rowOff>346596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312660" y="5695950"/>
          <a:ext cx="217805" cy="294640"/>
        </a:xfrm>
        <a:prstGeom prst="rect">
          <a:avLst/>
        </a:prstGeom>
      </xdr:spPr>
    </xdr:pic>
    <xdr:clientData/>
  </xdr:twoCellAnchor>
  <xdr:twoCellAnchor>
    <xdr:from>
      <xdr:col>14</xdr:col>
      <xdr:colOff>155865</xdr:colOff>
      <xdr:row>16</xdr:row>
      <xdr:rowOff>121227</xdr:rowOff>
    </xdr:from>
    <xdr:to>
      <xdr:col>14</xdr:col>
      <xdr:colOff>658150</xdr:colOff>
      <xdr:row>16</xdr:row>
      <xdr:rowOff>419677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277735" y="6779895"/>
          <a:ext cx="502285" cy="298450"/>
        </a:xfrm>
        <a:prstGeom prst="rect">
          <a:avLst/>
        </a:prstGeom>
      </xdr:spPr>
    </xdr:pic>
    <xdr:clientData/>
  </xdr:twoCellAnchor>
  <xdr:twoCellAnchor>
    <xdr:from>
      <xdr:col>14</xdr:col>
      <xdr:colOff>86590</xdr:colOff>
      <xdr:row>18</xdr:row>
      <xdr:rowOff>17318</xdr:rowOff>
    </xdr:from>
    <xdr:to>
      <xdr:col>14</xdr:col>
      <xdr:colOff>571095</xdr:colOff>
      <xdr:row>18</xdr:row>
      <xdr:rowOff>443403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208520" y="7691120"/>
          <a:ext cx="484505" cy="426085"/>
        </a:xfrm>
        <a:prstGeom prst="rect">
          <a:avLst/>
        </a:prstGeom>
      </xdr:spPr>
    </xdr:pic>
    <xdr:clientData/>
  </xdr:twoCellAnchor>
  <xdr:twoCellAnchor>
    <xdr:from>
      <xdr:col>14</xdr:col>
      <xdr:colOff>103910</xdr:colOff>
      <xdr:row>17</xdr:row>
      <xdr:rowOff>86592</xdr:rowOff>
    </xdr:from>
    <xdr:to>
      <xdr:col>14</xdr:col>
      <xdr:colOff>597305</xdr:colOff>
      <xdr:row>17</xdr:row>
      <xdr:rowOff>363452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225665" y="7252970"/>
          <a:ext cx="493395" cy="276860"/>
        </a:xfrm>
        <a:prstGeom prst="rect">
          <a:avLst/>
        </a:prstGeom>
      </xdr:spPr>
    </xdr:pic>
    <xdr:clientData/>
  </xdr:twoCellAnchor>
  <xdr:twoCellAnchor>
    <xdr:from>
      <xdr:col>14</xdr:col>
      <xdr:colOff>34636</xdr:colOff>
      <xdr:row>19</xdr:row>
      <xdr:rowOff>190500</xdr:rowOff>
    </xdr:from>
    <xdr:to>
      <xdr:col>14</xdr:col>
      <xdr:colOff>744566</xdr:colOff>
      <xdr:row>19</xdr:row>
      <xdr:rowOff>384175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156450" y="8371840"/>
          <a:ext cx="699135" cy="193675"/>
        </a:xfrm>
        <a:prstGeom prst="rect">
          <a:avLst/>
        </a:prstGeom>
      </xdr:spPr>
    </xdr:pic>
    <xdr:clientData/>
  </xdr:twoCellAnchor>
  <xdr:twoCellAnchor>
    <xdr:from>
      <xdr:col>14</xdr:col>
      <xdr:colOff>155864</xdr:colOff>
      <xdr:row>20</xdr:row>
      <xdr:rowOff>69273</xdr:rowOff>
    </xdr:from>
    <xdr:to>
      <xdr:col>14</xdr:col>
      <xdr:colOff>588934</xdr:colOff>
      <xdr:row>20</xdr:row>
      <xdr:rowOff>396933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277735" y="8757920"/>
          <a:ext cx="433070" cy="327660"/>
        </a:xfrm>
        <a:prstGeom prst="rect">
          <a:avLst/>
        </a:prstGeom>
      </xdr:spPr>
    </xdr:pic>
    <xdr:clientData/>
  </xdr:twoCellAnchor>
  <xdr:twoCellAnchor>
    <xdr:from>
      <xdr:col>14</xdr:col>
      <xdr:colOff>180713</xdr:colOff>
      <xdr:row>21</xdr:row>
      <xdr:rowOff>34637</xdr:rowOff>
    </xdr:from>
    <xdr:to>
      <xdr:col>14</xdr:col>
      <xdr:colOff>561713</xdr:colOff>
      <xdr:row>21</xdr:row>
      <xdr:rowOff>455642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302500" y="9230360"/>
          <a:ext cx="381000" cy="421005"/>
        </a:xfrm>
        <a:prstGeom prst="rect">
          <a:avLst/>
        </a:prstGeom>
      </xdr:spPr>
    </xdr:pic>
    <xdr:clientData/>
  </xdr:twoCellAnchor>
  <xdr:twoCellAnchor>
    <xdr:from>
      <xdr:col>14</xdr:col>
      <xdr:colOff>103909</xdr:colOff>
      <xdr:row>22</xdr:row>
      <xdr:rowOff>155864</xdr:rowOff>
    </xdr:from>
    <xdr:to>
      <xdr:col>14</xdr:col>
      <xdr:colOff>623339</xdr:colOff>
      <xdr:row>22</xdr:row>
      <xdr:rowOff>390814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225665" y="9859010"/>
          <a:ext cx="519430" cy="234950"/>
        </a:xfrm>
        <a:prstGeom prst="rect">
          <a:avLst/>
        </a:prstGeom>
      </xdr:spPr>
    </xdr:pic>
    <xdr:clientData/>
  </xdr:twoCellAnchor>
  <xdr:twoCellAnchor>
    <xdr:from>
      <xdr:col>14</xdr:col>
      <xdr:colOff>124239</xdr:colOff>
      <xdr:row>23</xdr:row>
      <xdr:rowOff>96378</xdr:rowOff>
    </xdr:from>
    <xdr:to>
      <xdr:col>14</xdr:col>
      <xdr:colOff>737014</xdr:colOff>
      <xdr:row>23</xdr:row>
      <xdr:rowOff>314818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245985" y="10306685"/>
          <a:ext cx="609600" cy="218440"/>
        </a:xfrm>
        <a:prstGeom prst="rect">
          <a:avLst/>
        </a:prstGeom>
      </xdr:spPr>
    </xdr:pic>
    <xdr:clientData/>
  </xdr:twoCellAnchor>
  <xdr:twoCellAnchor>
    <xdr:from>
      <xdr:col>14</xdr:col>
      <xdr:colOff>51955</xdr:colOff>
      <xdr:row>24</xdr:row>
      <xdr:rowOff>51955</xdr:rowOff>
    </xdr:from>
    <xdr:to>
      <xdr:col>14</xdr:col>
      <xdr:colOff>727595</xdr:colOff>
      <xdr:row>24</xdr:row>
      <xdr:rowOff>336435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173595" y="10769600"/>
          <a:ext cx="675640" cy="284480"/>
        </a:xfrm>
        <a:prstGeom prst="rect">
          <a:avLst/>
        </a:prstGeom>
      </xdr:spPr>
    </xdr:pic>
    <xdr:clientData/>
  </xdr:twoCellAnchor>
  <xdr:twoCellAnchor>
    <xdr:from>
      <xdr:col>14</xdr:col>
      <xdr:colOff>198783</xdr:colOff>
      <xdr:row>25</xdr:row>
      <xdr:rowOff>115957</xdr:rowOff>
    </xdr:from>
    <xdr:to>
      <xdr:col>14</xdr:col>
      <xdr:colOff>447068</xdr:colOff>
      <xdr:row>25</xdr:row>
      <xdr:rowOff>442347</xdr:rowOff>
    </xdr:to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320915" y="11341100"/>
          <a:ext cx="248285" cy="326390"/>
        </a:xfrm>
        <a:prstGeom prst="rect">
          <a:avLst/>
        </a:prstGeom>
      </xdr:spPr>
    </xdr:pic>
    <xdr:clientData/>
  </xdr:twoCellAnchor>
  <xdr:twoCellAnchor>
    <xdr:from>
      <xdr:col>14</xdr:col>
      <xdr:colOff>156616</xdr:colOff>
      <xdr:row>15</xdr:row>
      <xdr:rowOff>24847</xdr:rowOff>
    </xdr:from>
    <xdr:to>
      <xdr:col>14</xdr:col>
      <xdr:colOff>641756</xdr:colOff>
      <xdr:row>15</xdr:row>
      <xdr:rowOff>450932</xdr:rowOff>
    </xdr:to>
    <xdr:pic>
      <xdr:nvPicPr>
        <xdr:cNvPr id="18" name="图片 1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278370" y="6176645"/>
          <a:ext cx="485140" cy="4260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244928</xdr:colOff>
      <xdr:row>5</xdr:row>
      <xdr:rowOff>136073</xdr:rowOff>
    </xdr:from>
    <xdr:to>
      <xdr:col>2</xdr:col>
      <xdr:colOff>1347106</xdr:colOff>
      <xdr:row>10</xdr:row>
      <xdr:rowOff>311767</xdr:rowOff>
    </xdr:to>
    <xdr:pic>
      <xdr:nvPicPr>
        <xdr:cNvPr id="3" name="图片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4475" y="2250440"/>
          <a:ext cx="2124075" cy="3528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244930</xdr:colOff>
      <xdr:row>5</xdr:row>
      <xdr:rowOff>108857</xdr:rowOff>
    </xdr:from>
    <xdr:to>
      <xdr:col>2</xdr:col>
      <xdr:colOff>1268466</xdr:colOff>
      <xdr:row>10</xdr:row>
      <xdr:rowOff>489858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4475" y="2223135"/>
          <a:ext cx="2045335" cy="3352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7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FB27"/>
  <sheetViews>
    <sheetView tabSelected="1" view="pageBreakPreview" topLeftCell="A8" zoomScale="60" zoomScaleNormal="100" workbookViewId="0">
      <pane xSplit="36" ySplit="3" topLeftCell="AP20" activePane="bottomRight" state="frozen"/>
      <selection activeCell="A8" sqref="A8"/>
      <selection pane="topRight" activeCell="AK8" sqref="AK8"/>
      <selection pane="bottomLeft" activeCell="A11" sqref="A11"/>
      <selection pane="bottomRight" activeCell="J10" sqref="J10"/>
    </sheetView>
  </sheetViews>
  <sheetFormatPr defaultColWidth="9" defaultRowHeight="14.25" outlineLevelCol="1"/>
  <cols>
    <col min="1" max="1" width="5.875" style="33" customWidth="1"/>
    <col min="2" max="5" width="2.875" style="33" customWidth="1"/>
    <col min="6" max="7" width="2.375" style="33" customWidth="1"/>
    <col min="8" max="8" width="8" style="33" customWidth="1"/>
    <col min="9" max="9" width="16" style="33" customWidth="1"/>
    <col min="10" max="10" width="14.5" style="33" customWidth="1"/>
    <col min="11" max="11" width="20.375" style="34" customWidth="1"/>
    <col min="12" max="12" width="20.375" style="34" hidden="1" customWidth="1" outlineLevel="1"/>
    <col min="13" max="13" width="4.875" style="33" hidden="1" customWidth="1" outlineLevel="1"/>
    <col min="14" max="14" width="5.25" style="33" hidden="1" customWidth="1" outlineLevel="1"/>
    <col min="15" max="15" width="10.5" style="33" customWidth="1" collapsed="1"/>
    <col min="16" max="16" width="6.125" style="35" hidden="1" customWidth="1" outlineLevel="1"/>
    <col min="17" max="17" width="21.25" style="33" hidden="1" customWidth="1" outlineLevel="1"/>
    <col min="18" max="18" width="8.125" style="36" hidden="1" customWidth="1" outlineLevel="1"/>
    <col min="19" max="20" width="7.25" style="35" hidden="1" customWidth="1" outlineLevel="1"/>
    <col min="21" max="21" width="11.25" style="35" customWidth="1" collapsed="1"/>
    <col min="22" max="22" width="13" style="35" customWidth="1" outlineLevel="1"/>
    <col min="23" max="23" width="7.75" style="35" customWidth="1" outlineLevel="1"/>
    <col min="24" max="24" width="11.875" style="35" hidden="1" customWidth="1" outlineLevel="1"/>
    <col min="25" max="25" width="17.625" style="33" hidden="1" customWidth="1" outlineLevel="1"/>
    <col min="26" max="26" width="10.375" style="33" hidden="1" customWidth="1" outlineLevel="1"/>
    <col min="27" max="27" width="11" style="37" customWidth="1" collapsed="1"/>
    <col min="28" max="30" width="14.625" style="38" hidden="1" customWidth="1" outlineLevel="1"/>
    <col min="31" max="31" width="12.5" style="33" hidden="1" customWidth="1" collapsed="1"/>
    <col min="32" max="33" width="12.5" style="33" hidden="1" customWidth="1" outlineLevel="1"/>
    <col min="34" max="34" width="15.875" style="39" hidden="1" customWidth="1" outlineLevel="1"/>
    <col min="35" max="36" width="12.5" style="33" hidden="1" customWidth="1" outlineLevel="1"/>
    <col min="37" max="37" width="12.5" style="40" customWidth="1" outlineLevel="1"/>
    <col min="38" max="38" width="12.5" style="41" customWidth="1" outlineLevel="1"/>
    <col min="39" max="40" width="10.25" style="33" customWidth="1" outlineLevel="1"/>
    <col min="41" max="41" width="6.25" style="33" customWidth="1"/>
    <col min="42" max="42" width="6.625" style="33" customWidth="1"/>
    <col min="43" max="43" width="9.75" style="33" customWidth="1"/>
    <col min="44" max="44" width="10" style="33" customWidth="1"/>
    <col min="45" max="47" width="12.5" style="33" customWidth="1"/>
    <col min="48" max="48" width="9" style="33" customWidth="1"/>
    <col min="49" max="53" width="12.5" style="33" customWidth="1"/>
    <col min="54" max="54" width="9.25" style="33" customWidth="1"/>
    <col min="55" max="55" width="9" style="33" customWidth="1"/>
    <col min="56" max="56" width="11.125" style="33" customWidth="1"/>
    <col min="57" max="16382" width="9" style="33"/>
  </cols>
  <sheetData>
    <row r="1" spans="1:57" ht="20.25" hidden="1" customHeight="1">
      <c r="A1" s="142"/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3"/>
      <c r="AI1" s="142"/>
      <c r="AJ1" s="142"/>
      <c r="AK1" s="144"/>
      <c r="AL1" s="145"/>
      <c r="AM1" s="142"/>
      <c r="AN1" s="142"/>
      <c r="AO1" s="142"/>
      <c r="AP1" s="142"/>
      <c r="AQ1" s="142"/>
      <c r="AR1" s="142"/>
      <c r="AS1" s="142"/>
      <c r="AT1" s="142"/>
      <c r="AU1" s="142"/>
      <c r="AV1" s="142"/>
      <c r="AW1" s="142"/>
      <c r="AX1" s="142"/>
      <c r="AY1" s="142"/>
      <c r="AZ1" s="142"/>
      <c r="BA1" s="142"/>
      <c r="BB1" s="142"/>
      <c r="BC1" s="142"/>
    </row>
    <row r="2" spans="1:57" ht="27.75" hidden="1" customHeight="1">
      <c r="A2" s="88" t="s">
        <v>0</v>
      </c>
      <c r="B2" s="88"/>
      <c r="C2" s="88"/>
      <c r="D2" s="88"/>
      <c r="E2" s="88"/>
      <c r="F2" s="88"/>
      <c r="G2" s="88"/>
      <c r="H2" s="89" t="s">
        <v>1</v>
      </c>
      <c r="I2" s="89"/>
      <c r="J2" s="89"/>
      <c r="K2" s="89"/>
      <c r="L2" s="90" t="s">
        <v>2</v>
      </c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2"/>
      <c r="AI2" s="91"/>
      <c r="AJ2" s="91"/>
      <c r="AK2" s="93"/>
      <c r="AL2" s="94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62" t="s">
        <v>3</v>
      </c>
      <c r="BC2" s="63" t="s">
        <v>4</v>
      </c>
    </row>
    <row r="3" spans="1:57" ht="27.75" hidden="1" customHeight="1">
      <c r="A3" s="88"/>
      <c r="B3" s="88"/>
      <c r="C3" s="88"/>
      <c r="D3" s="88"/>
      <c r="E3" s="88"/>
      <c r="F3" s="88"/>
      <c r="G3" s="88"/>
      <c r="H3" s="89"/>
      <c r="I3" s="89"/>
      <c r="J3" s="89"/>
      <c r="K3" s="89"/>
      <c r="L3" s="95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7"/>
      <c r="AI3" s="96"/>
      <c r="AJ3" s="96"/>
      <c r="AK3" s="98"/>
      <c r="AL3" s="99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62" t="s">
        <v>5</v>
      </c>
      <c r="BC3" s="64" t="s">
        <v>6</v>
      </c>
    </row>
    <row r="4" spans="1:57" ht="27" hidden="1" customHeight="1">
      <c r="A4" s="146" t="s">
        <v>7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95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7"/>
      <c r="AI4" s="96"/>
      <c r="AJ4" s="96"/>
      <c r="AK4" s="98"/>
      <c r="AL4" s="99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62" t="s">
        <v>8</v>
      </c>
      <c r="BC4" s="62" t="s">
        <v>9</v>
      </c>
    </row>
    <row r="5" spans="1:57" ht="31.5" hidden="1" customHeight="1">
      <c r="A5" s="147" t="s">
        <v>10</v>
      </c>
      <c r="B5" s="147"/>
      <c r="C5" s="147"/>
      <c r="D5" s="147"/>
      <c r="E5" s="147"/>
      <c r="F5" s="147"/>
      <c r="G5" s="147"/>
      <c r="H5" s="147"/>
      <c r="I5" s="42"/>
      <c r="J5" s="147" t="s">
        <v>11</v>
      </c>
      <c r="K5" s="148"/>
      <c r="L5" s="95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7"/>
      <c r="AI5" s="96"/>
      <c r="AJ5" s="96"/>
      <c r="AK5" s="98"/>
      <c r="AL5" s="99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62" t="s">
        <v>12</v>
      </c>
      <c r="BC5" s="62"/>
    </row>
    <row r="6" spans="1:57" ht="28.5" hidden="1" customHeight="1">
      <c r="A6" s="149" t="s">
        <v>13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95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7"/>
      <c r="AI6" s="96"/>
      <c r="AJ6" s="96"/>
      <c r="AK6" s="98"/>
      <c r="AL6" s="99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62" t="s">
        <v>14</v>
      </c>
      <c r="BC6" s="62" t="s">
        <v>15</v>
      </c>
    </row>
    <row r="7" spans="1:57" ht="28.5" hidden="1" customHeight="1">
      <c r="A7" s="133" t="s">
        <v>16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00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2"/>
      <c r="AI7" s="101"/>
      <c r="AJ7" s="101"/>
      <c r="AK7" s="103"/>
      <c r="AL7" s="104"/>
      <c r="AM7" s="101"/>
      <c r="AN7" s="101"/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01"/>
      <c r="BA7" s="101"/>
      <c r="BB7" s="65" t="s">
        <v>17</v>
      </c>
      <c r="BC7" s="66" t="s">
        <v>18</v>
      </c>
    </row>
    <row r="8" spans="1:57" s="30" customFormat="1" ht="28.5" customHeight="1">
      <c r="A8" s="137" t="s">
        <v>19</v>
      </c>
      <c r="B8" s="137">
        <v>0</v>
      </c>
      <c r="C8" s="137">
        <v>1</v>
      </c>
      <c r="D8" s="137">
        <v>2</v>
      </c>
      <c r="E8" s="137">
        <v>3</v>
      </c>
      <c r="F8" s="137">
        <v>4</v>
      </c>
      <c r="G8" s="137">
        <v>5</v>
      </c>
      <c r="H8" s="138" t="s">
        <v>20</v>
      </c>
      <c r="I8" s="139" t="s">
        <v>21</v>
      </c>
      <c r="J8" s="140" t="s">
        <v>3</v>
      </c>
      <c r="K8" s="122" t="s">
        <v>8</v>
      </c>
      <c r="L8" s="122" t="s">
        <v>22</v>
      </c>
      <c r="M8" s="122" t="s">
        <v>23</v>
      </c>
      <c r="N8" s="122" t="s">
        <v>24</v>
      </c>
      <c r="O8" s="122" t="s">
        <v>25</v>
      </c>
      <c r="P8" s="131" t="s">
        <v>26</v>
      </c>
      <c r="Q8" s="122" t="s">
        <v>27</v>
      </c>
      <c r="R8" s="131" t="s">
        <v>28</v>
      </c>
      <c r="S8" s="131" t="s">
        <v>29</v>
      </c>
      <c r="T8" s="130" t="s">
        <v>30</v>
      </c>
      <c r="U8" s="130" t="s">
        <v>31</v>
      </c>
      <c r="V8" s="130" t="s">
        <v>32</v>
      </c>
      <c r="W8" s="130" t="s">
        <v>33</v>
      </c>
      <c r="X8" s="130" t="s">
        <v>34</v>
      </c>
      <c r="Y8" s="122" t="s">
        <v>35</v>
      </c>
      <c r="Z8" s="122" t="s">
        <v>36</v>
      </c>
      <c r="AA8" s="126" t="s">
        <v>37</v>
      </c>
      <c r="AB8" s="128" t="s">
        <v>38</v>
      </c>
      <c r="AC8" s="120" t="s">
        <v>39</v>
      </c>
      <c r="AD8" s="120" t="s">
        <v>40</v>
      </c>
      <c r="AE8" s="122" t="s">
        <v>41</v>
      </c>
      <c r="AF8" s="124" t="s">
        <v>42</v>
      </c>
      <c r="AG8" s="124" t="s">
        <v>43</v>
      </c>
      <c r="AH8" s="134" t="s">
        <v>44</v>
      </c>
      <c r="AI8" s="135"/>
      <c r="AJ8" s="136"/>
      <c r="AK8" s="125" t="s">
        <v>45</v>
      </c>
      <c r="AL8" s="115" t="s">
        <v>46</v>
      </c>
      <c r="AM8" s="116" t="s">
        <v>47</v>
      </c>
      <c r="AN8" s="117" t="s">
        <v>48</v>
      </c>
      <c r="AO8" s="118" t="s">
        <v>49</v>
      </c>
      <c r="AP8" s="118" t="s">
        <v>50</v>
      </c>
      <c r="AQ8" s="107" t="s">
        <v>188</v>
      </c>
      <c r="AR8" s="109" t="s">
        <v>51</v>
      </c>
      <c r="AS8" s="109" t="s">
        <v>52</v>
      </c>
      <c r="AT8" s="105" t="s">
        <v>189</v>
      </c>
      <c r="AU8" s="105" t="s">
        <v>190</v>
      </c>
      <c r="AV8" s="111" t="s">
        <v>53</v>
      </c>
      <c r="AW8" s="113" t="s">
        <v>191</v>
      </c>
      <c r="AX8" s="80" t="s">
        <v>192</v>
      </c>
      <c r="AY8" s="82" t="s">
        <v>193</v>
      </c>
      <c r="AZ8" s="84" t="s">
        <v>54</v>
      </c>
      <c r="BA8" s="86" t="s">
        <v>194</v>
      </c>
      <c r="BB8" s="67"/>
      <c r="BC8" s="68"/>
      <c r="BD8" s="71"/>
      <c r="BE8" s="71"/>
    </row>
    <row r="9" spans="1:57" s="31" customFormat="1" ht="24.95" customHeight="1">
      <c r="A9" s="137"/>
      <c r="B9" s="137"/>
      <c r="C9" s="137"/>
      <c r="D9" s="137"/>
      <c r="E9" s="137"/>
      <c r="F9" s="137"/>
      <c r="G9" s="137"/>
      <c r="H9" s="138"/>
      <c r="I9" s="139"/>
      <c r="J9" s="141"/>
      <c r="K9" s="123"/>
      <c r="L9" s="123"/>
      <c r="M9" s="123"/>
      <c r="N9" s="123"/>
      <c r="O9" s="123"/>
      <c r="P9" s="132"/>
      <c r="Q9" s="123"/>
      <c r="R9" s="132"/>
      <c r="S9" s="132"/>
      <c r="T9" s="130"/>
      <c r="U9" s="130"/>
      <c r="V9" s="130"/>
      <c r="W9" s="130"/>
      <c r="X9" s="130"/>
      <c r="Y9" s="123"/>
      <c r="Z9" s="123"/>
      <c r="AA9" s="127"/>
      <c r="AB9" s="129"/>
      <c r="AC9" s="121"/>
      <c r="AD9" s="121"/>
      <c r="AE9" s="123"/>
      <c r="AF9" s="124"/>
      <c r="AG9" s="124"/>
      <c r="AH9" s="57" t="s">
        <v>55</v>
      </c>
      <c r="AI9" s="56" t="s">
        <v>56</v>
      </c>
      <c r="AJ9" s="56" t="s">
        <v>57</v>
      </c>
      <c r="AK9" s="125"/>
      <c r="AL9" s="115"/>
      <c r="AM9" s="116"/>
      <c r="AN9" s="117"/>
      <c r="AO9" s="119"/>
      <c r="AP9" s="119"/>
      <c r="AQ9" s="108"/>
      <c r="AR9" s="110"/>
      <c r="AS9" s="110"/>
      <c r="AT9" s="106"/>
      <c r="AU9" s="106"/>
      <c r="AV9" s="112"/>
      <c r="AW9" s="114"/>
      <c r="AX9" s="81"/>
      <c r="AY9" s="83"/>
      <c r="AZ9" s="85"/>
      <c r="BA9" s="87"/>
      <c r="BB9" s="69" t="s">
        <v>58</v>
      </c>
      <c r="BC9" s="70" t="s">
        <v>59</v>
      </c>
    </row>
    <row r="10" spans="1:57" s="32" customFormat="1" ht="39.950000000000003" customHeight="1">
      <c r="A10" s="43">
        <f t="shared" ref="A10:A26" si="0">ROW()-9</f>
        <v>1</v>
      </c>
      <c r="B10" s="44"/>
      <c r="C10" s="44">
        <v>1</v>
      </c>
      <c r="D10" s="44"/>
      <c r="E10" s="44"/>
      <c r="F10" s="44"/>
      <c r="G10" s="45"/>
      <c r="H10" s="46" t="s">
        <v>15</v>
      </c>
      <c r="I10" s="47" t="s">
        <v>60</v>
      </c>
      <c r="J10" s="47" t="s">
        <v>196</v>
      </c>
      <c r="K10" s="46" t="s">
        <v>61</v>
      </c>
      <c r="L10" s="48" t="s">
        <v>62</v>
      </c>
      <c r="M10" s="48" t="s">
        <v>63</v>
      </c>
      <c r="N10" s="43" t="s">
        <v>64</v>
      </c>
      <c r="O10" s="46"/>
      <c r="P10" s="49" t="s">
        <v>65</v>
      </c>
      <c r="Q10" s="47" t="s">
        <v>60</v>
      </c>
      <c r="R10" s="49" t="s">
        <v>65</v>
      </c>
      <c r="S10" s="51" t="s">
        <v>66</v>
      </c>
      <c r="T10" s="51" t="s">
        <v>67</v>
      </c>
      <c r="U10" s="46" t="s">
        <v>68</v>
      </c>
      <c r="V10" s="46" t="s">
        <v>69</v>
      </c>
      <c r="W10" s="46" t="s">
        <v>62</v>
      </c>
      <c r="X10" s="48" t="s">
        <v>62</v>
      </c>
      <c r="Y10" s="46" t="s">
        <v>70</v>
      </c>
      <c r="Z10" s="48" t="s">
        <v>62</v>
      </c>
      <c r="AA10" s="53">
        <v>5.5978000000000003</v>
      </c>
      <c r="AB10" s="48" t="s">
        <v>62</v>
      </c>
      <c r="AC10" s="48" t="s">
        <v>71</v>
      </c>
      <c r="AD10" s="48" t="s">
        <v>62</v>
      </c>
      <c r="AE10" s="48" t="s">
        <v>72</v>
      </c>
      <c r="AF10" s="48" t="s">
        <v>72</v>
      </c>
      <c r="AG10" s="48"/>
      <c r="AH10" s="58"/>
      <c r="AI10" s="48"/>
      <c r="AJ10" s="48"/>
      <c r="AK10" s="59"/>
      <c r="AL10" s="60"/>
      <c r="AM10" s="48">
        <f>16*2+8*3+4*2+6*3.14*2.5</f>
        <v>111.1</v>
      </c>
      <c r="AN10" s="48">
        <v>0.65100000000000002</v>
      </c>
      <c r="AO10" s="61" t="s">
        <v>187</v>
      </c>
      <c r="AP10" s="48" t="s">
        <v>74</v>
      </c>
      <c r="AQ10" s="48"/>
      <c r="AR10" s="48"/>
      <c r="AS10" s="77">
        <f>SUMPRODUCT(AS11:AS26,BC11:BC26)+AM10*0.03+AN10*7</f>
        <v>47.833602346100001</v>
      </c>
      <c r="AT10" s="48"/>
      <c r="AU10" s="77">
        <f>SUMPRODUCT(AU11:AU26,BC11:BC26)</f>
        <v>3.1601557780000005</v>
      </c>
      <c r="AV10" s="78">
        <v>1.2</v>
      </c>
      <c r="AW10" s="79">
        <f>(AS10-AU10)*1.2</f>
        <v>53.608135881719996</v>
      </c>
      <c r="AX10" s="48"/>
      <c r="AY10" s="48"/>
      <c r="AZ10" s="48"/>
      <c r="BA10" s="48"/>
      <c r="BB10" s="48" t="s">
        <v>62</v>
      </c>
      <c r="BC10" s="46">
        <v>1</v>
      </c>
      <c r="BD10" s="76">
        <f>SUM(BD11:BD26)</f>
        <v>39.9436023461</v>
      </c>
      <c r="BE10" s="76">
        <f>SUM(BE11:BE26)</f>
        <v>3.1601557780000005</v>
      </c>
    </row>
    <row r="11" spans="1:57" s="32" customFormat="1" ht="39.950000000000003" customHeight="1">
      <c r="A11" s="43">
        <f t="shared" si="0"/>
        <v>2</v>
      </c>
      <c r="B11" s="44"/>
      <c r="C11" s="44"/>
      <c r="D11" s="44">
        <v>2</v>
      </c>
      <c r="E11" s="44"/>
      <c r="F11" s="44"/>
      <c r="G11" s="45"/>
      <c r="H11" s="46" t="s">
        <v>15</v>
      </c>
      <c r="I11" s="47" t="s">
        <v>75</v>
      </c>
      <c r="J11" s="47" t="s">
        <v>75</v>
      </c>
      <c r="K11" s="46" t="s">
        <v>76</v>
      </c>
      <c r="L11" s="48" t="s">
        <v>62</v>
      </c>
      <c r="M11" s="48" t="s">
        <v>77</v>
      </c>
      <c r="N11" s="43" t="s">
        <v>64</v>
      </c>
      <c r="O11" s="46"/>
      <c r="P11" s="49" t="s">
        <v>65</v>
      </c>
      <c r="Q11" s="47" t="s">
        <v>75</v>
      </c>
      <c r="R11" s="49" t="s">
        <v>65</v>
      </c>
      <c r="S11" s="51" t="s">
        <v>66</v>
      </c>
      <c r="T11" s="51" t="s">
        <v>67</v>
      </c>
      <c r="U11" s="46" t="s">
        <v>78</v>
      </c>
      <c r="V11" s="46" t="s">
        <v>79</v>
      </c>
      <c r="W11" s="46" t="s">
        <v>80</v>
      </c>
      <c r="X11" s="48" t="s">
        <v>62</v>
      </c>
      <c r="Y11" s="46" t="s">
        <v>81</v>
      </c>
      <c r="Z11" s="48" t="s">
        <v>62</v>
      </c>
      <c r="AA11" s="54">
        <v>0.48</v>
      </c>
      <c r="AB11" s="48" t="s">
        <v>62</v>
      </c>
      <c r="AC11" s="48" t="s">
        <v>62</v>
      </c>
      <c r="AD11" s="48" t="s">
        <v>62</v>
      </c>
      <c r="AE11" s="48" t="s">
        <v>62</v>
      </c>
      <c r="AF11" s="48" t="s">
        <v>82</v>
      </c>
      <c r="AG11" s="48" t="s">
        <v>83</v>
      </c>
      <c r="AH11" s="58">
        <f>462+6</f>
        <v>468</v>
      </c>
      <c r="AI11" s="48">
        <f>74+3.5</f>
        <v>77.5</v>
      </c>
      <c r="AJ11" s="48">
        <v>2.5</v>
      </c>
      <c r="AK11" s="59">
        <f t="shared" ref="AK11:AK15" si="1">AH11*AI11*AJ11*7860/1000000000</f>
        <v>0.71270549999999999</v>
      </c>
      <c r="AL11" s="60">
        <f t="shared" ref="AL11:AL13" si="2">AA11/AK11</f>
        <v>0.67348996184258436</v>
      </c>
      <c r="AM11" s="48"/>
      <c r="AN11" s="48"/>
      <c r="AO11" s="48" t="s">
        <v>84</v>
      </c>
      <c r="AP11" s="61"/>
      <c r="AQ11" s="48"/>
      <c r="AR11" s="48">
        <v>6.11</v>
      </c>
      <c r="AS11" s="72">
        <f>AR11*AK11</f>
        <v>4.3546306050000005</v>
      </c>
      <c r="AT11" s="73">
        <f>(1-AL11)/2</f>
        <v>0.16325501907870782</v>
      </c>
      <c r="AU11" s="74">
        <f>(AK11-AA11)*2.6</f>
        <v>0.60503430000000002</v>
      </c>
      <c r="AV11" s="48"/>
      <c r="AW11" s="48"/>
      <c r="AX11" s="48"/>
      <c r="AY11" s="48"/>
      <c r="AZ11" s="48"/>
      <c r="BA11" s="48"/>
      <c r="BB11" s="48" t="s">
        <v>62</v>
      </c>
      <c r="BC11" s="46">
        <v>1</v>
      </c>
      <c r="BD11" s="75">
        <f>AS11*BC11</f>
        <v>4.3546306050000005</v>
      </c>
      <c r="BE11" s="76">
        <f>BC11*AU11</f>
        <v>0.60503430000000002</v>
      </c>
    </row>
    <row r="12" spans="1:57" s="32" customFormat="1" ht="39.950000000000003" customHeight="1">
      <c r="A12" s="43">
        <f t="shared" si="0"/>
        <v>3</v>
      </c>
      <c r="B12" s="44"/>
      <c r="C12" s="44"/>
      <c r="D12" s="44">
        <v>2</v>
      </c>
      <c r="E12" s="44"/>
      <c r="F12" s="44"/>
      <c r="G12" s="45"/>
      <c r="H12" s="46" t="s">
        <v>15</v>
      </c>
      <c r="I12" s="47" t="s">
        <v>85</v>
      </c>
      <c r="J12" s="47" t="s">
        <v>85</v>
      </c>
      <c r="K12" s="46" t="s">
        <v>86</v>
      </c>
      <c r="L12" s="48" t="s">
        <v>62</v>
      </c>
      <c r="M12" s="48" t="s">
        <v>77</v>
      </c>
      <c r="N12" s="43" t="s">
        <v>64</v>
      </c>
      <c r="O12" s="46"/>
      <c r="P12" s="49" t="s">
        <v>65</v>
      </c>
      <c r="Q12" s="47" t="s">
        <v>85</v>
      </c>
      <c r="R12" s="49" t="s">
        <v>65</v>
      </c>
      <c r="S12" s="51" t="s">
        <v>66</v>
      </c>
      <c r="T12" s="51" t="s">
        <v>67</v>
      </c>
      <c r="U12" s="46" t="s">
        <v>78</v>
      </c>
      <c r="V12" s="46" t="s">
        <v>79</v>
      </c>
      <c r="W12" s="46" t="s">
        <v>80</v>
      </c>
      <c r="X12" s="48" t="s">
        <v>62</v>
      </c>
      <c r="Y12" s="46" t="s">
        <v>87</v>
      </c>
      <c r="Z12" s="48" t="s">
        <v>62</v>
      </c>
      <c r="AA12" s="54">
        <v>0.52</v>
      </c>
      <c r="AB12" s="48" t="s">
        <v>62</v>
      </c>
      <c r="AC12" s="48" t="s">
        <v>62</v>
      </c>
      <c r="AD12" s="48" t="s">
        <v>62</v>
      </c>
      <c r="AE12" s="48" t="s">
        <v>62</v>
      </c>
      <c r="AF12" s="48" t="s">
        <v>82</v>
      </c>
      <c r="AG12" s="48" t="s">
        <v>88</v>
      </c>
      <c r="AH12" s="58">
        <f>470+6</f>
        <v>476</v>
      </c>
      <c r="AI12" s="48">
        <f>83+3.5</f>
        <v>86.5</v>
      </c>
      <c r="AJ12" s="48">
        <v>2.5</v>
      </c>
      <c r="AK12" s="59">
        <f t="shared" si="1"/>
        <v>0.80906909999999999</v>
      </c>
      <c r="AL12" s="60">
        <f t="shared" si="2"/>
        <v>0.64271395360421013</v>
      </c>
      <c r="AM12" s="48"/>
      <c r="AN12" s="48"/>
      <c r="AO12" s="48" t="s">
        <v>84</v>
      </c>
      <c r="AP12" s="61"/>
      <c r="AQ12" s="48"/>
      <c r="AR12" s="48">
        <v>6.11</v>
      </c>
      <c r="AS12" s="72">
        <f t="shared" ref="AS12:AS26" si="3">AR12*AK12</f>
        <v>4.9434122010000001</v>
      </c>
      <c r="AT12" s="73">
        <f t="shared" ref="AT12:AT26" si="4">(1-AL12)/2</f>
        <v>0.17864302319789493</v>
      </c>
      <c r="AU12" s="74">
        <f t="shared" ref="AU12:AU26" si="5">(AK12-AA12)*2.6</f>
        <v>0.75157965999999998</v>
      </c>
      <c r="AV12" s="48"/>
      <c r="AW12" s="48"/>
      <c r="AX12" s="48"/>
      <c r="AY12" s="48"/>
      <c r="AZ12" s="48"/>
      <c r="BA12" s="48"/>
      <c r="BB12" s="48" t="s">
        <v>62</v>
      </c>
      <c r="BC12" s="46">
        <v>1</v>
      </c>
      <c r="BD12" s="75">
        <f t="shared" ref="BD12:BD26" si="6">AS12*BC12</f>
        <v>4.9434122010000001</v>
      </c>
      <c r="BE12" s="76">
        <f t="shared" ref="BE12:BE26" si="7">BC12*AU12</f>
        <v>0.75157965999999998</v>
      </c>
    </row>
    <row r="13" spans="1:57" s="32" customFormat="1" ht="39.950000000000003" customHeight="1">
      <c r="A13" s="43">
        <f t="shared" si="0"/>
        <v>4</v>
      </c>
      <c r="B13" s="44"/>
      <c r="C13" s="44"/>
      <c r="D13" s="44">
        <v>2</v>
      </c>
      <c r="E13" s="44"/>
      <c r="F13" s="44"/>
      <c r="G13" s="45"/>
      <c r="H13" s="46" t="s">
        <v>15</v>
      </c>
      <c r="I13" s="47" t="s">
        <v>89</v>
      </c>
      <c r="J13" s="47" t="s">
        <v>89</v>
      </c>
      <c r="K13" s="46" t="s">
        <v>90</v>
      </c>
      <c r="L13" s="48" t="s">
        <v>62</v>
      </c>
      <c r="M13" s="48" t="s">
        <v>77</v>
      </c>
      <c r="N13" s="43" t="s">
        <v>64</v>
      </c>
      <c r="O13" s="46"/>
      <c r="P13" s="49" t="s">
        <v>65</v>
      </c>
      <c r="Q13" s="47" t="s">
        <v>89</v>
      </c>
      <c r="R13" s="49" t="s">
        <v>65</v>
      </c>
      <c r="S13" s="51" t="s">
        <v>66</v>
      </c>
      <c r="T13" s="51" t="s">
        <v>67</v>
      </c>
      <c r="U13" s="46" t="s">
        <v>91</v>
      </c>
      <c r="V13" s="46" t="s">
        <v>92</v>
      </c>
      <c r="W13" s="46" t="s">
        <v>93</v>
      </c>
      <c r="X13" s="48" t="s">
        <v>62</v>
      </c>
      <c r="Y13" s="46" t="s">
        <v>94</v>
      </c>
      <c r="Z13" s="48" t="s">
        <v>62</v>
      </c>
      <c r="AA13" s="54">
        <v>0.89</v>
      </c>
      <c r="AB13" s="48" t="s">
        <v>62</v>
      </c>
      <c r="AC13" s="48" t="s">
        <v>62</v>
      </c>
      <c r="AD13" s="48" t="s">
        <v>62</v>
      </c>
      <c r="AE13" s="48" t="s">
        <v>62</v>
      </c>
      <c r="AF13" s="48" t="s">
        <v>95</v>
      </c>
      <c r="AG13" s="48"/>
      <c r="AH13" s="58">
        <f>AA13/1.134*1000+10</f>
        <v>794.83245149911829</v>
      </c>
      <c r="AI13" s="48">
        <v>25</v>
      </c>
      <c r="AJ13" s="48">
        <v>2</v>
      </c>
      <c r="AK13" s="59">
        <f>AH13*1.134/1000</f>
        <v>0.90134000000000003</v>
      </c>
      <c r="AL13" s="60">
        <f t="shared" si="2"/>
        <v>0.98741873210996955</v>
      </c>
      <c r="AM13" s="48"/>
      <c r="AN13" s="48"/>
      <c r="AO13" s="48" t="s">
        <v>73</v>
      </c>
      <c r="AP13" s="48" t="s">
        <v>96</v>
      </c>
      <c r="AQ13" s="48"/>
      <c r="AR13" s="48">
        <v>5.15</v>
      </c>
      <c r="AS13" s="72">
        <f t="shared" si="3"/>
        <v>4.6419010000000007</v>
      </c>
      <c r="AT13" s="73">
        <f t="shared" si="4"/>
        <v>6.2906339450152227E-3</v>
      </c>
      <c r="AU13" s="74">
        <f t="shared" si="5"/>
        <v>2.9484000000000045E-2</v>
      </c>
      <c r="AV13" s="48"/>
      <c r="AW13" s="48"/>
      <c r="AX13" s="48"/>
      <c r="AY13" s="48"/>
      <c r="AZ13" s="48"/>
      <c r="BA13" s="48"/>
      <c r="BB13" s="48" t="s">
        <v>62</v>
      </c>
      <c r="BC13" s="46">
        <v>2</v>
      </c>
      <c r="BD13" s="75">
        <f t="shared" si="6"/>
        <v>9.2838020000000014</v>
      </c>
      <c r="BE13" s="76">
        <f t="shared" si="7"/>
        <v>5.896800000000009E-2</v>
      </c>
    </row>
    <row r="14" spans="1:57" s="32" customFormat="1" ht="39.950000000000003" customHeight="1">
      <c r="A14" s="43">
        <f t="shared" si="0"/>
        <v>5</v>
      </c>
      <c r="B14" s="44"/>
      <c r="C14" s="44"/>
      <c r="D14" s="44">
        <v>2</v>
      </c>
      <c r="E14" s="44"/>
      <c r="F14" s="44"/>
      <c r="G14" s="45"/>
      <c r="H14" s="46" t="s">
        <v>97</v>
      </c>
      <c r="I14" s="50"/>
      <c r="J14" s="47" t="s">
        <v>98</v>
      </c>
      <c r="K14" s="46" t="s">
        <v>99</v>
      </c>
      <c r="L14" s="48" t="s">
        <v>62</v>
      </c>
      <c r="M14" s="48" t="s">
        <v>77</v>
      </c>
      <c r="N14" s="43" t="s">
        <v>64</v>
      </c>
      <c r="O14" s="46"/>
      <c r="P14" s="49" t="s">
        <v>65</v>
      </c>
      <c r="Q14" s="47" t="s">
        <v>98</v>
      </c>
      <c r="R14" s="49" t="s">
        <v>65</v>
      </c>
      <c r="S14" s="51" t="s">
        <v>67</v>
      </c>
      <c r="T14" s="51" t="s">
        <v>66</v>
      </c>
      <c r="U14" s="46" t="s">
        <v>68</v>
      </c>
      <c r="V14" s="46" t="s">
        <v>69</v>
      </c>
      <c r="W14" s="48" t="s">
        <v>62</v>
      </c>
      <c r="X14" s="48" t="s">
        <v>62</v>
      </c>
      <c r="Y14" s="46" t="s">
        <v>100</v>
      </c>
      <c r="Z14" s="48" t="s">
        <v>62</v>
      </c>
      <c r="AA14" s="54">
        <v>0.1681</v>
      </c>
      <c r="AB14" s="48" t="s">
        <v>62</v>
      </c>
      <c r="AC14" s="48" t="s">
        <v>62</v>
      </c>
      <c r="AD14" s="48" t="s">
        <v>62</v>
      </c>
      <c r="AE14" s="48" t="s">
        <v>62</v>
      </c>
      <c r="AF14" s="48" t="s">
        <v>101</v>
      </c>
      <c r="AG14" s="48"/>
      <c r="AH14" s="58"/>
      <c r="AI14" s="48"/>
      <c r="AJ14" s="48"/>
      <c r="AK14" s="59"/>
      <c r="AL14" s="60"/>
      <c r="AM14" s="48">
        <f>3.14*1*2</f>
        <v>6.28</v>
      </c>
      <c r="AN14" s="48"/>
      <c r="AO14" s="61"/>
      <c r="AP14" s="61"/>
      <c r="AQ14" s="48"/>
      <c r="AR14" s="48"/>
      <c r="AS14" s="72"/>
      <c r="AT14" s="73"/>
      <c r="AU14" s="74"/>
      <c r="AV14" s="48"/>
      <c r="AW14" s="48"/>
      <c r="AX14" s="48"/>
      <c r="AY14" s="48"/>
      <c r="AZ14" s="48"/>
      <c r="BA14" s="48"/>
      <c r="BB14" s="48" t="s">
        <v>62</v>
      </c>
      <c r="BC14" s="46">
        <v>1</v>
      </c>
      <c r="BD14" s="75">
        <f t="shared" si="6"/>
        <v>0</v>
      </c>
      <c r="BE14" s="76">
        <f t="shared" si="7"/>
        <v>0</v>
      </c>
    </row>
    <row r="15" spans="1:57" s="32" customFormat="1" ht="39.950000000000003" customHeight="1">
      <c r="A15" s="43">
        <f t="shared" si="0"/>
        <v>6</v>
      </c>
      <c r="B15" s="44"/>
      <c r="C15" s="44"/>
      <c r="D15" s="44"/>
      <c r="E15" s="44">
        <v>3</v>
      </c>
      <c r="F15" s="44"/>
      <c r="G15" s="45"/>
      <c r="H15" s="46" t="s">
        <v>97</v>
      </c>
      <c r="I15" s="50"/>
      <c r="J15" s="47" t="s">
        <v>102</v>
      </c>
      <c r="K15" s="46" t="s">
        <v>103</v>
      </c>
      <c r="L15" s="48" t="s">
        <v>62</v>
      </c>
      <c r="M15" s="48" t="s">
        <v>77</v>
      </c>
      <c r="N15" s="43" t="s">
        <v>64</v>
      </c>
      <c r="O15" s="46"/>
      <c r="P15" s="49" t="s">
        <v>65</v>
      </c>
      <c r="Q15" s="47" t="s">
        <v>102</v>
      </c>
      <c r="R15" s="49" t="s">
        <v>65</v>
      </c>
      <c r="S15" s="51" t="s">
        <v>67</v>
      </c>
      <c r="T15" s="51" t="s">
        <v>66</v>
      </c>
      <c r="U15" s="46" t="s">
        <v>78</v>
      </c>
      <c r="V15" s="46" t="s">
        <v>79</v>
      </c>
      <c r="W15" s="46" t="s">
        <v>104</v>
      </c>
      <c r="X15" s="48" t="s">
        <v>62</v>
      </c>
      <c r="Y15" s="46" t="s">
        <v>100</v>
      </c>
      <c r="Z15" s="48" t="s">
        <v>62</v>
      </c>
      <c r="AA15" s="54">
        <v>0.15</v>
      </c>
      <c r="AB15" s="48" t="s">
        <v>62</v>
      </c>
      <c r="AC15" s="48" t="s">
        <v>62</v>
      </c>
      <c r="AD15" s="48" t="s">
        <v>62</v>
      </c>
      <c r="AE15" s="48" t="s">
        <v>62</v>
      </c>
      <c r="AF15" s="48" t="s">
        <v>82</v>
      </c>
      <c r="AG15" s="48" t="s">
        <v>105</v>
      </c>
      <c r="AH15" s="58">
        <f>110+8</f>
        <v>118</v>
      </c>
      <c r="AI15" s="48">
        <f>48+5</f>
        <v>53</v>
      </c>
      <c r="AJ15" s="48">
        <v>5</v>
      </c>
      <c r="AK15" s="59">
        <f t="shared" si="1"/>
        <v>0.24578220000000001</v>
      </c>
      <c r="AL15" s="60">
        <f t="shared" ref="AL15:AL26" si="8">AA15/AK15</f>
        <v>0.61029643318352589</v>
      </c>
      <c r="AM15" s="48"/>
      <c r="AN15" s="48"/>
      <c r="AO15" s="61"/>
      <c r="AP15" s="61"/>
      <c r="AQ15" s="48"/>
      <c r="AR15" s="48">
        <v>6.11</v>
      </c>
      <c r="AS15" s="72">
        <f t="shared" si="3"/>
        <v>1.5017292420000001</v>
      </c>
      <c r="AT15" s="73">
        <f t="shared" si="4"/>
        <v>0.19485178340823706</v>
      </c>
      <c r="AU15" s="74">
        <f t="shared" si="5"/>
        <v>0.24903372000000004</v>
      </c>
      <c r="AV15" s="48"/>
      <c r="AW15" s="48"/>
      <c r="AX15" s="48"/>
      <c r="AY15" s="48"/>
      <c r="AZ15" s="48"/>
      <c r="BA15" s="48"/>
      <c r="BB15" s="48" t="s">
        <v>62</v>
      </c>
      <c r="BC15" s="46">
        <v>1</v>
      </c>
      <c r="BD15" s="75">
        <f t="shared" si="6"/>
        <v>1.5017292420000001</v>
      </c>
      <c r="BE15" s="76">
        <f t="shared" si="7"/>
        <v>0.24903372000000004</v>
      </c>
    </row>
    <row r="16" spans="1:57" s="32" customFormat="1" ht="39.950000000000003" customHeight="1">
      <c r="A16" s="43">
        <f t="shared" si="0"/>
        <v>7</v>
      </c>
      <c r="B16" s="44"/>
      <c r="C16" s="44"/>
      <c r="D16" s="44"/>
      <c r="E16" s="44">
        <v>3</v>
      </c>
      <c r="F16" s="44"/>
      <c r="G16" s="45"/>
      <c r="H16" s="46" t="s">
        <v>97</v>
      </c>
      <c r="I16" s="50"/>
      <c r="J16" s="47" t="s">
        <v>106</v>
      </c>
      <c r="K16" s="46" t="s">
        <v>107</v>
      </c>
      <c r="L16" s="48" t="s">
        <v>62</v>
      </c>
      <c r="M16" s="48" t="s">
        <v>77</v>
      </c>
      <c r="N16" s="43" t="s">
        <v>64</v>
      </c>
      <c r="O16" s="46"/>
      <c r="P16" s="49" t="s">
        <v>65</v>
      </c>
      <c r="Q16" s="46" t="s">
        <v>62</v>
      </c>
      <c r="R16" s="49" t="s">
        <v>65</v>
      </c>
      <c r="S16" s="51" t="s">
        <v>67</v>
      </c>
      <c r="T16" s="51" t="s">
        <v>66</v>
      </c>
      <c r="U16" s="46" t="s">
        <v>108</v>
      </c>
      <c r="V16" s="48" t="s">
        <v>62</v>
      </c>
      <c r="W16" s="52" t="s">
        <v>109</v>
      </c>
      <c r="X16" s="48" t="s">
        <v>62</v>
      </c>
      <c r="Y16" s="48" t="s">
        <v>62</v>
      </c>
      <c r="Z16" s="48" t="s">
        <v>62</v>
      </c>
      <c r="AA16" s="54">
        <v>9.5000000000000001E-2</v>
      </c>
      <c r="AB16" s="48" t="s">
        <v>62</v>
      </c>
      <c r="AC16" s="48" t="s">
        <v>62</v>
      </c>
      <c r="AD16" s="48" t="s">
        <v>62</v>
      </c>
      <c r="AE16" s="48" t="s">
        <v>62</v>
      </c>
      <c r="AF16" s="48"/>
      <c r="AG16" s="48"/>
      <c r="AH16" s="58"/>
      <c r="AI16" s="48"/>
      <c r="AJ16" s="48"/>
      <c r="AK16" s="59"/>
      <c r="AL16" s="60"/>
      <c r="AM16" s="48"/>
      <c r="AN16" s="48"/>
      <c r="AO16" s="61"/>
      <c r="AP16" s="61"/>
      <c r="AQ16" s="48"/>
      <c r="AR16" s="48"/>
      <c r="AS16" s="72">
        <v>0.1137</v>
      </c>
      <c r="AT16" s="73"/>
      <c r="AU16" s="74"/>
      <c r="AV16" s="48"/>
      <c r="AW16" s="48"/>
      <c r="AX16" s="48"/>
      <c r="AY16" s="48"/>
      <c r="AZ16" s="48"/>
      <c r="BA16" s="48"/>
      <c r="BB16" s="48" t="s">
        <v>62</v>
      </c>
      <c r="BC16" s="46">
        <v>2</v>
      </c>
      <c r="BD16" s="75">
        <f t="shared" si="6"/>
        <v>0.22739999999999999</v>
      </c>
      <c r="BE16" s="76">
        <f t="shared" si="7"/>
        <v>0</v>
      </c>
    </row>
    <row r="17" spans="1:57" s="32" customFormat="1" ht="39.950000000000003" customHeight="1">
      <c r="A17" s="43">
        <f t="shared" si="0"/>
        <v>8</v>
      </c>
      <c r="B17" s="44"/>
      <c r="C17" s="44"/>
      <c r="D17" s="44">
        <v>2</v>
      </c>
      <c r="E17" s="44"/>
      <c r="F17" s="44"/>
      <c r="G17" s="45"/>
      <c r="H17" s="46" t="s">
        <v>97</v>
      </c>
      <c r="I17" s="50"/>
      <c r="J17" s="47" t="s">
        <v>110</v>
      </c>
      <c r="K17" s="46" t="s">
        <v>111</v>
      </c>
      <c r="L17" s="48" t="s">
        <v>62</v>
      </c>
      <c r="M17" s="48" t="s">
        <v>77</v>
      </c>
      <c r="N17" s="43" t="s">
        <v>64</v>
      </c>
      <c r="O17" s="46"/>
      <c r="P17" s="49" t="s">
        <v>65</v>
      </c>
      <c r="Q17" s="47" t="s">
        <v>110</v>
      </c>
      <c r="R17" s="49" t="s">
        <v>65</v>
      </c>
      <c r="S17" s="51" t="s">
        <v>67</v>
      </c>
      <c r="T17" s="51" t="s">
        <v>66</v>
      </c>
      <c r="U17" s="46" t="s">
        <v>68</v>
      </c>
      <c r="V17" s="46" t="s">
        <v>69</v>
      </c>
      <c r="W17" s="48" t="s">
        <v>62</v>
      </c>
      <c r="X17" s="48" t="s">
        <v>62</v>
      </c>
      <c r="Y17" s="46" t="s">
        <v>112</v>
      </c>
      <c r="Z17" s="48" t="s">
        <v>62</v>
      </c>
      <c r="AA17" s="54">
        <v>0.1681</v>
      </c>
      <c r="AB17" s="48" t="s">
        <v>62</v>
      </c>
      <c r="AC17" s="48" t="s">
        <v>62</v>
      </c>
      <c r="AD17" s="48" t="s">
        <v>62</v>
      </c>
      <c r="AE17" s="48" t="s">
        <v>62</v>
      </c>
      <c r="AF17" s="48" t="s">
        <v>101</v>
      </c>
      <c r="AG17" s="48"/>
      <c r="AH17" s="58"/>
      <c r="AI17" s="48"/>
      <c r="AJ17" s="48"/>
      <c r="AK17" s="59"/>
      <c r="AL17" s="60"/>
      <c r="AM17" s="48">
        <f>3.14*1*2</f>
        <v>6.28</v>
      </c>
      <c r="AN17" s="48"/>
      <c r="AO17" s="61"/>
      <c r="AP17" s="61"/>
      <c r="AQ17" s="48"/>
      <c r="AR17" s="48"/>
      <c r="AS17" s="72"/>
      <c r="AT17" s="73"/>
      <c r="AU17" s="74"/>
      <c r="AV17" s="48"/>
      <c r="AW17" s="48"/>
      <c r="AX17" s="48"/>
      <c r="AY17" s="48"/>
      <c r="AZ17" s="48"/>
      <c r="BA17" s="48"/>
      <c r="BB17" s="48" t="s">
        <v>62</v>
      </c>
      <c r="BC17" s="46">
        <v>1</v>
      </c>
      <c r="BD17" s="75">
        <f t="shared" si="6"/>
        <v>0</v>
      </c>
      <c r="BE17" s="76">
        <f t="shared" si="7"/>
        <v>0</v>
      </c>
    </row>
    <row r="18" spans="1:57" s="32" customFormat="1" ht="39.950000000000003" customHeight="1">
      <c r="A18" s="43">
        <f t="shared" si="0"/>
        <v>9</v>
      </c>
      <c r="B18" s="44"/>
      <c r="C18" s="44"/>
      <c r="D18" s="44"/>
      <c r="E18" s="44">
        <v>3</v>
      </c>
      <c r="F18" s="44"/>
      <c r="G18" s="45"/>
      <c r="H18" s="46" t="s">
        <v>97</v>
      </c>
      <c r="I18" s="50"/>
      <c r="J18" s="47" t="s">
        <v>102</v>
      </c>
      <c r="K18" s="46" t="s">
        <v>103</v>
      </c>
      <c r="L18" s="48" t="s">
        <v>62</v>
      </c>
      <c r="M18" s="48" t="s">
        <v>77</v>
      </c>
      <c r="N18" s="43" t="s">
        <v>64</v>
      </c>
      <c r="O18" s="46"/>
      <c r="P18" s="49" t="s">
        <v>65</v>
      </c>
      <c r="Q18" s="47" t="s">
        <v>102</v>
      </c>
      <c r="R18" s="49" t="s">
        <v>65</v>
      </c>
      <c r="S18" s="51" t="s">
        <v>67</v>
      </c>
      <c r="T18" s="51" t="s">
        <v>66</v>
      </c>
      <c r="U18" s="46" t="s">
        <v>78</v>
      </c>
      <c r="V18" s="46" t="s">
        <v>79</v>
      </c>
      <c r="W18" s="46" t="s">
        <v>104</v>
      </c>
      <c r="X18" s="48" t="s">
        <v>62</v>
      </c>
      <c r="Y18" s="46" t="s">
        <v>112</v>
      </c>
      <c r="Z18" s="48" t="s">
        <v>62</v>
      </c>
      <c r="AA18" s="54">
        <v>0.15</v>
      </c>
      <c r="AB18" s="48" t="s">
        <v>62</v>
      </c>
      <c r="AC18" s="48" t="s">
        <v>62</v>
      </c>
      <c r="AD18" s="48" t="s">
        <v>62</v>
      </c>
      <c r="AE18" s="48" t="s">
        <v>62</v>
      </c>
      <c r="AF18" s="48" t="s">
        <v>82</v>
      </c>
      <c r="AG18" s="48" t="s">
        <v>105</v>
      </c>
      <c r="AH18" s="58">
        <f>110+8</f>
        <v>118</v>
      </c>
      <c r="AI18" s="48">
        <f>48+5</f>
        <v>53</v>
      </c>
      <c r="AJ18" s="48">
        <v>5</v>
      </c>
      <c r="AK18" s="59">
        <f t="shared" ref="AK18:AK22" si="9">AH18*AI18*AJ18*7860/1000000000</f>
        <v>0.24578220000000001</v>
      </c>
      <c r="AL18" s="60">
        <f t="shared" si="8"/>
        <v>0.61029643318352589</v>
      </c>
      <c r="AM18" s="48"/>
      <c r="AN18" s="48"/>
      <c r="AO18" s="61"/>
      <c r="AP18" s="61"/>
      <c r="AQ18" s="48"/>
      <c r="AR18" s="48">
        <v>6.11</v>
      </c>
      <c r="AS18" s="72">
        <f t="shared" si="3"/>
        <v>1.5017292420000001</v>
      </c>
      <c r="AT18" s="73">
        <f t="shared" si="4"/>
        <v>0.19485178340823706</v>
      </c>
      <c r="AU18" s="74">
        <f t="shared" si="5"/>
        <v>0.24903372000000004</v>
      </c>
      <c r="AV18" s="48"/>
      <c r="AW18" s="48"/>
      <c r="AX18" s="48"/>
      <c r="AY18" s="48"/>
      <c r="AZ18" s="48"/>
      <c r="BA18" s="48"/>
      <c r="BB18" s="48" t="s">
        <v>62</v>
      </c>
      <c r="BC18" s="46">
        <v>1</v>
      </c>
      <c r="BD18" s="75">
        <f t="shared" si="6"/>
        <v>1.5017292420000001</v>
      </c>
      <c r="BE18" s="76">
        <f t="shared" si="7"/>
        <v>0.24903372000000004</v>
      </c>
    </row>
    <row r="19" spans="1:57" s="32" customFormat="1" ht="39.950000000000003" customHeight="1">
      <c r="A19" s="43">
        <f t="shared" si="0"/>
        <v>10</v>
      </c>
      <c r="B19" s="44"/>
      <c r="C19" s="44"/>
      <c r="D19" s="44"/>
      <c r="E19" s="44">
        <v>3</v>
      </c>
      <c r="F19" s="44"/>
      <c r="G19" s="45"/>
      <c r="H19" s="46" t="s">
        <v>97</v>
      </c>
      <c r="I19" s="50"/>
      <c r="J19" s="47" t="s">
        <v>106</v>
      </c>
      <c r="K19" s="46" t="s">
        <v>107</v>
      </c>
      <c r="L19" s="48" t="s">
        <v>62</v>
      </c>
      <c r="M19" s="48" t="s">
        <v>77</v>
      </c>
      <c r="N19" s="43" t="s">
        <v>64</v>
      </c>
      <c r="O19" s="46"/>
      <c r="P19" s="49" t="s">
        <v>65</v>
      </c>
      <c r="Q19" s="46" t="s">
        <v>62</v>
      </c>
      <c r="R19" s="49" t="s">
        <v>65</v>
      </c>
      <c r="S19" s="51" t="s">
        <v>67</v>
      </c>
      <c r="T19" s="51" t="s">
        <v>66</v>
      </c>
      <c r="U19" s="46" t="s">
        <v>108</v>
      </c>
      <c r="V19" s="48" t="s">
        <v>62</v>
      </c>
      <c r="W19" s="52" t="s">
        <v>109</v>
      </c>
      <c r="X19" s="48" t="s">
        <v>62</v>
      </c>
      <c r="Y19" s="48" t="s">
        <v>62</v>
      </c>
      <c r="Z19" s="48" t="s">
        <v>62</v>
      </c>
      <c r="AA19" s="54">
        <v>9.5000000000000001E-2</v>
      </c>
      <c r="AB19" s="48" t="s">
        <v>62</v>
      </c>
      <c r="AC19" s="48" t="s">
        <v>62</v>
      </c>
      <c r="AD19" s="48" t="s">
        <v>62</v>
      </c>
      <c r="AE19" s="48" t="s">
        <v>62</v>
      </c>
      <c r="AF19" s="48"/>
      <c r="AG19" s="48"/>
      <c r="AH19" s="58"/>
      <c r="AI19" s="48"/>
      <c r="AJ19" s="48"/>
      <c r="AK19" s="59"/>
      <c r="AL19" s="60"/>
      <c r="AM19" s="48"/>
      <c r="AN19" s="48"/>
      <c r="AO19" s="61"/>
      <c r="AP19" s="61"/>
      <c r="AQ19" s="48"/>
      <c r="AR19" s="48"/>
      <c r="AS19" s="72">
        <v>0.1137</v>
      </c>
      <c r="AT19" s="73"/>
      <c r="AU19" s="74"/>
      <c r="AV19" s="48"/>
      <c r="AW19" s="48"/>
      <c r="AX19" s="48"/>
      <c r="AY19" s="48"/>
      <c r="AZ19" s="48"/>
      <c r="BA19" s="48"/>
      <c r="BB19" s="48" t="s">
        <v>62</v>
      </c>
      <c r="BC19" s="46">
        <v>2</v>
      </c>
      <c r="BD19" s="75">
        <f t="shared" si="6"/>
        <v>0.22739999999999999</v>
      </c>
      <c r="BE19" s="76">
        <f t="shared" si="7"/>
        <v>0</v>
      </c>
    </row>
    <row r="20" spans="1:57" s="32" customFormat="1" ht="39.950000000000003" customHeight="1">
      <c r="A20" s="43">
        <f t="shared" si="0"/>
        <v>11</v>
      </c>
      <c r="B20" s="44"/>
      <c r="C20" s="44"/>
      <c r="D20" s="44">
        <v>2</v>
      </c>
      <c r="E20" s="44"/>
      <c r="F20" s="44"/>
      <c r="G20" s="45"/>
      <c r="H20" s="46" t="s">
        <v>97</v>
      </c>
      <c r="I20" s="50"/>
      <c r="J20" s="47" t="s">
        <v>113</v>
      </c>
      <c r="K20" s="46" t="s">
        <v>114</v>
      </c>
      <c r="L20" s="48" t="s">
        <v>62</v>
      </c>
      <c r="M20" s="48" t="s">
        <v>77</v>
      </c>
      <c r="N20" s="43" t="s">
        <v>64</v>
      </c>
      <c r="O20" s="46"/>
      <c r="P20" s="49" t="s">
        <v>65</v>
      </c>
      <c r="Q20" s="47" t="s">
        <v>113</v>
      </c>
      <c r="R20" s="49" t="s">
        <v>65</v>
      </c>
      <c r="S20" s="51" t="s">
        <v>67</v>
      </c>
      <c r="T20" s="51" t="s">
        <v>66</v>
      </c>
      <c r="U20" s="46" t="s">
        <v>78</v>
      </c>
      <c r="V20" s="46" t="s">
        <v>115</v>
      </c>
      <c r="W20" s="46" t="s">
        <v>104</v>
      </c>
      <c r="X20" s="48" t="s">
        <v>62</v>
      </c>
      <c r="Y20" s="46" t="s">
        <v>116</v>
      </c>
      <c r="Z20" s="48" t="s">
        <v>62</v>
      </c>
      <c r="AA20" s="54">
        <v>1.3</v>
      </c>
      <c r="AB20" s="48" t="s">
        <v>62</v>
      </c>
      <c r="AC20" s="48" t="s">
        <v>62</v>
      </c>
      <c r="AD20" s="48" t="s">
        <v>62</v>
      </c>
      <c r="AE20" s="48" t="s">
        <v>62</v>
      </c>
      <c r="AF20" s="48" t="s">
        <v>82</v>
      </c>
      <c r="AG20" s="48" t="s">
        <v>117</v>
      </c>
      <c r="AH20" s="58">
        <f>1123+9</f>
        <v>1132</v>
      </c>
      <c r="AI20" s="48">
        <f>31+5.5</f>
        <v>36.5</v>
      </c>
      <c r="AJ20" s="48">
        <v>5</v>
      </c>
      <c r="AK20" s="59">
        <f t="shared" si="9"/>
        <v>1.6237973999999999</v>
      </c>
      <c r="AL20" s="60">
        <f t="shared" si="8"/>
        <v>0.80059248770813407</v>
      </c>
      <c r="AM20" s="48"/>
      <c r="AN20" s="48"/>
      <c r="AO20" s="61"/>
      <c r="AP20" s="61"/>
      <c r="AQ20" s="48"/>
      <c r="AR20" s="48">
        <v>4.87</v>
      </c>
      <c r="AS20" s="72">
        <f t="shared" si="3"/>
        <v>7.907893338</v>
      </c>
      <c r="AT20" s="73">
        <f t="shared" si="4"/>
        <v>9.9703756145932965E-2</v>
      </c>
      <c r="AU20" s="74">
        <f t="shared" si="5"/>
        <v>0.84187323999999975</v>
      </c>
      <c r="AV20" s="48"/>
      <c r="AW20" s="48"/>
      <c r="AX20" s="48"/>
      <c r="AY20" s="48"/>
      <c r="AZ20" s="48"/>
      <c r="BA20" s="48"/>
      <c r="BB20" s="48" t="s">
        <v>62</v>
      </c>
      <c r="BC20" s="46">
        <v>1</v>
      </c>
      <c r="BD20" s="75">
        <f t="shared" si="6"/>
        <v>7.907893338</v>
      </c>
      <c r="BE20" s="76">
        <f t="shared" si="7"/>
        <v>0.84187323999999975</v>
      </c>
    </row>
    <row r="21" spans="1:57" s="32" customFormat="1" ht="39.950000000000003" customHeight="1">
      <c r="A21" s="43">
        <f t="shared" si="0"/>
        <v>12</v>
      </c>
      <c r="B21" s="44"/>
      <c r="C21" s="44"/>
      <c r="D21" s="44">
        <v>2</v>
      </c>
      <c r="E21" s="44"/>
      <c r="F21" s="44"/>
      <c r="G21" s="45"/>
      <c r="H21" s="46" t="s">
        <v>97</v>
      </c>
      <c r="I21" s="50"/>
      <c r="J21" s="47" t="s">
        <v>118</v>
      </c>
      <c r="K21" s="46" t="s">
        <v>119</v>
      </c>
      <c r="L21" s="48" t="s">
        <v>62</v>
      </c>
      <c r="M21" s="48" t="s">
        <v>77</v>
      </c>
      <c r="N21" s="43" t="s">
        <v>64</v>
      </c>
      <c r="O21" s="46"/>
      <c r="P21" s="49" t="s">
        <v>65</v>
      </c>
      <c r="Q21" s="47" t="s">
        <v>118</v>
      </c>
      <c r="R21" s="49" t="s">
        <v>65</v>
      </c>
      <c r="S21" s="51" t="s">
        <v>67</v>
      </c>
      <c r="T21" s="51" t="s">
        <v>66</v>
      </c>
      <c r="U21" s="46" t="s">
        <v>78</v>
      </c>
      <c r="V21" s="46" t="s">
        <v>120</v>
      </c>
      <c r="W21" s="48" t="s">
        <v>62</v>
      </c>
      <c r="X21" s="48" t="s">
        <v>62</v>
      </c>
      <c r="Y21" s="46" t="s">
        <v>121</v>
      </c>
      <c r="Z21" s="48" t="s">
        <v>62</v>
      </c>
      <c r="AA21" s="54">
        <v>4.2900000000000001E-2</v>
      </c>
      <c r="AB21" s="48" t="s">
        <v>62</v>
      </c>
      <c r="AC21" s="48" t="s">
        <v>62</v>
      </c>
      <c r="AD21" s="48" t="s">
        <v>62</v>
      </c>
      <c r="AE21" s="48" t="s">
        <v>62</v>
      </c>
      <c r="AF21" s="48"/>
      <c r="AG21" s="48" t="s">
        <v>122</v>
      </c>
      <c r="AH21" s="58">
        <v>17</v>
      </c>
      <c r="AI21" s="48">
        <v>25</v>
      </c>
      <c r="AJ21" s="48">
        <v>25</v>
      </c>
      <c r="AK21" s="59">
        <f t="shared" si="9"/>
        <v>8.3512500000000003E-2</v>
      </c>
      <c r="AL21" s="60">
        <f t="shared" si="8"/>
        <v>0.51369555455770088</v>
      </c>
      <c r="AM21" s="48"/>
      <c r="AN21" s="48"/>
      <c r="AO21" s="61"/>
      <c r="AP21" s="61"/>
      <c r="AQ21" s="48"/>
      <c r="AR21" s="48"/>
      <c r="AS21" s="72">
        <f>AA21*20</f>
        <v>0.85799999999999998</v>
      </c>
      <c r="AT21" s="73">
        <f t="shared" si="4"/>
        <v>0.24315222272114956</v>
      </c>
      <c r="AU21" s="74">
        <f t="shared" si="5"/>
        <v>0.10559250000000001</v>
      </c>
      <c r="AV21" s="48"/>
      <c r="AW21" s="48"/>
      <c r="AX21" s="48"/>
      <c r="AY21" s="48"/>
      <c r="AZ21" s="48"/>
      <c r="BA21" s="48"/>
      <c r="BB21" s="48" t="s">
        <v>62</v>
      </c>
      <c r="BC21" s="46">
        <v>1</v>
      </c>
      <c r="BD21" s="75">
        <f t="shared" si="6"/>
        <v>0.85799999999999998</v>
      </c>
      <c r="BE21" s="76">
        <f t="shared" si="7"/>
        <v>0.10559250000000001</v>
      </c>
    </row>
    <row r="22" spans="1:57" s="32" customFormat="1" ht="39.950000000000003" customHeight="1">
      <c r="A22" s="43">
        <f t="shared" si="0"/>
        <v>13</v>
      </c>
      <c r="B22" s="44"/>
      <c r="C22" s="44"/>
      <c r="D22" s="44">
        <v>2</v>
      </c>
      <c r="E22" s="44"/>
      <c r="F22" s="44"/>
      <c r="G22" s="45"/>
      <c r="H22" s="46" t="s">
        <v>97</v>
      </c>
      <c r="I22" s="50"/>
      <c r="J22" s="47" t="s">
        <v>123</v>
      </c>
      <c r="K22" s="46" t="s">
        <v>124</v>
      </c>
      <c r="L22" s="48" t="s">
        <v>62</v>
      </c>
      <c r="M22" s="48" t="s">
        <v>77</v>
      </c>
      <c r="N22" s="43" t="s">
        <v>64</v>
      </c>
      <c r="O22" s="46"/>
      <c r="P22" s="49" t="s">
        <v>65</v>
      </c>
      <c r="Q22" s="47" t="s">
        <v>123</v>
      </c>
      <c r="R22" s="49" t="s">
        <v>65</v>
      </c>
      <c r="S22" s="51" t="s">
        <v>67</v>
      </c>
      <c r="T22" s="51" t="s">
        <v>66</v>
      </c>
      <c r="U22" s="46" t="s">
        <v>78</v>
      </c>
      <c r="V22" s="46" t="s">
        <v>92</v>
      </c>
      <c r="W22" s="46" t="s">
        <v>125</v>
      </c>
      <c r="X22" s="48" t="s">
        <v>62</v>
      </c>
      <c r="Y22" s="46" t="s">
        <v>126</v>
      </c>
      <c r="Z22" s="48" t="s">
        <v>62</v>
      </c>
      <c r="AA22" s="54">
        <v>1.9099999999999999E-2</v>
      </c>
      <c r="AB22" s="48" t="s">
        <v>62</v>
      </c>
      <c r="AC22" s="48" t="s">
        <v>62</v>
      </c>
      <c r="AD22" s="48" t="s">
        <v>62</v>
      </c>
      <c r="AE22" s="48" t="s">
        <v>62</v>
      </c>
      <c r="AF22" s="48" t="s">
        <v>82</v>
      </c>
      <c r="AG22" s="48" t="s">
        <v>127</v>
      </c>
      <c r="AH22" s="58">
        <f>39+6</f>
        <v>45</v>
      </c>
      <c r="AI22" s="48">
        <f>31+3.5</f>
        <v>34.5</v>
      </c>
      <c r="AJ22" s="48">
        <v>3</v>
      </c>
      <c r="AK22" s="59">
        <f t="shared" si="9"/>
        <v>3.660795E-2</v>
      </c>
      <c r="AL22" s="60">
        <f t="shared" si="8"/>
        <v>0.52174459372895776</v>
      </c>
      <c r="AM22" s="48"/>
      <c r="AN22" s="48"/>
      <c r="AO22" s="61"/>
      <c r="AP22" s="61"/>
      <c r="AQ22" s="48"/>
      <c r="AR22" s="48">
        <v>4.87</v>
      </c>
      <c r="AS22" s="72">
        <f t="shared" si="3"/>
        <v>0.17828071649999999</v>
      </c>
      <c r="AT22" s="73">
        <f t="shared" si="4"/>
        <v>0.23912770313552112</v>
      </c>
      <c r="AU22" s="74">
        <f t="shared" si="5"/>
        <v>4.5520670000000006E-2</v>
      </c>
      <c r="AV22" s="48"/>
      <c r="AW22" s="48"/>
      <c r="AX22" s="48"/>
      <c r="AY22" s="48"/>
      <c r="AZ22" s="48"/>
      <c r="BA22" s="48"/>
      <c r="BB22" s="48" t="s">
        <v>62</v>
      </c>
      <c r="BC22" s="46">
        <v>1</v>
      </c>
      <c r="BD22" s="75">
        <f t="shared" si="6"/>
        <v>0.17828071649999999</v>
      </c>
      <c r="BE22" s="76">
        <f t="shared" si="7"/>
        <v>4.5520670000000006E-2</v>
      </c>
    </row>
    <row r="23" spans="1:57" s="32" customFormat="1" ht="39.950000000000003" customHeight="1">
      <c r="A23" s="43">
        <f t="shared" si="0"/>
        <v>14</v>
      </c>
      <c r="B23" s="44"/>
      <c r="C23" s="44"/>
      <c r="D23" s="44">
        <v>2</v>
      </c>
      <c r="E23" s="44"/>
      <c r="F23" s="44"/>
      <c r="G23" s="45"/>
      <c r="H23" s="46" t="s">
        <v>97</v>
      </c>
      <c r="I23" s="50"/>
      <c r="J23" s="47" t="s">
        <v>128</v>
      </c>
      <c r="K23" s="46" t="s">
        <v>129</v>
      </c>
      <c r="L23" s="48" t="s">
        <v>62</v>
      </c>
      <c r="M23" s="48" t="s">
        <v>77</v>
      </c>
      <c r="N23" s="43" t="s">
        <v>64</v>
      </c>
      <c r="O23" s="46"/>
      <c r="P23" s="49" t="s">
        <v>65</v>
      </c>
      <c r="Q23" s="47" t="s">
        <v>128</v>
      </c>
      <c r="R23" s="49" t="s">
        <v>65</v>
      </c>
      <c r="S23" s="51" t="s">
        <v>67</v>
      </c>
      <c r="T23" s="51" t="s">
        <v>66</v>
      </c>
      <c r="U23" s="46" t="s">
        <v>91</v>
      </c>
      <c r="V23" s="46" t="s">
        <v>115</v>
      </c>
      <c r="W23" s="46" t="s">
        <v>130</v>
      </c>
      <c r="X23" s="48" t="s">
        <v>62</v>
      </c>
      <c r="Y23" s="46" t="s">
        <v>131</v>
      </c>
      <c r="Z23" s="48" t="s">
        <v>62</v>
      </c>
      <c r="AA23" s="54">
        <v>0.41570000000000001</v>
      </c>
      <c r="AB23" s="48" t="s">
        <v>62</v>
      </c>
      <c r="AC23" s="48" t="s">
        <v>62</v>
      </c>
      <c r="AD23" s="48" t="s">
        <v>62</v>
      </c>
      <c r="AE23" s="48" t="s">
        <v>62</v>
      </c>
      <c r="AF23" s="48" t="s">
        <v>132</v>
      </c>
      <c r="AG23" s="48"/>
      <c r="AH23" s="58">
        <f>AA23/1.134*1000+10</f>
        <v>376.57848324514998</v>
      </c>
      <c r="AI23" s="48">
        <v>25</v>
      </c>
      <c r="AJ23" s="48">
        <v>2</v>
      </c>
      <c r="AK23" s="59">
        <f>AH23*1.134/1000</f>
        <v>0.42704000000000003</v>
      </c>
      <c r="AL23" s="60">
        <f t="shared" si="8"/>
        <v>0.97344511052828775</v>
      </c>
      <c r="AM23" s="48"/>
      <c r="AN23" s="48"/>
      <c r="AO23" s="61"/>
      <c r="AP23" s="61"/>
      <c r="AQ23" s="48"/>
      <c r="AR23" s="48">
        <v>5.15</v>
      </c>
      <c r="AS23" s="72">
        <f t="shared" si="3"/>
        <v>2.1992560000000001</v>
      </c>
      <c r="AT23" s="73">
        <f t="shared" si="4"/>
        <v>1.3277444735856125E-2</v>
      </c>
      <c r="AU23" s="74">
        <f t="shared" si="5"/>
        <v>2.9484000000000045E-2</v>
      </c>
      <c r="AV23" s="48"/>
      <c r="AW23" s="48"/>
      <c r="AX23" s="48"/>
      <c r="AY23" s="48"/>
      <c r="AZ23" s="48"/>
      <c r="BA23" s="48"/>
      <c r="BB23" s="48" t="s">
        <v>62</v>
      </c>
      <c r="BC23" s="46">
        <v>1</v>
      </c>
      <c r="BD23" s="75">
        <f t="shared" si="6"/>
        <v>2.1992560000000001</v>
      </c>
      <c r="BE23" s="76">
        <f t="shared" si="7"/>
        <v>2.9484000000000045E-2</v>
      </c>
    </row>
    <row r="24" spans="1:57" s="32" customFormat="1" ht="39.950000000000003" customHeight="1">
      <c r="A24" s="43">
        <f t="shared" si="0"/>
        <v>15</v>
      </c>
      <c r="B24" s="44"/>
      <c r="C24" s="44"/>
      <c r="D24" s="44">
        <v>2</v>
      </c>
      <c r="E24" s="44"/>
      <c r="F24" s="44"/>
      <c r="G24" s="45"/>
      <c r="H24" s="46" t="s">
        <v>97</v>
      </c>
      <c r="I24" s="50"/>
      <c r="J24" s="47" t="s">
        <v>133</v>
      </c>
      <c r="K24" s="46" t="s">
        <v>134</v>
      </c>
      <c r="L24" s="48" t="s">
        <v>62</v>
      </c>
      <c r="M24" s="48" t="s">
        <v>77</v>
      </c>
      <c r="N24" s="43" t="s">
        <v>64</v>
      </c>
      <c r="O24" s="46"/>
      <c r="P24" s="49" t="s">
        <v>65</v>
      </c>
      <c r="Q24" s="47" t="s">
        <v>133</v>
      </c>
      <c r="R24" s="49" t="s">
        <v>65</v>
      </c>
      <c r="S24" s="51" t="s">
        <v>67</v>
      </c>
      <c r="T24" s="51" t="s">
        <v>66</v>
      </c>
      <c r="U24" s="46" t="s">
        <v>91</v>
      </c>
      <c r="V24" s="46" t="s">
        <v>115</v>
      </c>
      <c r="W24" s="46" t="s">
        <v>130</v>
      </c>
      <c r="X24" s="48" t="s">
        <v>62</v>
      </c>
      <c r="Y24" s="46" t="s">
        <v>135</v>
      </c>
      <c r="Z24" s="48" t="s">
        <v>62</v>
      </c>
      <c r="AA24" s="54">
        <v>0.50119999999999998</v>
      </c>
      <c r="AB24" s="48" t="s">
        <v>62</v>
      </c>
      <c r="AC24" s="48" t="s">
        <v>62</v>
      </c>
      <c r="AD24" s="48" t="s">
        <v>62</v>
      </c>
      <c r="AE24" s="48" t="s">
        <v>62</v>
      </c>
      <c r="AF24" s="48" t="s">
        <v>132</v>
      </c>
      <c r="AG24" s="48"/>
      <c r="AH24" s="58">
        <f>AA24/1.134*1000+10</f>
        <v>451.97530864197529</v>
      </c>
      <c r="AI24" s="48">
        <v>25</v>
      </c>
      <c r="AJ24" s="48">
        <v>2</v>
      </c>
      <c r="AK24" s="59">
        <f>AH24*1.134/1000</f>
        <v>0.51254</v>
      </c>
      <c r="AL24" s="60">
        <f t="shared" si="8"/>
        <v>0.97787489756897017</v>
      </c>
      <c r="AM24" s="48"/>
      <c r="AN24" s="48"/>
      <c r="AO24" s="61"/>
      <c r="AP24" s="61"/>
      <c r="AQ24" s="48"/>
      <c r="AR24" s="48">
        <v>5.15</v>
      </c>
      <c r="AS24" s="72">
        <f t="shared" si="3"/>
        <v>2.6395810000000002</v>
      </c>
      <c r="AT24" s="73">
        <f t="shared" si="4"/>
        <v>1.1062551215514915E-2</v>
      </c>
      <c r="AU24" s="74">
        <f t="shared" si="5"/>
        <v>2.9484000000000045E-2</v>
      </c>
      <c r="AV24" s="48"/>
      <c r="AW24" s="48"/>
      <c r="AX24" s="48"/>
      <c r="AY24" s="48"/>
      <c r="AZ24" s="48"/>
      <c r="BA24" s="48"/>
      <c r="BB24" s="48" t="s">
        <v>62</v>
      </c>
      <c r="BC24" s="46">
        <v>2</v>
      </c>
      <c r="BD24" s="75">
        <f t="shared" si="6"/>
        <v>5.2791620000000004</v>
      </c>
      <c r="BE24" s="76">
        <f t="shared" si="7"/>
        <v>5.896800000000009E-2</v>
      </c>
    </row>
    <row r="25" spans="1:57" s="32" customFormat="1" ht="39.950000000000003" customHeight="1">
      <c r="A25" s="43">
        <f t="shared" si="0"/>
        <v>16</v>
      </c>
      <c r="B25" s="44"/>
      <c r="C25" s="44"/>
      <c r="D25" s="44">
        <v>2</v>
      </c>
      <c r="E25" s="44"/>
      <c r="F25" s="44"/>
      <c r="G25" s="45"/>
      <c r="H25" s="46" t="s">
        <v>97</v>
      </c>
      <c r="I25" s="50"/>
      <c r="J25" s="47" t="s">
        <v>136</v>
      </c>
      <c r="K25" s="46" t="s">
        <v>137</v>
      </c>
      <c r="L25" s="48" t="s">
        <v>62</v>
      </c>
      <c r="M25" s="48" t="s">
        <v>77</v>
      </c>
      <c r="N25" s="43" t="s">
        <v>64</v>
      </c>
      <c r="O25" s="46"/>
      <c r="P25" s="49" t="s">
        <v>65</v>
      </c>
      <c r="Q25" s="47" t="s">
        <v>136</v>
      </c>
      <c r="R25" s="49" t="s">
        <v>65</v>
      </c>
      <c r="S25" s="51" t="s">
        <v>67</v>
      </c>
      <c r="T25" s="51" t="s">
        <v>66</v>
      </c>
      <c r="U25" s="46" t="s">
        <v>78</v>
      </c>
      <c r="V25" s="46" t="s">
        <v>92</v>
      </c>
      <c r="W25" s="46" t="s">
        <v>138</v>
      </c>
      <c r="X25" s="48" t="s">
        <v>62</v>
      </c>
      <c r="Y25" s="46" t="s">
        <v>139</v>
      </c>
      <c r="Z25" s="48" t="s">
        <v>62</v>
      </c>
      <c r="AA25" s="55">
        <v>2.5999999999999999E-2</v>
      </c>
      <c r="AB25" s="48" t="s">
        <v>62</v>
      </c>
      <c r="AC25" s="48" t="s">
        <v>62</v>
      </c>
      <c r="AD25" s="48" t="s">
        <v>62</v>
      </c>
      <c r="AE25" s="48" t="s">
        <v>62</v>
      </c>
      <c r="AF25" s="48" t="s">
        <v>82</v>
      </c>
      <c r="AG25" s="48" t="s">
        <v>140</v>
      </c>
      <c r="AH25" s="58">
        <f>55+6</f>
        <v>61</v>
      </c>
      <c r="AI25" s="48">
        <f>20+3.5</f>
        <v>23.5</v>
      </c>
      <c r="AJ25" s="48">
        <v>3</v>
      </c>
      <c r="AK25" s="59">
        <f>AH25*AI25*AJ25*7860/1000000000</f>
        <v>3.3801930000000001E-2</v>
      </c>
      <c r="AL25" s="60">
        <f t="shared" si="8"/>
        <v>0.76918684820659644</v>
      </c>
      <c r="AM25" s="48"/>
      <c r="AN25" s="48"/>
      <c r="AO25" s="61"/>
      <c r="AP25" s="61"/>
      <c r="AQ25" s="48"/>
      <c r="AR25" s="48">
        <v>4.87</v>
      </c>
      <c r="AS25" s="72">
        <f t="shared" si="3"/>
        <v>0.1646153991</v>
      </c>
      <c r="AT25" s="73">
        <f t="shared" si="4"/>
        <v>0.11540657589670178</v>
      </c>
      <c r="AU25" s="74">
        <f t="shared" si="5"/>
        <v>2.0285018000000005E-2</v>
      </c>
      <c r="AV25" s="48"/>
      <c r="AW25" s="48"/>
      <c r="AX25" s="48"/>
      <c r="AY25" s="48"/>
      <c r="AZ25" s="48"/>
      <c r="BA25" s="48"/>
      <c r="BB25" s="48" t="s">
        <v>62</v>
      </c>
      <c r="BC25" s="46">
        <v>8</v>
      </c>
      <c r="BD25" s="75">
        <f t="shared" si="6"/>
        <v>1.3169231928</v>
      </c>
      <c r="BE25" s="76">
        <f t="shared" si="7"/>
        <v>0.16228014400000004</v>
      </c>
    </row>
    <row r="26" spans="1:57" s="32" customFormat="1" ht="39.950000000000003" customHeight="1">
      <c r="A26" s="43">
        <f t="shared" si="0"/>
        <v>17</v>
      </c>
      <c r="B26" s="44"/>
      <c r="C26" s="44"/>
      <c r="D26" s="44">
        <v>2</v>
      </c>
      <c r="E26" s="44"/>
      <c r="F26" s="44"/>
      <c r="G26" s="45"/>
      <c r="H26" s="46" t="s">
        <v>141</v>
      </c>
      <c r="I26" s="50"/>
      <c r="J26" s="47" t="s">
        <v>142</v>
      </c>
      <c r="K26" s="46" t="s">
        <v>143</v>
      </c>
      <c r="L26" s="48" t="s">
        <v>62</v>
      </c>
      <c r="M26" s="48" t="s">
        <v>77</v>
      </c>
      <c r="N26" s="43" t="s">
        <v>64</v>
      </c>
      <c r="O26" s="46"/>
      <c r="P26" s="49" t="s">
        <v>65</v>
      </c>
      <c r="Q26" s="47" t="s">
        <v>142</v>
      </c>
      <c r="R26" s="49" t="s">
        <v>65</v>
      </c>
      <c r="S26" s="51" t="s">
        <v>67</v>
      </c>
      <c r="T26" s="51" t="s">
        <v>66</v>
      </c>
      <c r="U26" s="46" t="s">
        <v>78</v>
      </c>
      <c r="V26" s="46" t="s">
        <v>92</v>
      </c>
      <c r="W26" s="46" t="s">
        <v>130</v>
      </c>
      <c r="X26" s="48" t="s">
        <v>62</v>
      </c>
      <c r="Y26" s="46" t="s">
        <v>144</v>
      </c>
      <c r="Z26" s="48" t="s">
        <v>62</v>
      </c>
      <c r="AA26" s="54">
        <v>3.2599999999999997E-2</v>
      </c>
      <c r="AB26" s="48" t="s">
        <v>62</v>
      </c>
      <c r="AC26" s="48" t="s">
        <v>62</v>
      </c>
      <c r="AD26" s="48" t="s">
        <v>62</v>
      </c>
      <c r="AE26" s="48" t="s">
        <v>62</v>
      </c>
      <c r="AF26" s="48" t="s">
        <v>82</v>
      </c>
      <c r="AG26" s="48" t="s">
        <v>145</v>
      </c>
      <c r="AH26" s="58">
        <f>80+4</f>
        <v>84</v>
      </c>
      <c r="AI26" s="48">
        <f>23+2.5</f>
        <v>25.5</v>
      </c>
      <c r="AJ26" s="48">
        <v>2</v>
      </c>
      <c r="AK26" s="59">
        <f>AH26*AI26*AJ26*7860/1000000000</f>
        <v>3.3672239999999999E-2</v>
      </c>
      <c r="AL26" s="60">
        <f t="shared" si="8"/>
        <v>0.96815655863702554</v>
      </c>
      <c r="AM26" s="48"/>
      <c r="AN26" s="48"/>
      <c r="AO26" s="61"/>
      <c r="AP26" s="61"/>
      <c r="AQ26" s="48"/>
      <c r="AR26" s="48">
        <v>4.87</v>
      </c>
      <c r="AS26" s="72">
        <f t="shared" si="3"/>
        <v>0.16398380879999999</v>
      </c>
      <c r="AT26" s="73">
        <f t="shared" si="4"/>
        <v>1.5921720681487228E-2</v>
      </c>
      <c r="AU26" s="74">
        <f t="shared" si="5"/>
        <v>2.7878240000000056E-3</v>
      </c>
      <c r="AV26" s="48"/>
      <c r="AW26" s="48"/>
      <c r="AX26" s="48"/>
      <c r="AY26" s="48"/>
      <c r="AZ26" s="48"/>
      <c r="BA26" s="48"/>
      <c r="BB26" s="48" t="s">
        <v>62</v>
      </c>
      <c r="BC26" s="46">
        <v>1</v>
      </c>
      <c r="BD26" s="75">
        <f t="shared" si="6"/>
        <v>0.16398380879999999</v>
      </c>
      <c r="BE26" s="76">
        <f t="shared" si="7"/>
        <v>2.7878240000000056E-3</v>
      </c>
    </row>
    <row r="27" spans="1:57" ht="40.5" customHeight="1">
      <c r="AV27" s="177" t="s">
        <v>195</v>
      </c>
      <c r="AW27" s="75">
        <f>(104.2-0.25)/1.13</f>
        <v>91.991150442477888</v>
      </c>
      <c r="AX27" s="75">
        <f>AW27/AA10</f>
        <v>16.433447147536153</v>
      </c>
    </row>
  </sheetData>
  <autoFilter ref="A9:BC26"/>
  <mergeCells count="60">
    <mergeCell ref="A1:BC1"/>
    <mergeCell ref="A4:K4"/>
    <mergeCell ref="A5:H5"/>
    <mergeCell ref="J5:K5"/>
    <mergeCell ref="A6:K6"/>
    <mergeCell ref="A7:K7"/>
    <mergeCell ref="AH8:AJ8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O8:O9"/>
    <mergeCell ref="P8:P9"/>
    <mergeCell ref="Q8:Q9"/>
    <mergeCell ref="R8:R9"/>
    <mergeCell ref="S8:S9"/>
    <mergeCell ref="T8:T9"/>
    <mergeCell ref="U8:U9"/>
    <mergeCell ref="V8:V9"/>
    <mergeCell ref="W8:W9"/>
    <mergeCell ref="X8:X9"/>
    <mergeCell ref="Y8:Y9"/>
    <mergeCell ref="Z8:Z9"/>
    <mergeCell ref="AA8:AA9"/>
    <mergeCell ref="AB8:AB9"/>
    <mergeCell ref="AC8:AC9"/>
    <mergeCell ref="AN8:AN9"/>
    <mergeCell ref="AO8:AO9"/>
    <mergeCell ref="AP8:AP9"/>
    <mergeCell ref="AD8:AD9"/>
    <mergeCell ref="AE8:AE9"/>
    <mergeCell ref="AF8:AF9"/>
    <mergeCell ref="AG8:AG9"/>
    <mergeCell ref="AK8:AK9"/>
    <mergeCell ref="AX8:AX9"/>
    <mergeCell ref="AY8:AY9"/>
    <mergeCell ref="AZ8:AZ9"/>
    <mergeCell ref="BA8:BA9"/>
    <mergeCell ref="A2:G3"/>
    <mergeCell ref="H2:K3"/>
    <mergeCell ref="L2:BA7"/>
    <mergeCell ref="AT8:AT9"/>
    <mergeCell ref="AU8:AU9"/>
    <mergeCell ref="AQ8:AQ9"/>
    <mergeCell ref="AR8:AR9"/>
    <mergeCell ref="AS8:AS9"/>
    <mergeCell ref="AV8:AV9"/>
    <mergeCell ref="AW8:AW9"/>
    <mergeCell ref="AL8:AL9"/>
    <mergeCell ref="AM8:AM9"/>
  </mergeCells>
  <phoneticPr fontId="78" type="noConversion"/>
  <conditionalFormatting sqref="H1:I8 H10:H13 H14:I1048576">
    <cfRule type="containsText" dxfId="27" priority="1" operator="containsText" text="J6L">
      <formula>NOT(ISERROR(SEARCH("J6L",H1)))</formula>
    </cfRule>
  </conditionalFormatting>
  <conditionalFormatting sqref="Q1 Q8 Q27:Q1048576">
    <cfRule type="duplicateValues" dxfId="26" priority="2"/>
  </conditionalFormatting>
  <printOptions horizontalCentered="1"/>
  <pageMargins left="0.23622047244094499" right="0.23622047244094499" top="0.74803149606299202" bottom="0.74803149606299202" header="0.31496062992126" footer="0.31496062992126"/>
  <pageSetup paperSize="8" scale="29" orientation="landscape" r:id="rId1"/>
  <headerFooter>
    <oddFooter>&amp;C第 &amp;P 页，共 &amp;N 页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AB71"/>
  <sheetViews>
    <sheetView view="pageBreakPreview" zoomScale="70" zoomScaleNormal="100" workbookViewId="0">
      <selection activeCell="A13" sqref="A13:AA13"/>
    </sheetView>
  </sheetViews>
  <sheetFormatPr defaultColWidth="4.625" defaultRowHeight="17.25"/>
  <cols>
    <col min="1" max="1" width="3.75" style="4" customWidth="1"/>
    <col min="2" max="2" width="10.875" style="4" customWidth="1"/>
    <col min="3" max="3" width="19.375" style="4" customWidth="1"/>
    <col min="4" max="4" width="22.25" style="4" customWidth="1"/>
    <col min="5" max="5" width="23.25" style="4" customWidth="1"/>
    <col min="6" max="6" width="23.5" style="4" customWidth="1"/>
    <col min="7" max="7" width="12.875" style="4" customWidth="1"/>
    <col min="8" max="8" width="4.625" style="4" customWidth="1"/>
    <col min="9" max="9" width="6.375" style="4" customWidth="1"/>
    <col min="10" max="10" width="0.125" style="4" customWidth="1"/>
    <col min="11" max="11" width="25.625" style="4" customWidth="1"/>
    <col min="12" max="12" width="10.875" style="4" customWidth="1"/>
    <col min="13" max="13" width="5.75" style="4" customWidth="1"/>
    <col min="14" max="14" width="6.375" style="4" customWidth="1"/>
    <col min="15" max="15" width="5" style="4" customWidth="1"/>
    <col min="16" max="16" width="5.875" style="4" customWidth="1"/>
    <col min="17" max="17" width="7.875" style="4" customWidth="1"/>
    <col min="18" max="18" width="6.125" style="4" customWidth="1"/>
    <col min="19" max="19" width="13.125" style="4" customWidth="1"/>
    <col min="20" max="20" width="15.625" style="4" customWidth="1"/>
    <col min="21" max="21" width="4.625" style="4" customWidth="1"/>
    <col min="22" max="22" width="8" style="4" customWidth="1"/>
    <col min="23" max="23" width="11.5" style="4" customWidth="1"/>
    <col min="24" max="24" width="9.5" style="4" customWidth="1"/>
    <col min="25" max="25" width="13.125" style="4" customWidth="1"/>
    <col min="26" max="26" width="10" style="4" customWidth="1"/>
    <col min="27" max="27" width="11.25" style="4" customWidth="1"/>
    <col min="28" max="248" width="9" style="4" customWidth="1"/>
    <col min="249" max="249" width="3.125" style="4" customWidth="1"/>
    <col min="250" max="250" width="7.625" style="4" customWidth="1"/>
    <col min="251" max="251" width="4.125" style="4" customWidth="1"/>
    <col min="252" max="252" width="17" style="4" customWidth="1"/>
    <col min="253" max="253" width="3.625" style="4" customWidth="1"/>
    <col min="254" max="254" width="9.125" style="4" customWidth="1"/>
    <col min="255" max="255" width="3.625" style="4" customWidth="1"/>
    <col min="256" max="16384" width="4.625" style="4"/>
  </cols>
  <sheetData>
    <row r="1" spans="1:28" s="1" customFormat="1" ht="30.75" customHeight="1">
      <c r="A1" s="168"/>
      <c r="B1" s="168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"/>
      <c r="T1" s="15"/>
      <c r="U1" s="15"/>
      <c r="V1" s="15"/>
      <c r="W1" s="154" t="s">
        <v>146</v>
      </c>
      <c r="X1" s="154"/>
      <c r="Y1" s="154"/>
      <c r="Z1" s="154"/>
      <c r="AA1" s="154"/>
      <c r="AB1" s="19"/>
    </row>
    <row r="2" spans="1:28" s="1" customFormat="1" ht="34.5" customHeight="1">
      <c r="A2" s="5" t="s">
        <v>147</v>
      </c>
      <c r="B2" s="5"/>
      <c r="C2" s="7"/>
      <c r="D2" s="7"/>
      <c r="E2" s="7"/>
      <c r="F2" s="169" t="s">
        <v>148</v>
      </c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"/>
      <c r="T2" s="16"/>
      <c r="U2" s="16"/>
      <c r="V2" s="16"/>
      <c r="W2" s="154"/>
      <c r="X2" s="154"/>
      <c r="Y2" s="154"/>
      <c r="Z2" s="154"/>
      <c r="AA2" s="154"/>
    </row>
    <row r="3" spans="1:28" s="2" customFormat="1" ht="28.5" customHeight="1">
      <c r="A3" s="152" t="s">
        <v>149</v>
      </c>
      <c r="B3" s="152"/>
      <c r="C3" s="153" t="s">
        <v>15</v>
      </c>
      <c r="D3" s="153"/>
      <c r="E3" s="6"/>
      <c r="F3" s="170" t="s">
        <v>150</v>
      </c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8"/>
      <c r="U3" s="163" t="s">
        <v>151</v>
      </c>
      <c r="V3" s="163"/>
      <c r="W3" s="17" t="s">
        <v>152</v>
      </c>
      <c r="X3" s="17" t="s">
        <v>153</v>
      </c>
      <c r="Y3" s="17" t="s">
        <v>154</v>
      </c>
      <c r="Z3" s="20" t="s">
        <v>155</v>
      </c>
      <c r="AA3" s="17" t="s">
        <v>156</v>
      </c>
      <c r="AB3" s="21"/>
    </row>
    <row r="4" spans="1:28" s="2" customFormat="1" ht="36" customHeight="1">
      <c r="A4" s="152"/>
      <c r="B4" s="152"/>
      <c r="C4" s="153"/>
      <c r="D4" s="153"/>
      <c r="E4" s="6"/>
      <c r="F4" s="164" t="s">
        <v>157</v>
      </c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5"/>
      <c r="T4" s="165"/>
      <c r="U4" s="166" t="s">
        <v>158</v>
      </c>
      <c r="V4" s="166"/>
      <c r="W4" s="18"/>
      <c r="X4" s="18"/>
      <c r="Y4" s="22"/>
      <c r="Z4" s="23" t="s">
        <v>159</v>
      </c>
      <c r="AA4" s="24" t="s">
        <v>160</v>
      </c>
      <c r="AB4" s="21"/>
    </row>
    <row r="5" spans="1:28" ht="36.75" customHeight="1">
      <c r="A5" s="167" t="s">
        <v>25</v>
      </c>
      <c r="B5" s="167"/>
      <c r="C5" s="167"/>
      <c r="D5" s="9" t="s">
        <v>161</v>
      </c>
      <c r="E5" s="151" t="s">
        <v>162</v>
      </c>
      <c r="F5" s="151"/>
      <c r="G5" s="151"/>
      <c r="H5" s="151"/>
      <c r="I5" s="151" t="s">
        <v>163</v>
      </c>
      <c r="J5" s="151"/>
      <c r="K5" s="151"/>
      <c r="L5" s="151"/>
      <c r="M5" s="151"/>
      <c r="N5" s="151" t="s">
        <v>164</v>
      </c>
      <c r="O5" s="151"/>
      <c r="P5" s="151"/>
      <c r="Q5" s="151"/>
      <c r="R5" s="151"/>
      <c r="S5" s="151"/>
      <c r="T5" s="151"/>
      <c r="U5" s="151" t="s">
        <v>165</v>
      </c>
      <c r="V5" s="151"/>
      <c r="W5" s="156" t="s">
        <v>14</v>
      </c>
      <c r="X5" s="156"/>
      <c r="Y5" s="156" t="s">
        <v>58</v>
      </c>
      <c r="Z5" s="156"/>
      <c r="AA5" s="156"/>
    </row>
    <row r="6" spans="1:28" ht="66" customHeight="1">
      <c r="A6" s="151"/>
      <c r="B6" s="151"/>
      <c r="C6" s="151"/>
      <c r="D6" s="9">
        <v>1</v>
      </c>
      <c r="E6" s="160" t="s">
        <v>166</v>
      </c>
      <c r="F6" s="160"/>
      <c r="G6" s="160"/>
      <c r="H6" s="160"/>
      <c r="I6" s="160" t="s">
        <v>167</v>
      </c>
      <c r="J6" s="160"/>
      <c r="K6" s="160"/>
      <c r="L6" s="160"/>
      <c r="M6" s="160"/>
      <c r="N6" s="162" t="s">
        <v>168</v>
      </c>
      <c r="O6" s="162"/>
      <c r="P6" s="162"/>
      <c r="Q6" s="162"/>
      <c r="R6" s="162"/>
      <c r="S6" s="162"/>
      <c r="T6" s="162"/>
      <c r="U6" s="160">
        <v>1</v>
      </c>
      <c r="V6" s="160"/>
      <c r="W6" s="156"/>
      <c r="X6" s="156"/>
      <c r="Y6" s="157" t="s">
        <v>169</v>
      </c>
      <c r="Z6" s="158"/>
      <c r="AA6" s="159"/>
    </row>
    <row r="7" spans="1:28" ht="72" customHeight="1">
      <c r="A7" s="151"/>
      <c r="B7" s="151"/>
      <c r="C7" s="151"/>
      <c r="D7" s="9">
        <v>2</v>
      </c>
      <c r="E7" s="160" t="s">
        <v>170</v>
      </c>
      <c r="F7" s="160"/>
      <c r="G7" s="160"/>
      <c r="H7" s="160"/>
      <c r="I7" s="160" t="s">
        <v>167</v>
      </c>
      <c r="J7" s="160"/>
      <c r="K7" s="160"/>
      <c r="L7" s="160"/>
      <c r="M7" s="160"/>
      <c r="N7" s="162" t="s">
        <v>171</v>
      </c>
      <c r="O7" s="162"/>
      <c r="P7" s="162"/>
      <c r="Q7" s="162"/>
      <c r="R7" s="162"/>
      <c r="S7" s="162"/>
      <c r="T7" s="162"/>
      <c r="U7" s="160">
        <v>1</v>
      </c>
      <c r="V7" s="160"/>
      <c r="W7" s="156"/>
      <c r="X7" s="156"/>
      <c r="Y7" s="157" t="s">
        <v>172</v>
      </c>
      <c r="Z7" s="158"/>
      <c r="AA7" s="159"/>
    </row>
    <row r="8" spans="1:28" ht="42" customHeight="1">
      <c r="A8" s="151"/>
      <c r="B8" s="151"/>
      <c r="C8" s="151"/>
      <c r="D8" s="9"/>
      <c r="E8" s="160"/>
      <c r="F8" s="160"/>
      <c r="G8" s="160"/>
      <c r="H8" s="160"/>
      <c r="I8" s="160" t="s">
        <v>173</v>
      </c>
      <c r="J8" s="160"/>
      <c r="K8" s="160"/>
      <c r="L8" s="160"/>
      <c r="M8" s="160"/>
      <c r="N8" s="162"/>
      <c r="O8" s="162"/>
      <c r="P8" s="162"/>
      <c r="Q8" s="162"/>
      <c r="R8" s="162"/>
      <c r="S8" s="162"/>
      <c r="T8" s="162"/>
      <c r="U8" s="160"/>
      <c r="V8" s="160"/>
      <c r="W8" s="156"/>
      <c r="X8" s="156"/>
      <c r="Y8" s="157"/>
      <c r="Z8" s="158"/>
      <c r="AA8" s="159"/>
    </row>
    <row r="9" spans="1:28" ht="42" customHeight="1">
      <c r="A9" s="151"/>
      <c r="B9" s="151"/>
      <c r="C9" s="151"/>
      <c r="D9" s="9"/>
      <c r="E9" s="160"/>
      <c r="F9" s="160"/>
      <c r="G9" s="160"/>
      <c r="H9" s="160"/>
      <c r="I9" s="160"/>
      <c r="J9" s="160"/>
      <c r="K9" s="160"/>
      <c r="L9" s="160"/>
      <c r="M9" s="160"/>
      <c r="N9" s="162"/>
      <c r="O9" s="162"/>
      <c r="P9" s="162"/>
      <c r="Q9" s="162"/>
      <c r="R9" s="162"/>
      <c r="S9" s="162"/>
      <c r="T9" s="162"/>
      <c r="U9" s="160"/>
      <c r="V9" s="160"/>
      <c r="W9" s="156"/>
      <c r="X9" s="156"/>
      <c r="Y9" s="157"/>
      <c r="Z9" s="158"/>
      <c r="AA9" s="159"/>
    </row>
    <row r="10" spans="1:28" ht="42" customHeight="1">
      <c r="A10" s="151"/>
      <c r="B10" s="151"/>
      <c r="C10" s="151"/>
      <c r="D10" s="9"/>
      <c r="E10" s="160"/>
      <c r="F10" s="160"/>
      <c r="G10" s="160"/>
      <c r="H10" s="160"/>
      <c r="I10" s="160"/>
      <c r="J10" s="160"/>
      <c r="K10" s="160"/>
      <c r="L10" s="160"/>
      <c r="M10" s="160"/>
      <c r="N10" s="162"/>
      <c r="O10" s="162"/>
      <c r="P10" s="162"/>
      <c r="Q10" s="162"/>
      <c r="R10" s="162"/>
      <c r="S10" s="162"/>
      <c r="T10" s="162"/>
      <c r="U10" s="160"/>
      <c r="V10" s="160"/>
      <c r="W10" s="156"/>
      <c r="X10" s="156"/>
      <c r="Y10" s="157"/>
      <c r="Z10" s="158"/>
      <c r="AA10" s="159"/>
    </row>
    <row r="11" spans="1:28" ht="42" customHeight="1">
      <c r="A11" s="151"/>
      <c r="B11" s="151"/>
      <c r="C11" s="151"/>
      <c r="D11" s="9"/>
      <c r="E11" s="160"/>
      <c r="F11" s="160"/>
      <c r="G11" s="160"/>
      <c r="H11" s="160"/>
      <c r="I11" s="160"/>
      <c r="J11" s="160"/>
      <c r="K11" s="160"/>
      <c r="L11" s="160"/>
      <c r="M11" s="160"/>
      <c r="N11" s="162"/>
      <c r="O11" s="162"/>
      <c r="P11" s="162"/>
      <c r="Q11" s="162"/>
      <c r="R11" s="162"/>
      <c r="S11" s="162"/>
      <c r="T11" s="162"/>
      <c r="U11" s="160"/>
      <c r="V11" s="160"/>
      <c r="W11" s="156"/>
      <c r="X11" s="156"/>
      <c r="Y11" s="157"/>
      <c r="Z11" s="158"/>
      <c r="AA11" s="159"/>
    </row>
    <row r="12" spans="1:28" ht="22.5" customHeight="1">
      <c r="A12" s="151"/>
      <c r="B12" s="151"/>
      <c r="C12" s="151"/>
      <c r="D12" s="9"/>
      <c r="E12" s="156"/>
      <c r="F12" s="156"/>
      <c r="G12" s="156"/>
      <c r="H12" s="156"/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56"/>
      <c r="X12" s="156"/>
      <c r="Y12" s="161"/>
      <c r="Z12" s="161"/>
      <c r="AA12" s="161"/>
    </row>
    <row r="13" spans="1:28" s="3" customFormat="1" ht="51.75" customHeight="1">
      <c r="A13" s="155" t="s">
        <v>174</v>
      </c>
      <c r="B13" s="156"/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  <c r="Z13" s="156"/>
      <c r="AA13" s="156"/>
    </row>
    <row r="14" spans="1:28" s="3" customFormat="1" ht="33.75" customHeight="1">
      <c r="A14" s="11" t="s">
        <v>175</v>
      </c>
      <c r="B14" s="11" t="s">
        <v>176</v>
      </c>
      <c r="C14" s="11" t="s">
        <v>3</v>
      </c>
      <c r="D14" s="11" t="s">
        <v>177</v>
      </c>
      <c r="E14" s="11" t="s">
        <v>178</v>
      </c>
      <c r="F14" s="10" t="s">
        <v>179</v>
      </c>
      <c r="G14" s="11" t="s">
        <v>180</v>
      </c>
      <c r="H14" s="11"/>
      <c r="I14" s="11"/>
      <c r="J14" s="11"/>
      <c r="K14" s="11"/>
      <c r="L14" s="11"/>
      <c r="M14" s="10"/>
      <c r="N14" s="11"/>
      <c r="O14" s="10"/>
      <c r="P14" s="11"/>
      <c r="Q14" s="11"/>
      <c r="R14" s="11"/>
      <c r="S14" s="11"/>
      <c r="T14" s="10"/>
      <c r="U14" s="11"/>
      <c r="V14" s="11"/>
      <c r="W14" s="11"/>
      <c r="X14" s="11"/>
      <c r="Y14" s="11"/>
      <c r="Z14" s="11"/>
      <c r="AA14" s="11"/>
    </row>
    <row r="15" spans="1:28" s="3" customFormat="1" ht="33.75" customHeight="1">
      <c r="A15" s="11"/>
      <c r="B15" s="11"/>
      <c r="C15" s="11"/>
      <c r="D15" s="11"/>
      <c r="E15" s="11"/>
      <c r="F15" s="12"/>
      <c r="G15" s="13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</row>
    <row r="16" spans="1:28">
      <c r="A16" s="11"/>
      <c r="B16" s="11"/>
      <c r="C16" s="11"/>
      <c r="D16" s="11"/>
      <c r="E16" s="11"/>
      <c r="F16" s="156"/>
      <c r="G16" s="13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>
      <c r="A17" s="11"/>
      <c r="B17" s="11"/>
      <c r="C17" s="11"/>
      <c r="D17" s="11"/>
      <c r="E17" s="11"/>
      <c r="F17" s="156"/>
      <c r="G17" s="14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pans="1:27">
      <c r="A18" s="11"/>
      <c r="B18" s="11"/>
      <c r="C18" s="11"/>
      <c r="D18" s="11"/>
      <c r="E18" s="11"/>
      <c r="F18" s="156"/>
      <c r="G18" s="14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>
      <c r="A19" s="11"/>
      <c r="B19" s="11"/>
      <c r="C19" s="11"/>
      <c r="D19" s="11"/>
      <c r="E19" s="11"/>
      <c r="F19" s="156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>
      <c r="A20" s="11"/>
      <c r="B20" s="11"/>
      <c r="C20" s="11"/>
      <c r="D20" s="11"/>
      <c r="E20" s="11"/>
      <c r="F20" s="156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>
      <c r="A21" s="11"/>
      <c r="B21" s="11"/>
      <c r="C21" s="11"/>
      <c r="D21" s="11"/>
      <c r="E21" s="11"/>
      <c r="F21" s="156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>
      <c r="A22" s="11"/>
      <c r="B22" s="11"/>
      <c r="C22" s="11"/>
      <c r="D22" s="11"/>
      <c r="E22" s="11"/>
      <c r="F22" s="156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>
      <c r="A23" s="11"/>
      <c r="B23" s="11"/>
      <c r="C23" s="11"/>
      <c r="D23" s="11"/>
      <c r="E23" s="11"/>
      <c r="F23" s="156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>
      <c r="A24" s="11"/>
      <c r="B24" s="11"/>
      <c r="C24" s="11"/>
      <c r="D24" s="11"/>
      <c r="E24" s="11"/>
      <c r="F24" s="156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>
      <c r="A25" s="11"/>
      <c r="B25" s="11"/>
      <c r="C25" s="11"/>
      <c r="D25" s="11"/>
      <c r="E25" s="11"/>
      <c r="F25" s="156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>
      <c r="A26" s="11"/>
      <c r="B26" s="11"/>
      <c r="C26" s="11"/>
      <c r="D26" s="11"/>
      <c r="E26" s="11"/>
      <c r="F26" s="156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>
      <c r="A30" s="11"/>
      <c r="B30" s="11"/>
      <c r="C30" s="11"/>
      <c r="D30" s="11"/>
      <c r="E30" s="11"/>
      <c r="F30" s="156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>
      <c r="A31" s="11"/>
      <c r="B31" s="11"/>
      <c r="C31" s="11"/>
      <c r="D31" s="11"/>
      <c r="E31" s="11"/>
      <c r="F31" s="156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  <row r="33" spans="1:27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 spans="1:27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spans="1:27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  <row r="37" spans="1:27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:27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7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8.75" customHeight="1">
      <c r="A41" s="11"/>
      <c r="B41" s="11"/>
      <c r="C41" s="11"/>
      <c r="D41" s="11"/>
      <c r="E41" s="11"/>
      <c r="F41" s="150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:27">
      <c r="A42" s="11"/>
      <c r="B42" s="11"/>
      <c r="C42" s="11"/>
      <c r="D42" s="11"/>
      <c r="E42" s="11"/>
      <c r="F42" s="150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spans="1:27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7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1:27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1:27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1:27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pans="1:27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spans="1:27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spans="1:27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27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1:27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1:27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spans="1:27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spans="1:27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ht="18.75">
      <c r="A65" s="11"/>
      <c r="B65" s="11"/>
      <c r="C65" s="25"/>
      <c r="D65" s="25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 ht="18.75">
      <c r="A66" s="11"/>
      <c r="B66" s="11"/>
      <c r="C66" s="26"/>
      <c r="D66" s="27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 ht="18.75">
      <c r="A67" s="11"/>
      <c r="B67" s="11"/>
      <c r="C67" s="26"/>
      <c r="D67" s="26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 ht="18.75">
      <c r="A69" s="11"/>
      <c r="B69" s="11"/>
      <c r="C69" s="25"/>
      <c r="D69" s="25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 ht="18.75">
      <c r="A70" s="11"/>
      <c r="B70" s="11"/>
      <c r="C70" s="11"/>
      <c r="D70" s="26"/>
      <c r="E70" s="28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</row>
  </sheetData>
  <mergeCells count="68">
    <mergeCell ref="A1:B1"/>
    <mergeCell ref="C1:F1"/>
    <mergeCell ref="G1:R1"/>
    <mergeCell ref="F2:R2"/>
    <mergeCell ref="F3:S3"/>
    <mergeCell ref="U3:V3"/>
    <mergeCell ref="F4:R4"/>
    <mergeCell ref="S4:T4"/>
    <mergeCell ref="U4:V4"/>
    <mergeCell ref="A5:C5"/>
    <mergeCell ref="E5:H5"/>
    <mergeCell ref="I5:M5"/>
    <mergeCell ref="N5:T5"/>
    <mergeCell ref="U5:V5"/>
    <mergeCell ref="W5:X5"/>
    <mergeCell ref="Y5:AA5"/>
    <mergeCell ref="E6:H6"/>
    <mergeCell ref="I6:M6"/>
    <mergeCell ref="N6:T6"/>
    <mergeCell ref="U6:V6"/>
    <mergeCell ref="W6:X6"/>
    <mergeCell ref="Y6:AA6"/>
    <mergeCell ref="Y7:AA7"/>
    <mergeCell ref="E8:H8"/>
    <mergeCell ref="I8:M8"/>
    <mergeCell ref="N8:T8"/>
    <mergeCell ref="U8:V8"/>
    <mergeCell ref="W8:X8"/>
    <mergeCell ref="Y8:AA8"/>
    <mergeCell ref="E7:H7"/>
    <mergeCell ref="I7:M7"/>
    <mergeCell ref="N7:T7"/>
    <mergeCell ref="U7:V7"/>
    <mergeCell ref="W7:X7"/>
    <mergeCell ref="Y9:AA9"/>
    <mergeCell ref="E10:H10"/>
    <mergeCell ref="I10:M10"/>
    <mergeCell ref="N10:T10"/>
    <mergeCell ref="U10:V10"/>
    <mergeCell ref="W10:X10"/>
    <mergeCell ref="Y10:AA10"/>
    <mergeCell ref="E9:H9"/>
    <mergeCell ref="I9:M9"/>
    <mergeCell ref="N9:T9"/>
    <mergeCell ref="U9:V9"/>
    <mergeCell ref="W9:X9"/>
    <mergeCell ref="Y12:AA12"/>
    <mergeCell ref="E11:H11"/>
    <mergeCell ref="I11:M11"/>
    <mergeCell ref="N11:T11"/>
    <mergeCell ref="U11:V11"/>
    <mergeCell ref="W11:X11"/>
    <mergeCell ref="F41:F42"/>
    <mergeCell ref="A6:C12"/>
    <mergeCell ref="A3:B4"/>
    <mergeCell ref="C3:D4"/>
    <mergeCell ref="W1:AA2"/>
    <mergeCell ref="A13:AA13"/>
    <mergeCell ref="F16:F18"/>
    <mergeCell ref="F19:F23"/>
    <mergeCell ref="F24:F26"/>
    <mergeCell ref="F30:F31"/>
    <mergeCell ref="Y11:AA11"/>
    <mergeCell ref="E12:H12"/>
    <mergeCell ref="I12:M12"/>
    <mergeCell ref="N12:T12"/>
    <mergeCell ref="U12:V12"/>
    <mergeCell ref="W12:X12"/>
  </mergeCells>
  <phoneticPr fontId="78" type="noConversion"/>
  <conditionalFormatting sqref="C26">
    <cfRule type="duplicateValues" dxfId="25" priority="12"/>
  </conditionalFormatting>
  <conditionalFormatting sqref="C29">
    <cfRule type="duplicateValues" dxfId="24" priority="10"/>
  </conditionalFormatting>
  <conditionalFormatting sqref="C32:D32">
    <cfRule type="duplicateValues" dxfId="23" priority="8"/>
  </conditionalFormatting>
  <conditionalFormatting sqref="C41">
    <cfRule type="duplicateValues" dxfId="22" priority="6"/>
  </conditionalFormatting>
  <conditionalFormatting sqref="C42">
    <cfRule type="duplicateValues" dxfId="21" priority="5"/>
  </conditionalFormatting>
  <conditionalFormatting sqref="C65">
    <cfRule type="duplicateValues" dxfId="20" priority="3"/>
  </conditionalFormatting>
  <conditionalFormatting sqref="C66">
    <cfRule type="duplicateValues" dxfId="19" priority="2"/>
  </conditionalFormatting>
  <conditionalFormatting sqref="C67">
    <cfRule type="duplicateValues" dxfId="18" priority="1"/>
  </conditionalFormatting>
  <conditionalFormatting sqref="C24:C25">
    <cfRule type="duplicateValues" dxfId="17" priority="13"/>
  </conditionalFormatting>
  <conditionalFormatting sqref="C27:C28">
    <cfRule type="duplicateValues" dxfId="16" priority="11"/>
  </conditionalFormatting>
  <conditionalFormatting sqref="C30:C31">
    <cfRule type="duplicateValues" dxfId="15" priority="9"/>
  </conditionalFormatting>
  <conditionalFormatting sqref="C33:C40">
    <cfRule type="duplicateValues" dxfId="14" priority="7"/>
  </conditionalFormatting>
  <conditionalFormatting sqref="C43:D46 H43:XFD46">
    <cfRule type="duplicateValues" dxfId="13" priority="4"/>
  </conditionalFormatting>
  <pageMargins left="0.70866141732283505" right="0.70866141732283505" top="0.74803149606299202" bottom="0.74803149606299202" header="0.31496062992126" footer="0.31496062992126"/>
  <pageSetup paperSize="8" scale="7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AB71"/>
  <sheetViews>
    <sheetView view="pageBreakPreview" zoomScale="70" zoomScaleNormal="100" workbookViewId="0">
      <selection activeCell="E7" sqref="E7:H7"/>
    </sheetView>
  </sheetViews>
  <sheetFormatPr defaultColWidth="4.625" defaultRowHeight="17.25"/>
  <cols>
    <col min="1" max="1" width="3.75" style="4" customWidth="1"/>
    <col min="2" max="2" width="10.875" style="4" customWidth="1"/>
    <col min="3" max="3" width="19.375" style="4" customWidth="1"/>
    <col min="4" max="4" width="22.25" style="4" customWidth="1"/>
    <col min="5" max="5" width="23.25" style="4" customWidth="1"/>
    <col min="6" max="6" width="23.5" style="4" customWidth="1"/>
    <col min="7" max="7" width="12.875" style="4" customWidth="1"/>
    <col min="8" max="8" width="4.625" style="4" customWidth="1"/>
    <col min="9" max="9" width="6.375" style="4" customWidth="1"/>
    <col min="10" max="10" width="0.125" style="4" customWidth="1"/>
    <col min="11" max="11" width="25.625" style="4" customWidth="1"/>
    <col min="12" max="12" width="10.875" style="4" customWidth="1"/>
    <col min="13" max="13" width="5.75" style="4" customWidth="1"/>
    <col min="14" max="14" width="6.375" style="4" customWidth="1"/>
    <col min="15" max="15" width="5" style="4" customWidth="1"/>
    <col min="16" max="16" width="5.875" style="4" customWidth="1"/>
    <col min="17" max="17" width="7.875" style="4" customWidth="1"/>
    <col min="18" max="18" width="6.125" style="4" customWidth="1"/>
    <col min="19" max="19" width="13.125" style="4" customWidth="1"/>
    <col min="20" max="20" width="15.625" style="4" customWidth="1"/>
    <col min="21" max="21" width="4.625" style="4" customWidth="1"/>
    <col min="22" max="22" width="8" style="4" customWidth="1"/>
    <col min="23" max="23" width="11.5" style="4" customWidth="1"/>
    <col min="24" max="24" width="9.5" style="4" customWidth="1"/>
    <col min="25" max="25" width="13.125" style="4" customWidth="1"/>
    <col min="26" max="26" width="10" style="4" customWidth="1"/>
    <col min="27" max="27" width="11.25" style="4" customWidth="1"/>
    <col min="28" max="248" width="9" style="4" customWidth="1"/>
    <col min="249" max="249" width="3.125" style="4" customWidth="1"/>
    <col min="250" max="250" width="7.625" style="4" customWidth="1"/>
    <col min="251" max="251" width="4.125" style="4" customWidth="1"/>
    <col min="252" max="252" width="17" style="4" customWidth="1"/>
    <col min="253" max="253" width="3.625" style="4" customWidth="1"/>
    <col min="254" max="254" width="9.125" style="4" customWidth="1"/>
    <col min="255" max="255" width="3.625" style="4" customWidth="1"/>
    <col min="256" max="16384" width="4.625" style="4"/>
  </cols>
  <sheetData>
    <row r="1" spans="1:28" s="1" customFormat="1" ht="30.75" customHeight="1">
      <c r="A1" s="168"/>
      <c r="B1" s="168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"/>
      <c r="T1" s="15"/>
      <c r="U1" s="15"/>
      <c r="V1" s="15"/>
      <c r="W1" s="154" t="s">
        <v>146</v>
      </c>
      <c r="X1" s="154"/>
      <c r="Y1" s="154"/>
      <c r="Z1" s="154"/>
      <c r="AA1" s="154"/>
      <c r="AB1" s="19"/>
    </row>
    <row r="2" spans="1:28" s="1" customFormat="1" ht="34.5" customHeight="1">
      <c r="A2" s="5" t="s">
        <v>147</v>
      </c>
      <c r="B2" s="5"/>
      <c r="C2" s="7"/>
      <c r="D2" s="7"/>
      <c r="E2" s="7"/>
      <c r="F2" s="169" t="s">
        <v>148</v>
      </c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"/>
      <c r="T2" s="16"/>
      <c r="U2" s="16"/>
      <c r="V2" s="16"/>
      <c r="W2" s="154"/>
      <c r="X2" s="154"/>
      <c r="Y2" s="154"/>
      <c r="Z2" s="154"/>
      <c r="AA2" s="154"/>
    </row>
    <row r="3" spans="1:28" s="2" customFormat="1" ht="28.5" customHeight="1">
      <c r="A3" s="152" t="s">
        <v>149</v>
      </c>
      <c r="B3" s="152"/>
      <c r="C3" s="153" t="s">
        <v>15</v>
      </c>
      <c r="D3" s="153"/>
      <c r="E3" s="6"/>
      <c r="F3" s="170" t="s">
        <v>181</v>
      </c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8"/>
      <c r="U3" s="163" t="s">
        <v>151</v>
      </c>
      <c r="V3" s="163"/>
      <c r="W3" s="17" t="s">
        <v>152</v>
      </c>
      <c r="X3" s="17" t="s">
        <v>153</v>
      </c>
      <c r="Y3" s="17" t="s">
        <v>154</v>
      </c>
      <c r="Z3" s="20" t="s">
        <v>155</v>
      </c>
      <c r="AA3" s="17" t="s">
        <v>156</v>
      </c>
      <c r="AB3" s="21"/>
    </row>
    <row r="4" spans="1:28" s="2" customFormat="1" ht="36" customHeight="1">
      <c r="A4" s="152"/>
      <c r="B4" s="152"/>
      <c r="C4" s="153"/>
      <c r="D4" s="153"/>
      <c r="E4" s="6"/>
      <c r="F4" s="164" t="s">
        <v>157</v>
      </c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5"/>
      <c r="T4" s="165"/>
      <c r="U4" s="166" t="s">
        <v>158</v>
      </c>
      <c r="V4" s="166"/>
      <c r="W4" s="18"/>
      <c r="X4" s="18"/>
      <c r="Y4" s="22"/>
      <c r="Z4" s="23" t="s">
        <v>159</v>
      </c>
      <c r="AA4" s="24" t="s">
        <v>160</v>
      </c>
      <c r="AB4" s="21"/>
    </row>
    <row r="5" spans="1:28" ht="36.75" customHeight="1">
      <c r="A5" s="167" t="s">
        <v>25</v>
      </c>
      <c r="B5" s="167"/>
      <c r="C5" s="167"/>
      <c r="D5" s="9" t="s">
        <v>161</v>
      </c>
      <c r="E5" s="151" t="s">
        <v>162</v>
      </c>
      <c r="F5" s="151"/>
      <c r="G5" s="151"/>
      <c r="H5" s="151"/>
      <c r="I5" s="151" t="s">
        <v>163</v>
      </c>
      <c r="J5" s="151"/>
      <c r="K5" s="151"/>
      <c r="L5" s="151"/>
      <c r="M5" s="151"/>
      <c r="N5" s="151" t="s">
        <v>164</v>
      </c>
      <c r="O5" s="151"/>
      <c r="P5" s="151"/>
      <c r="Q5" s="151"/>
      <c r="R5" s="151"/>
      <c r="S5" s="151"/>
      <c r="T5" s="151"/>
      <c r="U5" s="151" t="s">
        <v>165</v>
      </c>
      <c r="V5" s="151"/>
      <c r="W5" s="156" t="s">
        <v>14</v>
      </c>
      <c r="X5" s="156"/>
      <c r="Y5" s="156" t="s">
        <v>58</v>
      </c>
      <c r="Z5" s="156"/>
      <c r="AA5" s="156"/>
    </row>
    <row r="6" spans="1:28" ht="66" customHeight="1">
      <c r="A6" s="151"/>
      <c r="B6" s="151"/>
      <c r="C6" s="151"/>
      <c r="D6" s="9">
        <v>1</v>
      </c>
      <c r="E6" s="160" t="s">
        <v>182</v>
      </c>
      <c r="F6" s="160"/>
      <c r="G6" s="160"/>
      <c r="H6" s="160"/>
      <c r="I6" s="160" t="s">
        <v>9</v>
      </c>
      <c r="J6" s="160"/>
      <c r="K6" s="160"/>
      <c r="L6" s="160"/>
      <c r="M6" s="160"/>
      <c r="N6" s="162" t="s">
        <v>183</v>
      </c>
      <c r="O6" s="162"/>
      <c r="P6" s="162"/>
      <c r="Q6" s="162"/>
      <c r="R6" s="162"/>
      <c r="S6" s="162"/>
      <c r="T6" s="162"/>
      <c r="U6" s="160">
        <v>1</v>
      </c>
      <c r="V6" s="160"/>
      <c r="W6" s="156"/>
      <c r="X6" s="156"/>
      <c r="Y6" s="171" t="s">
        <v>184</v>
      </c>
      <c r="Z6" s="172"/>
      <c r="AA6" s="173"/>
    </row>
    <row r="7" spans="1:28" ht="42" customHeight="1">
      <c r="A7" s="151"/>
      <c r="B7" s="151"/>
      <c r="C7" s="151"/>
      <c r="D7" s="9">
        <v>2</v>
      </c>
      <c r="E7" s="160" t="s">
        <v>185</v>
      </c>
      <c r="F7" s="160"/>
      <c r="G7" s="160"/>
      <c r="H7" s="160"/>
      <c r="I7" s="160" t="s">
        <v>9</v>
      </c>
      <c r="J7" s="160"/>
      <c r="K7" s="160"/>
      <c r="L7" s="160"/>
      <c r="M7" s="160"/>
      <c r="N7" s="162" t="s">
        <v>186</v>
      </c>
      <c r="O7" s="162"/>
      <c r="P7" s="162"/>
      <c r="Q7" s="162"/>
      <c r="R7" s="162"/>
      <c r="S7" s="162"/>
      <c r="T7" s="162"/>
      <c r="U7" s="160">
        <v>1</v>
      </c>
      <c r="V7" s="160"/>
      <c r="W7" s="156"/>
      <c r="X7" s="156"/>
      <c r="Y7" s="174"/>
      <c r="Z7" s="175"/>
      <c r="AA7" s="176"/>
    </row>
    <row r="8" spans="1:28" ht="42" customHeight="1">
      <c r="A8" s="151"/>
      <c r="B8" s="151"/>
      <c r="C8" s="151"/>
      <c r="D8" s="9"/>
      <c r="E8" s="160"/>
      <c r="F8" s="160"/>
      <c r="G8" s="160"/>
      <c r="H8" s="160"/>
      <c r="I8" s="160" t="s">
        <v>173</v>
      </c>
      <c r="J8" s="160"/>
      <c r="K8" s="160"/>
      <c r="L8" s="160"/>
      <c r="M8" s="160"/>
      <c r="N8" s="162"/>
      <c r="O8" s="162"/>
      <c r="P8" s="162"/>
      <c r="Q8" s="162"/>
      <c r="R8" s="162"/>
      <c r="S8" s="162"/>
      <c r="T8" s="162"/>
      <c r="U8" s="160"/>
      <c r="V8" s="160"/>
      <c r="W8" s="156"/>
      <c r="X8" s="156"/>
      <c r="Y8" s="157"/>
      <c r="Z8" s="158"/>
      <c r="AA8" s="159"/>
    </row>
    <row r="9" spans="1:28" ht="42" customHeight="1">
      <c r="A9" s="151"/>
      <c r="B9" s="151"/>
      <c r="C9" s="151"/>
      <c r="D9" s="9"/>
      <c r="E9" s="160"/>
      <c r="F9" s="160"/>
      <c r="G9" s="160"/>
      <c r="H9" s="160"/>
      <c r="I9" s="160"/>
      <c r="J9" s="160"/>
      <c r="K9" s="160"/>
      <c r="L9" s="160"/>
      <c r="M9" s="160"/>
      <c r="N9" s="162"/>
      <c r="O9" s="162"/>
      <c r="P9" s="162"/>
      <c r="Q9" s="162"/>
      <c r="R9" s="162"/>
      <c r="S9" s="162"/>
      <c r="T9" s="162"/>
      <c r="U9" s="160"/>
      <c r="V9" s="160"/>
      <c r="W9" s="156"/>
      <c r="X9" s="156"/>
      <c r="Y9" s="157"/>
      <c r="Z9" s="158"/>
      <c r="AA9" s="159"/>
    </row>
    <row r="10" spans="1:28" ht="42" customHeight="1">
      <c r="A10" s="151"/>
      <c r="B10" s="151"/>
      <c r="C10" s="151"/>
      <c r="D10" s="9"/>
      <c r="E10" s="160"/>
      <c r="F10" s="160"/>
      <c r="G10" s="160"/>
      <c r="H10" s="160"/>
      <c r="I10" s="160"/>
      <c r="J10" s="160"/>
      <c r="K10" s="160"/>
      <c r="L10" s="160"/>
      <c r="M10" s="160"/>
      <c r="N10" s="162"/>
      <c r="O10" s="162"/>
      <c r="P10" s="162"/>
      <c r="Q10" s="162"/>
      <c r="R10" s="162"/>
      <c r="S10" s="162"/>
      <c r="T10" s="162"/>
      <c r="U10" s="160"/>
      <c r="V10" s="160"/>
      <c r="W10" s="156"/>
      <c r="X10" s="156"/>
      <c r="Y10" s="157"/>
      <c r="Z10" s="158"/>
      <c r="AA10" s="159"/>
    </row>
    <row r="11" spans="1:28" ht="42" customHeight="1">
      <c r="A11" s="151"/>
      <c r="B11" s="151"/>
      <c r="C11" s="151"/>
      <c r="D11" s="9"/>
      <c r="E11" s="160"/>
      <c r="F11" s="160"/>
      <c r="G11" s="160"/>
      <c r="H11" s="160"/>
      <c r="I11" s="160"/>
      <c r="J11" s="160"/>
      <c r="K11" s="160"/>
      <c r="L11" s="160"/>
      <c r="M11" s="160"/>
      <c r="N11" s="162"/>
      <c r="O11" s="162"/>
      <c r="P11" s="162"/>
      <c r="Q11" s="162"/>
      <c r="R11" s="162"/>
      <c r="S11" s="162"/>
      <c r="T11" s="162"/>
      <c r="U11" s="160"/>
      <c r="V11" s="160"/>
      <c r="W11" s="156"/>
      <c r="X11" s="156"/>
      <c r="Y11" s="157"/>
      <c r="Z11" s="158"/>
      <c r="AA11" s="159"/>
    </row>
    <row r="12" spans="1:28" ht="22.5" customHeight="1">
      <c r="A12" s="151"/>
      <c r="B12" s="151"/>
      <c r="C12" s="151"/>
      <c r="D12" s="9"/>
      <c r="E12" s="156"/>
      <c r="F12" s="156"/>
      <c r="G12" s="156"/>
      <c r="H12" s="156"/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56"/>
      <c r="X12" s="156"/>
      <c r="Y12" s="161"/>
      <c r="Z12" s="161"/>
      <c r="AA12" s="161"/>
    </row>
    <row r="13" spans="1:28" s="3" customFormat="1" ht="51.75" customHeight="1">
      <c r="A13" s="155" t="s">
        <v>174</v>
      </c>
      <c r="B13" s="156"/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  <c r="Z13" s="156"/>
      <c r="AA13" s="156"/>
    </row>
    <row r="14" spans="1:28" s="3" customFormat="1" ht="33.75" customHeight="1">
      <c r="A14" s="11" t="s">
        <v>175</v>
      </c>
      <c r="B14" s="11" t="s">
        <v>176</v>
      </c>
      <c r="C14" s="11" t="s">
        <v>3</v>
      </c>
      <c r="D14" s="11" t="s">
        <v>177</v>
      </c>
      <c r="E14" s="11" t="s">
        <v>178</v>
      </c>
      <c r="F14" s="10" t="s">
        <v>179</v>
      </c>
      <c r="G14" s="11" t="s">
        <v>180</v>
      </c>
      <c r="H14" s="11"/>
      <c r="I14" s="11"/>
      <c r="J14" s="11"/>
      <c r="K14" s="11"/>
      <c r="L14" s="11"/>
      <c r="M14" s="10"/>
      <c r="N14" s="11"/>
      <c r="O14" s="10"/>
      <c r="P14" s="11"/>
      <c r="Q14" s="11"/>
      <c r="R14" s="11"/>
      <c r="S14" s="11"/>
      <c r="T14" s="10"/>
      <c r="U14" s="11"/>
      <c r="V14" s="11"/>
      <c r="W14" s="11"/>
      <c r="X14" s="11"/>
      <c r="Y14" s="11"/>
      <c r="Z14" s="11"/>
      <c r="AA14" s="11"/>
    </row>
    <row r="15" spans="1:28" s="3" customFormat="1" ht="33.75" customHeight="1">
      <c r="A15" s="11"/>
      <c r="B15" s="11"/>
      <c r="C15" s="11"/>
      <c r="D15" s="11"/>
      <c r="E15" s="11"/>
      <c r="F15" s="12"/>
      <c r="G15" s="13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</row>
    <row r="16" spans="1:28">
      <c r="A16" s="11"/>
      <c r="B16" s="11"/>
      <c r="C16" s="11"/>
      <c r="D16" s="11"/>
      <c r="E16" s="11"/>
      <c r="F16" s="156"/>
      <c r="G16" s="13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>
      <c r="A17" s="11"/>
      <c r="B17" s="11"/>
      <c r="C17" s="11"/>
      <c r="D17" s="11"/>
      <c r="E17" s="11"/>
      <c r="F17" s="156"/>
      <c r="G17" s="14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pans="1:27">
      <c r="A18" s="11"/>
      <c r="B18" s="11"/>
      <c r="C18" s="11"/>
      <c r="D18" s="11"/>
      <c r="E18" s="11"/>
      <c r="F18" s="156"/>
      <c r="G18" s="14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>
      <c r="A19" s="11"/>
      <c r="B19" s="11"/>
      <c r="C19" s="11"/>
      <c r="D19" s="11"/>
      <c r="E19" s="11"/>
      <c r="F19" s="156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>
      <c r="A20" s="11"/>
      <c r="B20" s="11"/>
      <c r="C20" s="11"/>
      <c r="D20" s="11"/>
      <c r="E20" s="11"/>
      <c r="F20" s="156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>
      <c r="A21" s="11"/>
      <c r="B21" s="11"/>
      <c r="C21" s="11"/>
      <c r="D21" s="11"/>
      <c r="E21" s="11"/>
      <c r="F21" s="156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>
      <c r="A22" s="11"/>
      <c r="B22" s="11"/>
      <c r="C22" s="11"/>
      <c r="D22" s="11"/>
      <c r="E22" s="11"/>
      <c r="F22" s="156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>
      <c r="A23" s="11"/>
      <c r="B23" s="11"/>
      <c r="C23" s="11"/>
      <c r="D23" s="11"/>
      <c r="E23" s="11"/>
      <c r="F23" s="156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>
      <c r="A24" s="11"/>
      <c r="B24" s="11"/>
      <c r="C24" s="11"/>
      <c r="D24" s="11"/>
      <c r="E24" s="11"/>
      <c r="F24" s="156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>
      <c r="A25" s="11"/>
      <c r="B25" s="11"/>
      <c r="C25" s="11"/>
      <c r="D25" s="11"/>
      <c r="E25" s="11"/>
      <c r="F25" s="156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>
      <c r="A26" s="11"/>
      <c r="B26" s="11"/>
      <c r="C26" s="11"/>
      <c r="D26" s="11"/>
      <c r="E26" s="11"/>
      <c r="F26" s="156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>
      <c r="A30" s="11"/>
      <c r="B30" s="11"/>
      <c r="C30" s="11"/>
      <c r="D30" s="11"/>
      <c r="E30" s="11"/>
      <c r="F30" s="156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>
      <c r="A31" s="11"/>
      <c r="B31" s="11"/>
      <c r="C31" s="11"/>
      <c r="D31" s="11"/>
      <c r="E31" s="11"/>
      <c r="F31" s="156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  <row r="33" spans="1:27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 spans="1:27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spans="1:27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  <row r="37" spans="1:27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:27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7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8.75" customHeight="1">
      <c r="A41" s="11"/>
      <c r="B41" s="11"/>
      <c r="C41" s="11"/>
      <c r="D41" s="11"/>
      <c r="E41" s="11"/>
      <c r="F41" s="150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:27">
      <c r="A42" s="11"/>
      <c r="B42" s="11"/>
      <c r="C42" s="11"/>
      <c r="D42" s="11"/>
      <c r="E42" s="11"/>
      <c r="F42" s="150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spans="1:27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7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1:27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1:27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1:27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pans="1:27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spans="1:27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spans="1:27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27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1:27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1:27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spans="1:27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spans="1:27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ht="18.75">
      <c r="A65" s="11"/>
      <c r="B65" s="11"/>
      <c r="C65" s="25"/>
      <c r="D65" s="25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 ht="18.75">
      <c r="A66" s="11"/>
      <c r="B66" s="11"/>
      <c r="C66" s="26"/>
      <c r="D66" s="27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 ht="18.75">
      <c r="A67" s="11"/>
      <c r="B67" s="11"/>
      <c r="C67" s="26"/>
      <c r="D67" s="26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 ht="18.75">
      <c r="A69" s="11"/>
      <c r="B69" s="11"/>
      <c r="C69" s="25"/>
      <c r="D69" s="25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 ht="18.75">
      <c r="A70" s="11"/>
      <c r="B70" s="11"/>
      <c r="C70" s="11"/>
      <c r="D70" s="26"/>
      <c r="E70" s="28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</row>
  </sheetData>
  <mergeCells count="67">
    <mergeCell ref="A1:B1"/>
    <mergeCell ref="C1:F1"/>
    <mergeCell ref="G1:R1"/>
    <mergeCell ref="F2:R2"/>
    <mergeCell ref="F3:S3"/>
    <mergeCell ref="U3:V3"/>
    <mergeCell ref="F4:R4"/>
    <mergeCell ref="S4:T4"/>
    <mergeCell ref="U4:V4"/>
    <mergeCell ref="A5:C5"/>
    <mergeCell ref="E5:H5"/>
    <mergeCell ref="I5:M5"/>
    <mergeCell ref="N5:T5"/>
    <mergeCell ref="U5:V5"/>
    <mergeCell ref="W5:X5"/>
    <mergeCell ref="Y5:AA5"/>
    <mergeCell ref="E6:H6"/>
    <mergeCell ref="I6:M6"/>
    <mergeCell ref="N6:T6"/>
    <mergeCell ref="U6:V6"/>
    <mergeCell ref="W6:X6"/>
    <mergeCell ref="E7:H7"/>
    <mergeCell ref="I7:M7"/>
    <mergeCell ref="N7:T7"/>
    <mergeCell ref="U7:V7"/>
    <mergeCell ref="W7:X7"/>
    <mergeCell ref="Y8:AA8"/>
    <mergeCell ref="E9:H9"/>
    <mergeCell ref="I9:M9"/>
    <mergeCell ref="N9:T9"/>
    <mergeCell ref="U9:V9"/>
    <mergeCell ref="W9:X9"/>
    <mergeCell ref="Y9:AA9"/>
    <mergeCell ref="E8:H8"/>
    <mergeCell ref="I8:M8"/>
    <mergeCell ref="N8:T8"/>
    <mergeCell ref="U8:V8"/>
    <mergeCell ref="W8:X8"/>
    <mergeCell ref="W12:X12"/>
    <mergeCell ref="Y10:AA10"/>
    <mergeCell ref="E11:H11"/>
    <mergeCell ref="I11:M11"/>
    <mergeCell ref="N11:T11"/>
    <mergeCell ref="U11:V11"/>
    <mergeCell ref="W11:X11"/>
    <mergeCell ref="Y11:AA11"/>
    <mergeCell ref="E10:H10"/>
    <mergeCell ref="I10:M10"/>
    <mergeCell ref="N10:T10"/>
    <mergeCell ref="U10:V10"/>
    <mergeCell ref="W10:X10"/>
    <mergeCell ref="W1:AA2"/>
    <mergeCell ref="F30:F31"/>
    <mergeCell ref="F41:F42"/>
    <mergeCell ref="Y6:AA7"/>
    <mergeCell ref="A6:C12"/>
    <mergeCell ref="A3:B4"/>
    <mergeCell ref="C3:D4"/>
    <mergeCell ref="Y12:AA12"/>
    <mergeCell ref="A13:AA13"/>
    <mergeCell ref="F16:F18"/>
    <mergeCell ref="F19:F23"/>
    <mergeCell ref="F24:F26"/>
    <mergeCell ref="E12:H12"/>
    <mergeCell ref="I12:M12"/>
    <mergeCell ref="N12:T12"/>
    <mergeCell ref="U12:V12"/>
  </mergeCells>
  <phoneticPr fontId="78" type="noConversion"/>
  <conditionalFormatting sqref="C26">
    <cfRule type="duplicateValues" dxfId="12" priority="12"/>
  </conditionalFormatting>
  <conditionalFormatting sqref="C29">
    <cfRule type="duplicateValues" dxfId="11" priority="10"/>
  </conditionalFormatting>
  <conditionalFormatting sqref="C32:D32">
    <cfRule type="duplicateValues" dxfId="10" priority="8"/>
  </conditionalFormatting>
  <conditionalFormatting sqref="C41">
    <cfRule type="duplicateValues" dxfId="9" priority="6"/>
  </conditionalFormatting>
  <conditionalFormatting sqref="C42">
    <cfRule type="duplicateValues" dxfId="8" priority="5"/>
  </conditionalFormatting>
  <conditionalFormatting sqref="C65">
    <cfRule type="duplicateValues" dxfId="7" priority="3"/>
  </conditionalFormatting>
  <conditionalFormatting sqref="C66">
    <cfRule type="duplicateValues" dxfId="6" priority="2"/>
  </conditionalFormatting>
  <conditionalFormatting sqref="C67">
    <cfRule type="duplicateValues" dxfId="5" priority="1"/>
  </conditionalFormatting>
  <conditionalFormatting sqref="C24:C25">
    <cfRule type="duplicateValues" dxfId="4" priority="13"/>
  </conditionalFormatting>
  <conditionalFormatting sqref="C27:C28">
    <cfRule type="duplicateValues" dxfId="3" priority="11"/>
  </conditionalFormatting>
  <conditionalFormatting sqref="C30:C31">
    <cfRule type="duplicateValues" dxfId="2" priority="9"/>
  </conditionalFormatting>
  <conditionalFormatting sqref="C33:C40">
    <cfRule type="duplicateValues" dxfId="1" priority="7"/>
  </conditionalFormatting>
  <conditionalFormatting sqref="C43:D46 H43:XFD46">
    <cfRule type="duplicateValues" dxfId="0" priority="4"/>
  </conditionalFormatting>
  <pageMargins left="0.70866141732283505" right="0.70866141732283505" top="0.74803149606299202" bottom="0.74803149606299202" header="0.31496062992126" footer="0.31496062992126"/>
  <pageSetup paperSize="8" scale="7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4</vt:i4>
      </vt:variant>
    </vt:vector>
  </HeadingPairs>
  <TitlesOfParts>
    <vt:vector size="7" baseType="lpstr">
      <vt:lpstr>副驾焊接底支架</vt:lpstr>
      <vt:lpstr>驾驶员座椅总成首页</vt:lpstr>
      <vt:lpstr>前座总成首页</vt:lpstr>
      <vt:lpstr>副驾焊接底支架!Print_Area</vt:lpstr>
      <vt:lpstr>驾驶员座椅总成首页!Print_Area</vt:lpstr>
      <vt:lpstr>前座总成首页!Print_Area</vt:lpstr>
      <vt:lpstr>副驾焊接底支架!Print_Titles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zzf</cp:lastModifiedBy>
  <dcterms:created xsi:type="dcterms:W3CDTF">2006-09-13T11:21:00Z</dcterms:created>
  <dcterms:modified xsi:type="dcterms:W3CDTF">2022-05-05T02:55:50Z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KSOReadingLayout">
    <vt:bool>true</vt:bool>
  </property>
  <property fmtid="{D5CDD505-2E9C-101B-9397-08002B2CF9AE}" pid="4" name="ICV">
    <vt:lpwstr>B4D15689CCAB4197942CE1FDEF18CD1E</vt:lpwstr>
  </property>
</Properties>
</file>