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制度修订\2021.11修订文件\"/>
    </mc:Choice>
  </mc:AlternateContent>
  <bookViews>
    <workbookView xWindow="-105" yWindow="-105" windowWidth="19425" windowHeight="11025" firstSheet="1" activeTab="1"/>
  </bookViews>
  <sheets>
    <sheet name="靠背总成" sheetId="1" state="hidden" r:id="rId1"/>
    <sheet name="工装汇总表" sheetId="7" r:id="rId2"/>
    <sheet name="模具报价单" sheetId="10" state="hidden" r:id="rId3"/>
    <sheet name="夹具报价单" sheetId="11" state="hidden" r:id="rId4"/>
    <sheet name="检具报价单" sheetId="12" state="hidden" r:id="rId5"/>
    <sheet name="模夹检具报价单" sheetId="13" r:id="rId6"/>
    <sheet name=" 阻尼器总成  滑轨" sheetId="3" state="hidden" r:id="rId7"/>
    <sheet name="X5000模具" sheetId="4" state="hidden" r:id="rId8"/>
  </sheets>
  <definedNames>
    <definedName name="_xlnm.Print_Area" localSheetId="1">工装汇总表!$A$1:$AK$13</definedName>
    <definedName name="_xlnm.Print_Area" localSheetId="0">靠背总成!$B$1:$N$15</definedName>
    <definedName name="_xlnm.Print_Titles" localSheetId="0">靠背总成!$3:$6</definedName>
  </definedNames>
  <calcPr calcId="162913"/>
</workbook>
</file>

<file path=xl/calcChain.xml><?xml version="1.0" encoding="utf-8"?>
<calcChain xmlns="http://schemas.openxmlformats.org/spreadsheetml/2006/main">
  <c r="AF7" i="7" l="1"/>
  <c r="AE7" i="7"/>
  <c r="AD7" i="7"/>
  <c r="Z7" i="7"/>
  <c r="Y7" i="7"/>
  <c r="X7" i="7"/>
  <c r="S7" i="7"/>
  <c r="R7" i="7"/>
  <c r="Q71" i="13"/>
  <c r="P71" i="13"/>
  <c r="I71" i="13"/>
  <c r="H71" i="13"/>
  <c r="Q70" i="13"/>
  <c r="P70" i="13"/>
  <c r="I70" i="13"/>
  <c r="H70" i="13"/>
  <c r="Q69" i="13"/>
  <c r="P69" i="13"/>
  <c r="I69" i="13"/>
  <c r="H69" i="13"/>
  <c r="Q68" i="13"/>
  <c r="P68" i="13"/>
  <c r="I68" i="13"/>
  <c r="H68" i="13"/>
  <c r="Q67" i="13"/>
  <c r="P67" i="13"/>
  <c r="I67" i="13"/>
  <c r="H67" i="13"/>
  <c r="Q66" i="13"/>
  <c r="P66" i="13"/>
  <c r="I66" i="13"/>
  <c r="Q72" i="13"/>
  <c r="H66" i="13"/>
  <c r="P72" i="13"/>
  <c r="Q63" i="13"/>
  <c r="P63" i="13"/>
  <c r="I63" i="13"/>
  <c r="H63" i="13"/>
  <c r="Q62" i="13"/>
  <c r="P62" i="13"/>
  <c r="I62" i="13"/>
  <c r="H62" i="13"/>
  <c r="Q61" i="13"/>
  <c r="P61" i="13"/>
  <c r="I61" i="13"/>
  <c r="H61" i="13"/>
  <c r="Q60" i="13"/>
  <c r="P60" i="13"/>
  <c r="I60" i="13"/>
  <c r="H60" i="13"/>
  <c r="Q59" i="13"/>
  <c r="P59" i="13"/>
  <c r="I59" i="13"/>
  <c r="H59" i="13"/>
  <c r="Q58" i="13"/>
  <c r="P58" i="13"/>
  <c r="I58" i="13"/>
  <c r="Q64" i="13"/>
  <c r="H58" i="13"/>
  <c r="P64" i="13"/>
  <c r="P54" i="13"/>
  <c r="N54" i="13"/>
  <c r="P53" i="13"/>
  <c r="N53" i="13"/>
  <c r="P52" i="13"/>
  <c r="N52" i="13"/>
  <c r="P51" i="13"/>
  <c r="N51" i="13"/>
  <c r="P50" i="13"/>
  <c r="N50" i="13"/>
  <c r="P49" i="13"/>
  <c r="N49" i="13"/>
  <c r="P48" i="13"/>
  <c r="N48" i="13"/>
  <c r="P47" i="13"/>
  <c r="N47" i="13"/>
  <c r="P46" i="13"/>
  <c r="N46" i="13"/>
  <c r="P45" i="13"/>
  <c r="N45" i="13"/>
  <c r="P44" i="13"/>
  <c r="N44" i="13"/>
  <c r="P43" i="13"/>
  <c r="N43" i="13"/>
  <c r="P42" i="13"/>
  <c r="N42" i="13"/>
  <c r="P41" i="13"/>
  <c r="N41" i="13"/>
  <c r="P40" i="13"/>
  <c r="N40" i="13"/>
  <c r="P39" i="13"/>
  <c r="N39" i="13"/>
  <c r="P38" i="13"/>
  <c r="N38" i="13"/>
  <c r="P37" i="13"/>
  <c r="N37" i="13"/>
  <c r="P36" i="13"/>
  <c r="N36" i="13"/>
  <c r="P35" i="13"/>
  <c r="N35" i="13"/>
  <c r="P34" i="13"/>
  <c r="N34" i="13"/>
  <c r="P33" i="13"/>
  <c r="P55" i="13"/>
  <c r="N33" i="13"/>
  <c r="N55" i="13"/>
  <c r="N29" i="13"/>
  <c r="L29" i="13"/>
  <c r="N28" i="13"/>
  <c r="L28" i="13"/>
  <c r="N27" i="13"/>
  <c r="L27" i="13"/>
  <c r="L30" i="13"/>
  <c r="F74" i="13"/>
  <c r="F75" i="13"/>
  <c r="L76" i="13"/>
  <c r="N30" i="13"/>
  <c r="P29" i="13"/>
  <c r="R72" i="13"/>
  <c r="R71" i="13"/>
  <c r="J71" i="13"/>
  <c r="R70" i="13"/>
  <c r="J70" i="13"/>
  <c r="R69" i="13"/>
  <c r="J69" i="13"/>
  <c r="R68" i="13"/>
  <c r="J68" i="13"/>
  <c r="R67" i="13"/>
  <c r="J67" i="13"/>
  <c r="R66" i="13"/>
  <c r="J66" i="13"/>
  <c r="R64" i="13"/>
  <c r="R63" i="13"/>
  <c r="J63" i="13"/>
  <c r="R62" i="13"/>
  <c r="J62" i="13"/>
  <c r="R61" i="13"/>
  <c r="J61" i="13"/>
  <c r="R60" i="13"/>
  <c r="J60" i="13"/>
  <c r="R59" i="13"/>
  <c r="J59" i="13"/>
  <c r="R58" i="13"/>
  <c r="J58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74" i="13"/>
  <c r="P27" i="13"/>
  <c r="P30" i="13"/>
  <c r="P28" i="13"/>
  <c r="H11" i="4"/>
  <c r="I11" i="4"/>
</calcChain>
</file>

<file path=xl/comments1.xml><?xml version="1.0" encoding="utf-8"?>
<comments xmlns="http://schemas.openxmlformats.org/spreadsheetml/2006/main">
  <authors>
    <author>吕广华</author>
    <author>作者</author>
  </authors>
  <commentList>
    <comment ref="I36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36" authorId="0" shapeId="0">
      <text>
        <r>
          <rPr>
            <sz val="9"/>
            <color indexed="81"/>
            <rFont val="宋体"/>
            <family val="3"/>
            <charset val="134"/>
          </rPr>
          <t>每支价格</t>
        </r>
      </text>
    </comment>
    <comment ref="I45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I47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47" authorId="0" shapeId="0">
      <text>
        <r>
          <rPr>
            <sz val="9"/>
            <color indexed="81"/>
            <rFont val="宋体"/>
            <family val="3"/>
            <charset val="134"/>
          </rPr>
          <t>每件费用</t>
        </r>
      </text>
    </comment>
    <comment ref="I48" authorId="0" shapeId="0">
      <text>
        <r>
          <rPr>
            <sz val="9"/>
            <color indexed="81"/>
            <rFont val="宋体"/>
            <family val="3"/>
            <charset val="134"/>
          </rPr>
          <t>点数</t>
        </r>
      </text>
    </comment>
    <comment ref="L48" authorId="0" shapeId="0">
      <text>
        <r>
          <rPr>
            <sz val="9"/>
            <color indexed="81"/>
            <rFont val="宋体"/>
            <family val="3"/>
            <charset val="134"/>
          </rPr>
          <t>每点费用</t>
        </r>
      </text>
    </comment>
    <comment ref="C50" authorId="1" shapeId="0">
      <text>
        <r>
          <rPr>
            <sz val="9"/>
            <rFont val="宋体"/>
            <family val="3"/>
            <charset val="134"/>
          </rPr>
          <t xml:space="preserve">冷却用
</t>
        </r>
      </text>
    </comment>
    <comment ref="C51" authorId="1" shapeId="0">
      <text>
        <r>
          <rPr>
            <sz val="9"/>
            <rFont val="宋体"/>
            <family val="3"/>
            <charset val="134"/>
          </rPr>
          <t>吹塑模具、
或是注塑模具防尘设计</t>
        </r>
      </text>
    </comment>
    <comment ref="C52" authorId="1" shapeId="0">
      <text>
        <r>
          <rPr>
            <sz val="9"/>
            <rFont val="宋体"/>
            <family val="3"/>
            <charset val="134"/>
          </rPr>
          <t>隔热、绝缘</t>
        </r>
      </text>
    </comment>
    <comment ref="C53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4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8" authorId="0" shapeId="0">
      <text>
        <r>
          <rPr>
            <b/>
            <sz val="9"/>
            <color indexed="81"/>
            <rFont val="宋体"/>
            <family val="3"/>
            <charset val="134"/>
          </rPr>
          <t>高数机加工</t>
        </r>
      </text>
    </comment>
    <comment ref="C59" authorId="0" shapeId="0">
      <text>
        <r>
          <rPr>
            <b/>
            <sz val="9"/>
            <color indexed="81"/>
            <rFont val="宋体"/>
            <family val="3"/>
            <charset val="134"/>
          </rPr>
          <t>镜面火花机加工</t>
        </r>
      </text>
    </comment>
    <comment ref="C60" authorId="0" shapeId="0">
      <text>
        <r>
          <rPr>
            <b/>
            <sz val="9"/>
            <color indexed="81"/>
            <rFont val="宋体"/>
            <family val="3"/>
            <charset val="134"/>
          </rPr>
          <t>慢走丝加工</t>
        </r>
      </text>
    </comment>
  </commentList>
</comments>
</file>

<file path=xl/sharedStrings.xml><?xml version="1.0" encoding="utf-8"?>
<sst xmlns="http://schemas.openxmlformats.org/spreadsheetml/2006/main" count="403" uniqueCount="259">
  <si>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</si>
  <si>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</si>
  <si>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</si>
  <si>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</si>
  <si>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</si>
  <si>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</si>
  <si>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</si>
  <si>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</si>
  <si>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</si>
  <si>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</si>
  <si>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</si>
  <si>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</si>
  <si>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</si>
  <si>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</si>
  <si>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</si>
  <si>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</si>
  <si>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</si>
  <si>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</si>
  <si>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</si>
  <si>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</si>
  <si>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</si>
  <si>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</si>
  <si>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</si>
  <si>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</si>
  <si>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</si>
  <si>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</si>
  <si>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</si>
  <si>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</si>
  <si>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</si>
  <si>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</si>
  <si>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</si>
  <si>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</si>
  <si>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</si>
  <si>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</si>
  <si>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</si>
  <si>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</si>
  <si>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</si>
  <si>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</si>
  <si>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</si>
  <si>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</si>
  <si>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</si>
  <si>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</si>
  <si>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</si>
  <si>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</si>
  <si>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</si>
  <si>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</si>
  <si>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</si>
  <si>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</si>
  <si>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</si>
  <si>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</si>
  <si>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</si>
  <si>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</si>
  <si>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</si>
  <si>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</si>
  <si>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</si>
  <si>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</si>
  <si>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</si>
  <si>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</si>
  <si>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</si>
  <si>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</si>
  <si>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</si>
  <si>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</si>
  <si>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</si>
  <si>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</si>
  <si>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</si>
  <si>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</si>
  <si>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</si>
  <si>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</si>
  <si>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</si>
  <si>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</si>
  <si>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</si>
  <si>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</si>
  <si>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</si>
  <si>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</si>
  <si>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</si>
  <si>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</si>
  <si>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</si>
  <si>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</si>
  <si>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</si>
  <si>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</si>
  <si>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</si>
  <si>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</si>
  <si>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</si>
  <si>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</si>
  <si>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</si>
  <si>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</si>
  <si>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</si>
  <si>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</si>
  <si>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图片</t>
    <phoneticPr fontId="14" type="noConversion"/>
  </si>
  <si>
    <t>塑料件</t>
    <phoneticPr fontId="14" type="noConversion"/>
  </si>
  <si>
    <t>腰托气阀</t>
    <phoneticPr fontId="14" type="noConversion"/>
  </si>
  <si>
    <t>BPC0010200</t>
    <phoneticPr fontId="24" type="noConversion"/>
  </si>
  <si>
    <t>套</t>
    <phoneticPr fontId="14" type="noConversion"/>
  </si>
  <si>
    <t>阀体外壳</t>
    <phoneticPr fontId="24" type="noConversion"/>
  </si>
  <si>
    <t>承兑 5-4-1付款</t>
    <phoneticPr fontId="14" type="noConversion"/>
  </si>
  <si>
    <t>编制：                           审核：                       会签：                                          批准：</t>
    <phoneticPr fontId="14" type="noConversion"/>
  </si>
  <si>
    <t>物料号</t>
    <phoneticPr fontId="14" type="noConversion"/>
  </si>
  <si>
    <t>物料名称</t>
    <phoneticPr fontId="14" type="noConversion"/>
  </si>
  <si>
    <t>光华荣昌模夹检具标准报价单</t>
    <phoneticPr fontId="24" type="noConversion"/>
  </si>
  <si>
    <t>项目名称及编号：</t>
    <phoneticPr fontId="24" type="noConversion"/>
  </si>
  <si>
    <t>基本信息</t>
  </si>
  <si>
    <t>报价单位</t>
    <phoneticPr fontId="24" type="noConversion"/>
  </si>
  <si>
    <t>加工周期</t>
    <phoneticPr fontId="24" type="noConversion"/>
  </si>
  <si>
    <t xml:space="preserve"> 30 天</t>
    <phoneticPr fontId="24" type="noConversion"/>
  </si>
  <si>
    <t>联系人及职务</t>
    <phoneticPr fontId="24" type="noConversion"/>
  </si>
  <si>
    <t>模夹检具编号</t>
    <phoneticPr fontId="24" type="noConversion"/>
  </si>
  <si>
    <t>电    话</t>
  </si>
  <si>
    <t>模具图片</t>
  </si>
  <si>
    <t>传    真</t>
  </si>
  <si>
    <t>总    成</t>
  </si>
  <si>
    <t>零件名称/编号</t>
  </si>
  <si>
    <t>名称：卡接4mm/物料编号：</t>
    <phoneticPr fontId="24" type="noConversion"/>
  </si>
  <si>
    <t>模夹检具类型</t>
    <phoneticPr fontId="24" type="noConversion"/>
  </si>
  <si>
    <t>注塑模具</t>
  </si>
  <si>
    <t>模夹检具尺寸（mm）</t>
    <phoneticPr fontId="24" type="noConversion"/>
  </si>
  <si>
    <t>长</t>
  </si>
  <si>
    <t>宽</t>
  </si>
  <si>
    <t>高</t>
  </si>
  <si>
    <t>模夹检具重量（吨）</t>
    <phoneticPr fontId="24" type="noConversion"/>
  </si>
  <si>
    <t>2T</t>
    <phoneticPr fontId="24" type="noConversion"/>
  </si>
  <si>
    <t>模具型腔数</t>
  </si>
  <si>
    <t>1*8</t>
    <phoneticPr fontId="24" type="noConversion"/>
  </si>
  <si>
    <t>模具寿命（万次）</t>
  </si>
  <si>
    <t>30万</t>
    <phoneticPr fontId="24" type="noConversion"/>
  </si>
  <si>
    <t>产品外形尺寸mm</t>
    <phoneticPr fontId="24" type="noConversion"/>
  </si>
  <si>
    <t>6.5*6.5*10</t>
    <phoneticPr fontId="24" type="noConversion"/>
  </si>
  <si>
    <t>交货期L/T(天）</t>
  </si>
  <si>
    <t>一次试模</t>
  </si>
  <si>
    <t>二次试模</t>
    <phoneticPr fontId="24" type="noConversion"/>
  </si>
  <si>
    <t>正式交付</t>
  </si>
  <si>
    <t>30天</t>
    <phoneticPr fontId="24" type="noConversion"/>
  </si>
  <si>
    <t>交货地点</t>
  </si>
  <si>
    <t>交货保险担当</t>
  </si>
  <si>
    <t>设计成本</t>
  </si>
  <si>
    <t>工    序</t>
  </si>
  <si>
    <t>工时</t>
  </si>
  <si>
    <t>审核</t>
  </si>
  <si>
    <t>单价</t>
  </si>
  <si>
    <t>金额</t>
  </si>
  <si>
    <t>审核金额</t>
  </si>
  <si>
    <t>比例%</t>
  </si>
  <si>
    <t>测    绘</t>
  </si>
  <si>
    <t>结构设计/CAD</t>
    <phoneticPr fontId="24" type="noConversion"/>
  </si>
  <si>
    <t>CAE分析</t>
    <phoneticPr fontId="24" type="noConversion"/>
  </si>
  <si>
    <t>合计</t>
  </si>
  <si>
    <t>材料成本</t>
  </si>
  <si>
    <t>明细</t>
  </si>
  <si>
    <t>厂家/品牌</t>
  </si>
  <si>
    <t>型号/规格</t>
  </si>
  <si>
    <t>数量/重量(kg)</t>
  </si>
  <si>
    <t>总价</t>
  </si>
  <si>
    <t>价格审核</t>
  </si>
  <si>
    <t>模具钢</t>
  </si>
  <si>
    <t>模    架</t>
  </si>
  <si>
    <t>龙记标准模具架</t>
    <phoneticPr fontId="24" type="noConversion"/>
  </si>
  <si>
    <t>350*300*470</t>
    <phoneticPr fontId="24" type="noConversion"/>
  </si>
  <si>
    <t>型    腔</t>
  </si>
  <si>
    <t>瑞典一胜百718HH</t>
    <phoneticPr fontId="24" type="noConversion"/>
  </si>
  <si>
    <t>300*250*35</t>
    <phoneticPr fontId="24" type="noConversion"/>
  </si>
  <si>
    <t>型    芯</t>
  </si>
  <si>
    <t>300*250*40</t>
    <phoneticPr fontId="24" type="noConversion"/>
  </si>
  <si>
    <t>镶    件</t>
  </si>
  <si>
    <t>日立SKD61</t>
    <phoneticPr fontId="24" type="noConversion"/>
  </si>
  <si>
    <t>ø6*35</t>
    <phoneticPr fontId="24" type="noConversion"/>
  </si>
  <si>
    <t>滑    块</t>
  </si>
  <si>
    <t>斜顶杆</t>
  </si>
  <si>
    <t>其    它</t>
  </si>
  <si>
    <t>标准件</t>
  </si>
  <si>
    <t>圆锥滚子轴承</t>
  </si>
  <si>
    <t>推力圆柱滚子轴承</t>
  </si>
  <si>
    <t>内含骨架唇形密封圈</t>
  </si>
  <si>
    <t>无骨架防尘圈</t>
  </si>
  <si>
    <t>弹    簧</t>
  </si>
  <si>
    <t>盘起</t>
    <phoneticPr fontId="24" type="noConversion"/>
  </si>
  <si>
    <t>ø45*100</t>
    <phoneticPr fontId="24" type="noConversion"/>
  </si>
  <si>
    <t>油    缸</t>
  </si>
  <si>
    <t>顶针</t>
  </si>
  <si>
    <t>ø6.5*35</t>
    <phoneticPr fontId="24" type="noConversion"/>
  </si>
  <si>
    <t>浇道/热流道</t>
  </si>
  <si>
    <t>韩国YUDO</t>
    <phoneticPr fontId="24" type="noConversion"/>
  </si>
  <si>
    <t>200*100*80</t>
    <phoneticPr fontId="24" type="noConversion"/>
  </si>
  <si>
    <t>铍    铜</t>
  </si>
  <si>
    <t>铝 合 金</t>
  </si>
  <si>
    <t>隔热材料</t>
  </si>
  <si>
    <t>紫    铜</t>
  </si>
  <si>
    <t>石    墨</t>
  </si>
  <si>
    <t>机加工成本</t>
  </si>
  <si>
    <t>工序</t>
  </si>
  <si>
    <t>工费</t>
  </si>
  <si>
    <t>金额审核</t>
  </si>
  <si>
    <t>数控加工</t>
  </si>
  <si>
    <t>表面处理
（抛光、打磨）</t>
    <phoneticPr fontId="24" type="noConversion"/>
  </si>
  <si>
    <t>电火花</t>
  </si>
  <si>
    <t>合模机+研配</t>
    <phoneticPr fontId="24" type="noConversion"/>
  </si>
  <si>
    <t>慢线切割</t>
    <phoneticPr fontId="24" type="noConversion"/>
  </si>
  <si>
    <t>钳工</t>
  </si>
  <si>
    <t>普通机加工</t>
  </si>
  <si>
    <t>三坐标检测
（型芯+型腔）</t>
    <phoneticPr fontId="24" type="noConversion"/>
  </si>
  <si>
    <t>深孔钻</t>
  </si>
  <si>
    <t>其他</t>
  </si>
  <si>
    <t>特种热处理</t>
  </si>
  <si>
    <t>试模费用</t>
    <phoneticPr fontId="24" type="noConversion"/>
  </si>
  <si>
    <t>人工成本</t>
  </si>
  <si>
    <t>表面处理</t>
  </si>
  <si>
    <t>合模机</t>
  </si>
  <si>
    <t>线切割</t>
  </si>
  <si>
    <t>首件检测</t>
  </si>
  <si>
    <t>其他皮纹</t>
  </si>
  <si>
    <t>销售、管理、行政费用5%</t>
    <phoneticPr fontId="24" type="noConversion"/>
  </si>
  <si>
    <t>净利润 10%</t>
  </si>
  <si>
    <t>总造价Grand Total</t>
  </si>
  <si>
    <t>审核总价</t>
  </si>
  <si>
    <t>备注：</t>
  </si>
  <si>
    <t>1)各项目如发生请据实添写；如不发生则保留空白（灰色、红色区域不用填写）</t>
    <phoneticPr fontId="24" type="noConversion"/>
  </si>
  <si>
    <t>2)工作表格可以复制，工作表名称按照M1,M2,M3……来编写，所有表格在一个EXCEL文件中。</t>
  </si>
  <si>
    <t>2)比例%是指此项费用占总造价的百分比。</t>
  </si>
  <si>
    <t>原材料名称规格</t>
    <phoneticPr fontId="14" type="noConversion"/>
  </si>
  <si>
    <t>产品加工周期（秒）</t>
    <phoneticPr fontId="14" type="noConversion"/>
  </si>
  <si>
    <t>产品毛重（g）</t>
    <phoneticPr fontId="14" type="noConversion"/>
  </si>
  <si>
    <t>产品净重（g）</t>
    <phoneticPr fontId="14" type="noConversion"/>
  </si>
  <si>
    <t>产品</t>
    <phoneticPr fontId="14" type="noConversion"/>
  </si>
  <si>
    <t>原材料名称及规格</t>
    <phoneticPr fontId="14" type="noConversion"/>
  </si>
  <si>
    <t>净重（g）</t>
    <phoneticPr fontId="14" type="noConversion"/>
  </si>
  <si>
    <t>配套生产设备名称及吨位</t>
    <phoneticPr fontId="24" type="noConversion"/>
  </si>
  <si>
    <t>产品加工周期（秒）</t>
    <phoneticPr fontId="14" type="noConversion"/>
  </si>
  <si>
    <t>使用寿命（万次）</t>
    <phoneticPr fontId="14" type="noConversion"/>
  </si>
  <si>
    <t>工装名称</t>
    <phoneticPr fontId="14" type="noConversion"/>
  </si>
  <si>
    <t>工装编号</t>
    <phoneticPr fontId="14" type="noConversion"/>
  </si>
  <si>
    <t>模腔</t>
    <phoneticPr fontId="14" type="noConversion"/>
  </si>
  <si>
    <t>1*8</t>
    <phoneticPr fontId="14" type="noConversion"/>
  </si>
  <si>
    <t>工装重量（吨）</t>
    <phoneticPr fontId="14" type="noConversion"/>
  </si>
  <si>
    <t>工装尺寸（长宽高mm）</t>
    <phoneticPr fontId="14" type="noConversion"/>
  </si>
  <si>
    <t>350*300*470</t>
    <phoneticPr fontId="14" type="noConversion"/>
  </si>
  <si>
    <t>A供应商</t>
    <phoneticPr fontId="14" type="noConversion"/>
  </si>
  <si>
    <t>工装费</t>
    <phoneticPr fontId="14" type="noConversion"/>
  </si>
  <si>
    <t>——</t>
    <phoneticPr fontId="14" type="noConversion"/>
  </si>
  <si>
    <t>不支持模具费用摊销，不做丝印模具</t>
    <phoneticPr fontId="14" type="noConversion"/>
  </si>
  <si>
    <t>开发周期（天）</t>
    <phoneticPr fontId="14" type="noConversion"/>
  </si>
  <si>
    <t>付款方式（电汇/电汇不扣点/汇票、分期付款条件及比例）</t>
    <phoneticPr fontId="14" type="noConversion"/>
  </si>
  <si>
    <t>产品单价（无模摊）</t>
    <phoneticPr fontId="14" type="noConversion"/>
  </si>
  <si>
    <t>产品单价（含模摊）</t>
    <phoneticPr fontId="14" type="noConversion"/>
  </si>
  <si>
    <t>说     明（包括但不限于模具摊销数量或期限、皮纹，产品丝印、镶件、机加工、表面处理等）</t>
    <phoneticPr fontId="14" type="noConversion"/>
  </si>
  <si>
    <t>工装目标价格</t>
    <phoneticPr fontId="14" type="noConversion"/>
  </si>
  <si>
    <t>产品目标价格</t>
    <phoneticPr fontId="14" type="noConversion"/>
  </si>
  <si>
    <t>报批工装价格</t>
    <phoneticPr fontId="14" type="noConversion"/>
  </si>
  <si>
    <t>报批产品价格</t>
    <phoneticPr fontId="14" type="noConversion"/>
  </si>
  <si>
    <t>B供应商</t>
    <phoneticPr fontId="14" type="noConversion"/>
  </si>
  <si>
    <t>C供应商</t>
    <phoneticPr fontId="14" type="noConversion"/>
  </si>
  <si>
    <t>报   批</t>
    <phoneticPr fontId="14" type="noConversion"/>
  </si>
  <si>
    <t>模具50%分摊</t>
    <phoneticPr fontId="14" type="noConversion"/>
  </si>
  <si>
    <t>模具费用10万摊销</t>
    <phoneticPr fontId="14" type="noConversion"/>
  </si>
  <si>
    <t xml:space="preserve">评审结果及定点理由：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4" type="noConversion"/>
  </si>
  <si>
    <t xml:space="preserve">1.因（                  ）最终定点供应商（      ），模具价格（未税      元，含税      元），产品价格（未税      元，含税      元）  开发周期：（    ）天，付款方式：5-4-1（40%为到我司验收后支付）                                                                                                                                                                    </t>
    <phoneticPr fontId="14" type="noConversion"/>
  </si>
  <si>
    <t>1*6</t>
    <phoneticPr fontId="14" type="noConversion"/>
  </si>
  <si>
    <t>1*2</t>
    <phoneticPr fontId="14" type="noConversion"/>
  </si>
  <si>
    <t>100%摊销</t>
    <phoneticPr fontId="14" type="noConversion"/>
  </si>
  <si>
    <t>现汇折扣5%或承兑 50%预付</t>
    <phoneticPr fontId="14" type="noConversion"/>
  </si>
  <si>
    <t>配套生产设备名称规格及吨位</t>
    <phoneticPr fontId="14" type="noConversion"/>
  </si>
  <si>
    <t>工装报价评审汇总表（未税，元）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</si>
</sst>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&quot;¥&quot;#,##0.00;&quot;¥&quot;\-#,##0.00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#,##0.00_ "/>
    <numFmt numFmtId="182" formatCode="#,##0_ "/>
    <numFmt numFmtId="183" formatCode="&quot;¥&quot;#,##0.00_);[Red]\(&quot;¥&quot;#,##0.00\)"/>
    <numFmt numFmtId="184" formatCode="_ * #,##0_ ;_ * \-#,##0_ ;_ * &quot;-&quot;??_ ;_ @_ "/>
  </numFmts>
  <fonts count="72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b/>
      <sz val="11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华文仿宋"/>
      <family val="3"/>
      <charset val="134"/>
    </font>
    <font>
      <b/>
      <sz val="14"/>
      <name val="Arial"/>
      <family val="2"/>
    </font>
    <font>
      <b/>
      <sz val="9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仿宋_GB2312"/>
      <family val="3"/>
      <charset val="134"/>
    </font>
    <font>
      <sz val="24"/>
      <name val="仿宋_GB2312"/>
      <family val="3"/>
      <charset val="134"/>
    </font>
    <font>
      <sz val="10"/>
      <name val="仿宋_GB2312"/>
      <family val="3"/>
      <charset val="134"/>
    </font>
    <font>
      <sz val="9"/>
      <color indexed="10"/>
      <name val="仿宋_GB2312"/>
      <family val="3"/>
      <charset val="134"/>
    </font>
    <font>
      <sz val="10"/>
      <color indexed="10"/>
      <name val="Arial"/>
      <family val="2"/>
    </font>
    <font>
      <b/>
      <sz val="9"/>
      <color indexed="10"/>
      <name val="仿宋_GB2312"/>
      <family val="3"/>
      <charset val="134"/>
    </font>
    <font>
      <sz val="9"/>
      <color rgb="FFFF0000"/>
      <name val="仿宋_GB2312"/>
      <family val="3"/>
      <charset val="134"/>
    </font>
    <font>
      <b/>
      <sz val="9"/>
      <color rgb="FFFF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b/>
      <sz val="10"/>
      <color indexed="10"/>
      <name val="Arial"/>
      <family val="2"/>
    </font>
    <font>
      <sz val="18"/>
      <name val="仿宋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08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/>
    <xf numFmtId="0" fontId="25" fillId="0" borderId="3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7" fillId="0" borderId="0"/>
  </cellStyleXfs>
  <cellXfs count="38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80" fontId="23" fillId="0" borderId="3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NumberFormat="1" applyFont="1" applyBorder="1" applyAlignment="1">
      <alignment horizontal="center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180" fontId="23" fillId="0" borderId="3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7" fontId="21" fillId="0" borderId="20" xfId="0" applyNumberFormat="1" applyFont="1" applyBorder="1" applyAlignment="1">
      <alignment horizontal="center" vertical="center" wrapText="1"/>
    </xf>
    <xf numFmtId="179" fontId="21" fillId="0" borderId="20" xfId="0" applyNumberFormat="1" applyFont="1" applyBorder="1" applyAlignment="1">
      <alignment horizontal="center" vertical="center" wrapText="1"/>
    </xf>
    <xf numFmtId="178" fontId="11" fillId="0" borderId="20" xfId="11" applyNumberFormat="1" applyFont="1" applyBorder="1" applyAlignment="1" applyProtection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3" fillId="0" borderId="0" xfId="8" applyAlignment="1"/>
    <xf numFmtId="0" fontId="3" fillId="0" borderId="0" xfId="8" applyFont="1" applyAlignment="1">
      <alignment vertical="center"/>
    </xf>
    <xf numFmtId="0" fontId="49" fillId="11" borderId="27" xfId="307" applyFont="1" applyFill="1" applyBorder="1" applyAlignment="1" applyProtection="1">
      <protection locked="0"/>
    </xf>
    <xf numFmtId="0" fontId="50" fillId="11" borderId="28" xfId="307" applyFont="1" applyFill="1" applyBorder="1" applyAlignment="1" applyProtection="1">
      <alignment horizontal="left" vertical="center"/>
    </xf>
    <xf numFmtId="0" fontId="49" fillId="11" borderId="28" xfId="307" applyFont="1" applyFill="1" applyBorder="1" applyAlignment="1" applyProtection="1">
      <protection locked="0"/>
    </xf>
    <xf numFmtId="0" fontId="49" fillId="11" borderId="28" xfId="307" applyFont="1" applyFill="1" applyBorder="1" applyAlignment="1" applyProtection="1"/>
    <xf numFmtId="0" fontId="50" fillId="11" borderId="28" xfId="307" applyFont="1" applyFill="1" applyBorder="1" applyAlignment="1" applyProtection="1">
      <alignment horizontal="right" vertical="center"/>
    </xf>
    <xf numFmtId="0" fontId="50" fillId="11" borderId="28" xfId="307" applyFont="1" applyFill="1" applyBorder="1" applyAlignment="1" applyProtection="1">
      <alignment horizontal="right" vertical="center"/>
      <protection locked="0"/>
    </xf>
    <xf numFmtId="0" fontId="49" fillId="11" borderId="29" xfId="307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alignment horizontal="center" vertical="center"/>
    </xf>
    <xf numFmtId="0" fontId="19" fillId="0" borderId="20" xfId="8" applyFont="1" applyBorder="1" applyAlignment="1">
      <alignment horizontal="center"/>
    </xf>
    <xf numFmtId="0" fontId="53" fillId="0" borderId="20" xfId="8" applyFont="1" applyFill="1" applyBorder="1" applyAlignment="1" applyProtection="1">
      <alignment horizontal="center"/>
      <protection locked="0"/>
    </xf>
    <xf numFmtId="0" fontId="25" fillId="0" borderId="20" xfId="8" applyFont="1" applyFill="1" applyBorder="1" applyAlignment="1" applyProtection="1">
      <alignment horizontal="center"/>
      <protection locked="0"/>
    </xf>
    <xf numFmtId="0" fontId="53" fillId="0" borderId="20" xfId="8" applyFont="1" applyFill="1" applyBorder="1" applyAlignment="1" applyProtection="1">
      <alignment horizontal="center"/>
    </xf>
    <xf numFmtId="0" fontId="53" fillId="0" borderId="38" xfId="8" applyFont="1" applyFill="1" applyBorder="1" applyAlignment="1" applyProtection="1">
      <alignment horizontal="center"/>
    </xf>
    <xf numFmtId="181" fontId="56" fillId="5" borderId="20" xfId="8" applyNumberFormat="1" applyFont="1" applyFill="1" applyBorder="1" applyAlignment="1" applyProtection="1">
      <alignment wrapText="1"/>
      <protection locked="0"/>
    </xf>
    <xf numFmtId="181" fontId="53" fillId="0" borderId="20" xfId="8" applyNumberFormat="1" applyFont="1" applyFill="1" applyBorder="1" applyAlignment="1" applyProtection="1">
      <protection locked="0"/>
    </xf>
    <xf numFmtId="181" fontId="56" fillId="5" borderId="20" xfId="8" applyNumberFormat="1" applyFont="1" applyFill="1" applyBorder="1" applyAlignment="1" applyProtection="1">
      <protection locked="0"/>
    </xf>
    <xf numFmtId="10" fontId="59" fillId="14" borderId="38" xfId="8" applyNumberFormat="1" applyFont="1" applyFill="1" applyBorder="1" applyAlignment="1" applyProtection="1"/>
    <xf numFmtId="0" fontId="51" fillId="0" borderId="20" xfId="8" applyFont="1" applyFill="1" applyBorder="1" applyAlignment="1" applyProtection="1">
      <alignment horizontal="center" vertical="center"/>
      <protection locked="0"/>
    </xf>
    <xf numFmtId="10" fontId="60" fillId="14" borderId="38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>
      <alignment horizontal="center" shrinkToFit="1"/>
    </xf>
    <xf numFmtId="0" fontId="62" fillId="0" borderId="35" xfId="8" applyFont="1" applyFill="1" applyBorder="1" applyAlignment="1" applyProtection="1">
      <alignment horizontal="center"/>
    </xf>
    <xf numFmtId="0" fontId="62" fillId="0" borderId="38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/>
    <xf numFmtId="182" fontId="62" fillId="0" borderId="20" xfId="8" applyNumberFormat="1" applyFont="1" applyFill="1" applyBorder="1" applyAlignment="1" applyProtection="1">
      <alignment horizontal="center"/>
      <protection locked="0"/>
    </xf>
    <xf numFmtId="182" fontId="56" fillId="5" borderId="20" xfId="8" applyNumberFormat="1" applyFont="1" applyFill="1" applyBorder="1" applyAlignment="1" applyProtection="1">
      <protection locked="0"/>
    </xf>
    <xf numFmtId="181" fontId="53" fillId="0" borderId="20" xfId="8" applyNumberFormat="1" applyFont="1" applyFill="1" applyBorder="1" applyAlignment="1" applyProtection="1">
      <alignment horizontal="center"/>
      <protection locked="0"/>
    </xf>
    <xf numFmtId="181" fontId="62" fillId="5" borderId="20" xfId="8" applyNumberFormat="1" applyFont="1" applyFill="1" applyBorder="1" applyAlignment="1" applyProtection="1"/>
    <xf numFmtId="181" fontId="59" fillId="14" borderId="35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wrapText="1"/>
      <protection locked="0"/>
    </xf>
    <xf numFmtId="182" fontId="62" fillId="0" borderId="20" xfId="8" applyNumberFormat="1" applyFont="1" applyFill="1" applyBorder="1" applyAlignment="1" applyProtection="1">
      <protection locked="0"/>
    </xf>
    <xf numFmtId="181" fontId="59" fillId="0" borderId="20" xfId="8" applyNumberFormat="1" applyFont="1" applyFill="1" applyBorder="1" applyAlignment="1" applyProtection="1">
      <protection locked="0"/>
    </xf>
    <xf numFmtId="0" fontId="62" fillId="0" borderId="20" xfId="8" applyFont="1" applyFill="1" applyBorder="1" applyAlignment="1" applyProtection="1">
      <protection locked="0"/>
    </xf>
    <xf numFmtId="182" fontId="56" fillId="5" borderId="20" xfId="8" applyNumberFormat="1" applyFont="1" applyFill="1" applyBorder="1" applyAlignment="1" applyProtection="1"/>
    <xf numFmtId="181" fontId="62" fillId="0" borderId="20" xfId="8" applyNumberFormat="1" applyFont="1" applyFill="1" applyBorder="1" applyAlignment="1" applyProtection="1">
      <protection locked="0"/>
    </xf>
    <xf numFmtId="181" fontId="51" fillId="5" borderId="20" xfId="8" applyNumberFormat="1" applyFont="1" applyFill="1" applyBorder="1" applyAlignment="1" applyProtection="1"/>
    <xf numFmtId="181" fontId="60" fillId="14" borderId="35" xfId="8" applyNumberFormat="1" applyFont="1" applyFill="1" applyBorder="1" applyAlignment="1" applyProtection="1"/>
    <xf numFmtId="0" fontId="53" fillId="0" borderId="35" xfId="8" applyFont="1" applyFill="1" applyBorder="1" applyAlignment="1" applyProtection="1">
      <alignment horizontal="center"/>
    </xf>
    <xf numFmtId="182" fontId="53" fillId="0" borderId="20" xfId="8" applyNumberFormat="1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protection locked="0"/>
    </xf>
    <xf numFmtId="181" fontId="53" fillId="5" borderId="20" xfId="8" applyNumberFormat="1" applyFont="1" applyFill="1" applyBorder="1" applyAlignment="1" applyProtection="1">
      <protection locked="0"/>
    </xf>
    <xf numFmtId="0" fontId="51" fillId="0" borderId="20" xfId="8" applyFont="1" applyFill="1" applyBorder="1" applyAlignment="1" applyProtection="1">
      <alignment horizontal="center"/>
      <protection locked="0"/>
    </xf>
    <xf numFmtId="0" fontId="53" fillId="0" borderId="41" xfId="8" applyFont="1" applyFill="1" applyBorder="1" applyAlignment="1" applyProtection="1">
      <protection locked="0"/>
    </xf>
    <xf numFmtId="0" fontId="53" fillId="0" borderId="0" xfId="8" applyFont="1" applyBorder="1" applyAlignment="1" applyProtection="1">
      <protection locked="0"/>
    </xf>
    <xf numFmtId="0" fontId="53" fillId="0" borderId="0" xfId="8" applyFont="1" applyFill="1" applyBorder="1" applyAlignment="1" applyProtection="1">
      <protection locked="0"/>
    </xf>
    <xf numFmtId="10" fontId="53" fillId="5" borderId="42" xfId="8" applyNumberFormat="1" applyFont="1" applyFill="1" applyBorder="1" applyAlignment="1" applyProtection="1"/>
    <xf numFmtId="0" fontId="53" fillId="0" borderId="42" xfId="8" applyFont="1" applyFill="1" applyBorder="1" applyAlignment="1" applyProtection="1">
      <protection locked="0"/>
    </xf>
    <xf numFmtId="0" fontId="53" fillId="0" borderId="41" xfId="8" applyFont="1" applyFill="1" applyBorder="1" applyAlignment="1" applyProtection="1">
      <alignment horizontal="center"/>
      <protection locked="0"/>
    </xf>
    <xf numFmtId="7" fontId="53" fillId="0" borderId="20" xfId="8" applyNumberFormat="1" applyFont="1" applyFill="1" applyBorder="1" applyAlignment="1" applyProtection="1">
      <alignment horizontal="center"/>
    </xf>
    <xf numFmtId="0" fontId="53" fillId="0" borderId="0" xfId="8" applyFont="1" applyFill="1" applyBorder="1" applyAlignment="1" applyProtection="1"/>
    <xf numFmtId="0" fontId="53" fillId="0" borderId="45" xfId="8" applyFont="1" applyFill="1" applyBorder="1" applyAlignment="1" applyProtection="1">
      <alignment vertical="center"/>
    </xf>
    <xf numFmtId="0" fontId="53" fillId="0" borderId="45" xfId="8" applyFont="1" applyFill="1" applyBorder="1" applyAlignment="1" applyProtection="1">
      <alignment vertical="center"/>
      <protection locked="0"/>
    </xf>
    <xf numFmtId="0" fontId="53" fillId="0" borderId="45" xfId="8" applyFont="1" applyBorder="1" applyAlignment="1" applyProtection="1">
      <alignment vertical="center"/>
      <protection locked="0"/>
    </xf>
    <xf numFmtId="0" fontId="53" fillId="0" borderId="45" xfId="8" applyFont="1" applyBorder="1" applyAlignment="1" applyProtection="1">
      <alignment vertical="center"/>
    </xf>
    <xf numFmtId="0" fontId="53" fillId="0" borderId="45" xfId="8" applyFont="1" applyFill="1" applyBorder="1" applyAlignment="1" applyProtection="1">
      <protection locked="0"/>
    </xf>
    <xf numFmtId="0" fontId="53" fillId="0" borderId="46" xfId="8" applyFont="1" applyFill="1" applyBorder="1" applyAlignment="1" applyProtection="1">
      <protection locked="0"/>
    </xf>
    <xf numFmtId="0" fontId="53" fillId="0" borderId="28" xfId="8" applyFont="1" applyFill="1" applyBorder="1" applyAlignment="1" applyProtection="1">
      <alignment vertical="center"/>
    </xf>
    <xf numFmtId="0" fontId="53" fillId="0" borderId="28" xfId="8" applyFont="1" applyFill="1" applyBorder="1" applyAlignment="1" applyProtection="1">
      <alignment vertical="center"/>
      <protection locked="0"/>
    </xf>
    <xf numFmtId="0" fontId="53" fillId="0" borderId="28" xfId="8" applyFont="1" applyBorder="1" applyAlignment="1" applyProtection="1">
      <alignment vertical="center"/>
      <protection locked="0"/>
    </xf>
    <xf numFmtId="0" fontId="53" fillId="0" borderId="28" xfId="8" applyFont="1" applyFill="1" applyBorder="1" applyAlignment="1" applyProtection="1">
      <protection locked="0"/>
    </xf>
    <xf numFmtId="0" fontId="53" fillId="0" borderId="29" xfId="8" applyFont="1" applyFill="1" applyBorder="1" applyAlignment="1" applyProtection="1">
      <protection locked="0"/>
    </xf>
    <xf numFmtId="0" fontId="53" fillId="10" borderId="36" xfId="8" applyFont="1" applyFill="1" applyBorder="1" applyAlignment="1" applyProtection="1">
      <alignment vertical="center"/>
      <protection locked="0"/>
    </xf>
    <xf numFmtId="0" fontId="53" fillId="10" borderId="37" xfId="8" applyFont="1" applyFill="1" applyBorder="1" applyAlignment="1" applyProtection="1">
      <alignment vertical="center"/>
      <protection locked="0"/>
    </xf>
    <xf numFmtId="0" fontId="3" fillId="10" borderId="36" xfId="8" applyFill="1" applyBorder="1" applyAlignment="1">
      <alignment vertical="center"/>
    </xf>
    <xf numFmtId="0" fontId="3" fillId="10" borderId="37" xfId="8" applyFill="1" applyBorder="1" applyAlignment="1">
      <alignment vertical="center"/>
    </xf>
    <xf numFmtId="180" fontId="23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6" fillId="0" borderId="36" xfId="0" applyNumberFormat="1" applyFont="1" applyBorder="1" applyAlignment="1">
      <alignment horizontal="center" vertical="center" wrapText="1"/>
    </xf>
    <xf numFmtId="0" fontId="23" fillId="0" borderId="20" xfId="0" applyNumberFormat="1" applyFont="1" applyBorder="1" applyAlignment="1">
      <alignment horizontal="center" vertical="center" wrapText="1"/>
    </xf>
    <xf numFmtId="43" fontId="23" fillId="0" borderId="3" xfId="306" applyFont="1" applyBorder="1" applyAlignment="1">
      <alignment horizontal="center" vertical="center" wrapText="1"/>
    </xf>
    <xf numFmtId="184" fontId="23" fillId="0" borderId="20" xfId="306" applyNumberFormat="1" applyFont="1" applyBorder="1" applyAlignment="1">
      <alignment horizontal="center" vertical="center" wrapText="1"/>
    </xf>
    <xf numFmtId="0" fontId="67" fillId="0" borderId="0" xfId="0" applyFont="1">
      <alignment vertical="center"/>
    </xf>
    <xf numFmtId="180" fontId="67" fillId="0" borderId="0" xfId="0" applyNumberFormat="1" applyFo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77" fontId="68" fillId="0" borderId="20" xfId="0" applyNumberFormat="1" applyFont="1" applyBorder="1" applyAlignment="1">
      <alignment horizontal="center" vertical="center" wrapText="1"/>
    </xf>
    <xf numFmtId="179" fontId="68" fillId="0" borderId="20" xfId="0" applyNumberFormat="1" applyFont="1" applyBorder="1" applyAlignment="1">
      <alignment horizontal="center" vertical="center" wrapText="1"/>
    </xf>
    <xf numFmtId="178" fontId="14" fillId="0" borderId="20" xfId="11" applyNumberFormat="1" applyFont="1" applyBorder="1" applyAlignment="1" applyProtection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 shrinkToFit="1"/>
    </xf>
    <xf numFmtId="0" fontId="14" fillId="10" borderId="20" xfId="2" applyFont="1" applyFill="1" applyBorder="1" applyAlignment="1" applyProtection="1">
      <alignment horizontal="center" vertical="center" wrapText="1"/>
      <protection locked="0"/>
    </xf>
    <xf numFmtId="180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84" fontId="24" fillId="0" borderId="20" xfId="306" applyNumberFormat="1" applyFont="1" applyFill="1" applyBorder="1" applyAlignment="1">
      <alignment horizontal="center" vertical="center" wrapText="1"/>
    </xf>
    <xf numFmtId="43" fontId="24" fillId="0" borderId="3" xfId="306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 shrinkToFit="1"/>
    </xf>
    <xf numFmtId="0" fontId="14" fillId="0" borderId="3" xfId="2" applyFont="1" applyFill="1" applyBorder="1" applyAlignment="1" applyProtection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</xf>
    <xf numFmtId="0" fontId="71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wrapText="1"/>
    </xf>
    <xf numFmtId="180" fontId="24" fillId="0" borderId="5" xfId="0" applyNumberFormat="1" applyFont="1" applyFill="1" applyBorder="1" applyAlignment="1">
      <alignment horizontal="center" vertical="center" wrapText="1"/>
    </xf>
    <xf numFmtId="180" fontId="24" fillId="0" borderId="45" xfId="0" applyNumberFormat="1" applyFont="1" applyFill="1" applyBorder="1" applyAlignment="1">
      <alignment horizontal="center" vertical="center" wrapText="1"/>
    </xf>
    <xf numFmtId="180" fontId="24" fillId="0" borderId="6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7" fillId="0" borderId="3" xfId="11" applyNumberFormat="1" applyFont="1" applyBorder="1" applyAlignment="1" applyProtection="1">
      <alignment horizontal="left" vertical="center" wrapText="1"/>
    </xf>
    <xf numFmtId="0" fontId="27" fillId="0" borderId="20" xfId="11" applyNumberFormat="1" applyFont="1" applyBorder="1" applyAlignment="1" applyProtection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27" fillId="0" borderId="36" xfId="11" applyNumberFormat="1" applyFont="1" applyBorder="1" applyAlignment="1" applyProtection="1">
      <alignment horizontal="left" vertical="center" wrapText="1"/>
    </xf>
    <xf numFmtId="180" fontId="24" fillId="0" borderId="35" xfId="0" applyNumberFormat="1" applyFont="1" applyFill="1" applyBorder="1" applyAlignment="1">
      <alignment horizontal="center" vertical="center" wrapText="1"/>
    </xf>
    <xf numFmtId="180" fontId="24" fillId="0" borderId="36" xfId="0" applyNumberFormat="1" applyFont="1" applyFill="1" applyBorder="1" applyAlignment="1">
      <alignment horizontal="center" vertical="center" wrapText="1"/>
    </xf>
    <xf numFmtId="180" fontId="24" fillId="0" borderId="37" xfId="0" applyNumberFormat="1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180" fontId="24" fillId="0" borderId="39" xfId="0" applyNumberFormat="1" applyFont="1" applyFill="1" applyBorder="1" applyAlignment="1">
      <alignment horizontal="center" vertical="center" wrapText="1"/>
    </xf>
    <xf numFmtId="180" fontId="24" fillId="0" borderId="40" xfId="0" applyNumberFormat="1" applyFont="1" applyFill="1" applyBorder="1" applyAlignment="1">
      <alignment horizontal="center" vertical="center" wrapText="1"/>
    </xf>
    <xf numFmtId="0" fontId="11" fillId="0" borderId="35" xfId="11" applyNumberFormat="1" applyFont="1" applyBorder="1" applyAlignment="1" applyProtection="1">
      <alignment horizontal="left" vertical="center" wrapText="1"/>
    </xf>
    <xf numFmtId="0" fontId="11" fillId="0" borderId="36" xfId="11" applyNumberFormat="1" applyFont="1" applyBorder="1" applyAlignment="1" applyProtection="1">
      <alignment horizontal="left" vertical="center" wrapText="1"/>
    </xf>
    <xf numFmtId="0" fontId="11" fillId="0" borderId="37" xfId="11" applyNumberFormat="1" applyFont="1" applyBorder="1" applyAlignment="1" applyProtection="1">
      <alignment horizontal="left" vertical="center" wrapText="1"/>
    </xf>
    <xf numFmtId="0" fontId="14" fillId="0" borderId="35" xfId="11" applyNumberFormat="1" applyFont="1" applyBorder="1" applyAlignment="1" applyProtection="1">
      <alignment horizontal="left" vertical="center" wrapText="1"/>
    </xf>
    <xf numFmtId="0" fontId="14" fillId="0" borderId="36" xfId="11" applyNumberFormat="1" applyFont="1" applyBorder="1" applyAlignment="1" applyProtection="1">
      <alignment horizontal="left" vertical="center" wrapText="1"/>
    </xf>
    <xf numFmtId="0" fontId="14" fillId="0" borderId="37" xfId="11" applyNumberFormat="1" applyFont="1" applyBorder="1" applyAlignment="1" applyProtection="1">
      <alignment horizontal="left" vertical="center" wrapText="1"/>
    </xf>
    <xf numFmtId="0" fontId="23" fillId="0" borderId="35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70" fillId="0" borderId="35" xfId="0" applyFont="1" applyBorder="1" applyAlignment="1">
      <alignment horizontal="center" vertical="center" wrapText="1"/>
    </xf>
    <xf numFmtId="0" fontId="70" fillId="0" borderId="36" xfId="0" applyFont="1" applyBorder="1" applyAlignment="1">
      <alignment horizontal="center" vertical="center" wrapText="1"/>
    </xf>
    <xf numFmtId="0" fontId="70" fillId="0" borderId="37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/>
    </xf>
    <xf numFmtId="0" fontId="70" fillId="0" borderId="45" xfId="0" applyFont="1" applyBorder="1" applyAlignment="1">
      <alignment horizontal="center" vertical="center" wrapText="1"/>
    </xf>
    <xf numFmtId="0" fontId="70" fillId="0" borderId="40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70" fillId="0" borderId="20" xfId="0" applyFont="1" applyBorder="1" applyAlignment="1">
      <alignment horizontal="center" vertical="center"/>
    </xf>
    <xf numFmtId="49" fontId="69" fillId="0" borderId="35" xfId="0" applyNumberFormat="1" applyFont="1" applyBorder="1" applyAlignment="1">
      <alignment horizontal="center" vertical="center"/>
    </xf>
    <xf numFmtId="49" fontId="69" fillId="0" borderId="36" xfId="0" applyNumberFormat="1" applyFont="1" applyBorder="1" applyAlignment="1">
      <alignment horizontal="center" vertical="center"/>
    </xf>
    <xf numFmtId="49" fontId="69" fillId="0" borderId="37" xfId="0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3" fontId="58" fillId="5" borderId="20" xfId="8" applyNumberFormat="1" applyFont="1" applyFill="1" applyBorder="1" applyAlignment="1" applyProtection="1">
      <alignment horizontal="center"/>
    </xf>
    <xf numFmtId="183" fontId="63" fillId="5" borderId="20" xfId="8" applyNumberFormat="1" applyFont="1" applyFill="1" applyBorder="1" applyAlignment="1" applyProtection="1">
      <alignment horizontal="center"/>
    </xf>
    <xf numFmtId="0" fontId="64" fillId="0" borderId="44" xfId="8" applyFont="1" applyFill="1" applyBorder="1" applyAlignment="1" applyProtection="1">
      <alignment horizontal="center" vertical="center"/>
      <protection locked="0"/>
    </xf>
    <xf numFmtId="0" fontId="53" fillId="0" borderId="45" xfId="8" applyFont="1" applyFill="1" applyBorder="1" applyAlignment="1" applyProtection="1">
      <alignment horizontal="center" vertical="center"/>
      <protection locked="0"/>
    </xf>
    <xf numFmtId="0" fontId="53" fillId="0" borderId="27" xfId="8" applyFont="1" applyFill="1" applyBorder="1" applyAlignment="1" applyProtection="1">
      <alignment horizontal="center" vertical="center"/>
      <protection locked="0"/>
    </xf>
    <xf numFmtId="0" fontId="53" fillId="0" borderId="28" xfId="8" applyFont="1" applyFill="1" applyBorder="1" applyAlignment="1" applyProtection="1">
      <alignment horizontal="center" vertical="center"/>
      <protection locked="0"/>
    </xf>
    <xf numFmtId="0" fontId="53" fillId="10" borderId="35" xfId="8" applyFont="1" applyFill="1" applyBorder="1" applyAlignment="1" applyProtection="1">
      <alignment horizontal="center" vertical="center"/>
      <protection locked="0"/>
    </xf>
    <xf numFmtId="0" fontId="53" fillId="10" borderId="36" xfId="8" applyFont="1" applyFill="1" applyBorder="1" applyAlignment="1" applyProtection="1">
      <alignment horizontal="center" vertical="center"/>
      <protection locked="0"/>
    </xf>
    <xf numFmtId="0" fontId="53" fillId="10" borderId="37" xfId="8" applyFont="1" applyFill="1" applyBorder="1" applyAlignment="1" applyProtection="1">
      <alignment horizontal="center" vertical="center"/>
      <protection locked="0"/>
    </xf>
    <xf numFmtId="0" fontId="53" fillId="0" borderId="35" xfId="8" applyFont="1" applyFill="1" applyBorder="1" applyAlignment="1" applyProtection="1">
      <alignment horizontal="center" vertical="center"/>
      <protection locked="0"/>
    </xf>
    <xf numFmtId="0" fontId="53" fillId="0" borderId="37" xfId="8" applyFont="1" applyFill="1" applyBorder="1" applyAlignment="1" applyProtection="1">
      <alignment horizontal="center" vertical="center"/>
      <protection locked="0"/>
    </xf>
    <xf numFmtId="0" fontId="53" fillId="0" borderId="20" xfId="8" applyFont="1" applyFill="1" applyBorder="1" applyAlignment="1" applyProtection="1">
      <alignment horizontal="center" vertical="center"/>
      <protection locked="0"/>
    </xf>
    <xf numFmtId="0" fontId="62" fillId="0" borderId="35" xfId="8" applyFont="1" applyFill="1" applyBorder="1" applyAlignment="1" applyProtection="1">
      <alignment horizontal="center" vertical="center"/>
    </xf>
    <xf numFmtId="0" fontId="53" fillId="0" borderId="36" xfId="8" applyFont="1" applyBorder="1" applyAlignment="1" applyProtection="1">
      <alignment horizontal="center" vertical="center"/>
    </xf>
    <xf numFmtId="0" fontId="3" fillId="0" borderId="37" xfId="8" applyBorder="1" applyAlignment="1" applyProtection="1">
      <alignment horizontal="center" vertical="center"/>
    </xf>
    <xf numFmtId="7" fontId="51" fillId="0" borderId="2" xfId="8" applyNumberFormat="1" applyFont="1" applyFill="1" applyBorder="1" applyAlignment="1" applyProtection="1">
      <protection locked="0"/>
    </xf>
    <xf numFmtId="0" fontId="51" fillId="0" borderId="2" xfId="8" applyFont="1" applyBorder="1" applyAlignment="1" applyProtection="1">
      <protection locked="0"/>
    </xf>
    <xf numFmtId="0" fontId="53" fillId="0" borderId="35" xfId="8" applyFont="1" applyFill="1" applyBorder="1" applyAlignment="1" applyProtection="1">
      <alignment horizontal="center" vertical="center"/>
    </xf>
    <xf numFmtId="0" fontId="53" fillId="0" borderId="37" xfId="8" applyFont="1" applyFill="1" applyBorder="1" applyAlignment="1" applyProtection="1">
      <alignment horizontal="center" vertical="center"/>
    </xf>
    <xf numFmtId="0" fontId="53" fillId="5" borderId="43" xfId="8" applyNumberFormat="1" applyFont="1" applyFill="1" applyBorder="1" applyAlignment="1" applyProtection="1">
      <alignment horizontal="right" vertical="center"/>
      <protection locked="0"/>
    </xf>
    <xf numFmtId="0" fontId="53" fillId="0" borderId="35" xfId="8" applyFont="1" applyFill="1" applyBorder="1" applyAlignment="1" applyProtection="1">
      <alignment horizontal="center"/>
    </xf>
    <xf numFmtId="0" fontId="3" fillId="0" borderId="36" xfId="8" applyBorder="1" applyAlignment="1" applyProtection="1"/>
    <xf numFmtId="0" fontId="3" fillId="0" borderId="37" xfId="8" applyBorder="1" applyAlignment="1" applyProtection="1"/>
    <xf numFmtId="7" fontId="51" fillId="5" borderId="20" xfId="8" applyNumberFormat="1" applyFont="1" applyFill="1" applyBorder="1" applyAlignment="1" applyProtection="1">
      <alignment horizontal="right"/>
    </xf>
    <xf numFmtId="0" fontId="55" fillId="0" borderId="34" xfId="8" applyFont="1" applyFill="1" applyBorder="1" applyAlignment="1" applyProtection="1">
      <alignment horizontal="center" vertical="center" textRotation="255"/>
    </xf>
    <xf numFmtId="0" fontId="51" fillId="0" borderId="20" xfId="8" applyFont="1" applyFill="1" applyBorder="1" applyAlignment="1" applyProtection="1">
      <alignment horizontal="center"/>
      <protection locked="0"/>
    </xf>
    <xf numFmtId="0" fontId="55" fillId="12" borderId="34" xfId="8" applyFont="1" applyFill="1" applyBorder="1" applyAlignment="1" applyProtection="1">
      <alignment horizontal="center" vertical="center" textRotation="255"/>
      <protection locked="0"/>
    </xf>
    <xf numFmtId="0" fontId="55" fillId="12" borderId="20" xfId="8" applyFont="1" applyFill="1" applyBorder="1" applyAlignment="1" applyProtection="1">
      <alignment horizontal="center" vertical="center" textRotation="255"/>
      <protection locked="0"/>
    </xf>
    <xf numFmtId="0" fontId="55" fillId="12" borderId="35" xfId="8" applyFont="1" applyFill="1" applyBorder="1" applyAlignment="1" applyProtection="1">
      <alignment horizontal="center" vertical="center" textRotation="255"/>
      <protection locked="0"/>
    </xf>
    <xf numFmtId="0" fontId="55" fillId="12" borderId="38" xfId="8" applyFont="1" applyFill="1" applyBorder="1" applyAlignment="1" applyProtection="1">
      <alignment horizontal="center" vertical="center" textRotation="255"/>
      <protection locked="0"/>
    </xf>
    <xf numFmtId="0" fontId="53" fillId="0" borderId="36" xfId="8" applyFont="1" applyFill="1" applyBorder="1" applyAlignment="1" applyProtection="1">
      <alignment horizontal="center" vertical="center"/>
    </xf>
    <xf numFmtId="7" fontId="51" fillId="5" borderId="2" xfId="8" applyNumberFormat="1" applyFont="1" applyFill="1" applyBorder="1" applyAlignment="1" applyProtection="1">
      <protection locked="0"/>
    </xf>
    <xf numFmtId="0" fontId="51" fillId="5" borderId="2" xfId="8" applyFont="1" applyFill="1" applyBorder="1" applyAlignment="1" applyProtection="1">
      <protection locked="0"/>
    </xf>
    <xf numFmtId="0" fontId="51" fillId="0" borderId="35" xfId="8" applyFont="1" applyFill="1" applyBorder="1" applyAlignment="1" applyProtection="1">
      <alignment horizontal="center" vertical="center"/>
    </xf>
    <xf numFmtId="0" fontId="51" fillId="0" borderId="36" xfId="8" applyFont="1" applyFill="1" applyBorder="1" applyAlignment="1" applyProtection="1">
      <alignment horizontal="center" vertical="center"/>
    </xf>
    <xf numFmtId="0" fontId="51" fillId="0" borderId="37" xfId="8" applyFont="1" applyFill="1" applyBorder="1" applyAlignment="1" applyProtection="1">
      <alignment horizontal="center" vertical="center"/>
    </xf>
    <xf numFmtId="181" fontId="51" fillId="0" borderId="35" xfId="8" applyNumberFormat="1" applyFont="1" applyFill="1" applyBorder="1" applyAlignment="1" applyProtection="1">
      <alignment horizontal="center"/>
    </xf>
    <xf numFmtId="181" fontId="51" fillId="0" borderId="37" xfId="8" applyNumberFormat="1" applyFont="1" applyFill="1" applyBorder="1" applyAlignment="1" applyProtection="1">
      <alignment horizontal="center"/>
    </xf>
    <xf numFmtId="181" fontId="60" fillId="14" borderId="35" xfId="8" applyNumberFormat="1" applyFont="1" applyFill="1" applyBorder="1" applyAlignment="1" applyProtection="1">
      <alignment horizontal="center"/>
    </xf>
    <xf numFmtId="181" fontId="60" fillId="14" borderId="37" xfId="8" applyNumberFormat="1" applyFont="1" applyFill="1" applyBorder="1" applyAlignment="1" applyProtection="1">
      <alignment horizontal="center"/>
    </xf>
    <xf numFmtId="0" fontId="61" fillId="0" borderId="34" xfId="8" applyFont="1" applyFill="1" applyBorder="1" applyAlignment="1" applyProtection="1">
      <alignment horizontal="center" vertical="center" textRotation="255"/>
    </xf>
    <xf numFmtId="0" fontId="51" fillId="0" borderId="35" xfId="8" applyFont="1" applyFill="1" applyBorder="1" applyAlignment="1" applyProtection="1">
      <alignment horizontal="center"/>
    </xf>
    <xf numFmtId="0" fontId="51" fillId="0" borderId="36" xfId="8" applyFont="1" applyFill="1" applyBorder="1" applyAlignment="1" applyProtection="1">
      <alignment horizontal="center"/>
    </xf>
    <xf numFmtId="0" fontId="3" fillId="0" borderId="37" xfId="8" applyBorder="1" applyAlignment="1" applyProtection="1">
      <alignment horizontal="center"/>
    </xf>
    <xf numFmtId="0" fontId="53" fillId="0" borderId="20" xfId="8" applyFont="1" applyFill="1" applyBorder="1" applyAlignment="1" applyProtection="1">
      <alignment horizontal="center" vertical="center"/>
    </xf>
    <xf numFmtId="0" fontId="53" fillId="0" borderId="35" xfId="8" applyFont="1" applyFill="1" applyBorder="1" applyAlignment="1" applyProtection="1">
      <alignment horizontal="center"/>
      <protection locked="0"/>
    </xf>
    <xf numFmtId="0" fontId="3" fillId="0" borderId="37" xfId="8" applyFill="1" applyBorder="1" applyAlignment="1" applyProtection="1">
      <alignment horizontal="center"/>
      <protection locked="0"/>
    </xf>
    <xf numFmtId="181" fontId="53" fillId="0" borderId="35" xfId="8" applyNumberFormat="1" applyFont="1" applyFill="1" applyBorder="1" applyAlignment="1" applyProtection="1">
      <alignment horizontal="center"/>
    </xf>
    <xf numFmtId="181" fontId="53" fillId="0" borderId="37" xfId="8" applyNumberFormat="1" applyFont="1" applyFill="1" applyBorder="1" applyAlignment="1" applyProtection="1">
      <alignment horizontal="center"/>
    </xf>
    <xf numFmtId="181" fontId="59" fillId="14" borderId="35" xfId="8" applyNumberFormat="1" applyFont="1" applyFill="1" applyBorder="1" applyAlignment="1" applyProtection="1">
      <alignment horizontal="center"/>
    </xf>
    <xf numFmtId="181" fontId="59" fillId="14" borderId="37" xfId="8" applyNumberFormat="1" applyFont="1" applyFill="1" applyBorder="1" applyAlignment="1" applyProtection="1">
      <alignment horizontal="center"/>
    </xf>
    <xf numFmtId="0" fontId="53" fillId="0" borderId="37" xfId="8" applyFont="1" applyFill="1" applyBorder="1" applyAlignment="1" applyProtection="1">
      <alignment horizontal="center"/>
    </xf>
    <xf numFmtId="0" fontId="53" fillId="0" borderId="37" xfId="8" applyFont="1" applyFill="1" applyBorder="1" applyAlignment="1" applyProtection="1">
      <alignment horizontal="center"/>
      <protection locked="0"/>
    </xf>
    <xf numFmtId="0" fontId="53" fillId="0" borderId="35" xfId="8" applyFont="1" applyFill="1" applyBorder="1" applyAlignment="1" applyProtection="1">
      <alignment horizontal="center" wrapText="1"/>
      <protection locked="0"/>
    </xf>
    <xf numFmtId="0" fontId="53" fillId="0" borderId="37" xfId="8" applyFont="1" applyFill="1" applyBorder="1" applyAlignment="1" applyProtection="1">
      <alignment horizontal="center" wrapText="1"/>
      <protection locked="0"/>
    </xf>
    <xf numFmtId="0" fontId="53" fillId="0" borderId="22" xfId="8" applyFont="1" applyFill="1" applyBorder="1" applyAlignment="1" applyProtection="1">
      <alignment horizontal="center" vertical="center"/>
      <protection locked="0"/>
    </xf>
    <xf numFmtId="0" fontId="3" fillId="0" borderId="23" xfId="8" applyBorder="1" applyAlignment="1"/>
    <xf numFmtId="0" fontId="3" fillId="0" borderId="9" xfId="8" applyBorder="1" applyAlignment="1"/>
    <xf numFmtId="0" fontId="51" fillId="5" borderId="35" xfId="8" applyFont="1" applyFill="1" applyBorder="1" applyAlignment="1" applyProtection="1">
      <alignment horizontal="center" vertical="center"/>
    </xf>
    <xf numFmtId="0" fontId="3" fillId="0" borderId="37" xfId="8" applyBorder="1" applyAlignment="1">
      <alignment horizontal="center" vertical="center"/>
    </xf>
    <xf numFmtId="0" fontId="58" fillId="5" borderId="35" xfId="8" applyFont="1" applyFill="1" applyBorder="1" applyAlignment="1" applyProtection="1">
      <alignment horizontal="center" vertical="center"/>
    </xf>
    <xf numFmtId="0" fontId="58" fillId="5" borderId="37" xfId="8" applyFont="1" applyFill="1" applyBorder="1" applyAlignment="1" applyProtection="1">
      <alignment horizontal="center" vertical="center"/>
    </xf>
    <xf numFmtId="10" fontId="51" fillId="13" borderId="20" xfId="8" applyNumberFormat="1" applyFont="1" applyFill="1" applyBorder="1" applyAlignment="1" applyProtection="1">
      <alignment horizontal="center" vertical="center"/>
    </xf>
    <xf numFmtId="10" fontId="51" fillId="13" borderId="35" xfId="8" applyNumberFormat="1" applyFont="1" applyFill="1" applyBorder="1" applyAlignment="1" applyProtection="1">
      <alignment horizontal="center" vertical="center"/>
    </xf>
    <xf numFmtId="10" fontId="51" fillId="13" borderId="38" xfId="8" applyNumberFormat="1" applyFont="1" applyFill="1" applyBorder="1" applyAlignment="1" applyProtection="1">
      <alignment horizontal="center" vertical="center"/>
    </xf>
    <xf numFmtId="0" fontId="52" fillId="0" borderId="34" xfId="8" applyFont="1" applyFill="1" applyBorder="1" applyAlignment="1" applyProtection="1">
      <alignment horizontal="center" vertical="center" textRotation="255"/>
    </xf>
    <xf numFmtId="0" fontId="52" fillId="0" borderId="34" xfId="8" applyFont="1" applyFill="1" applyBorder="1" applyAlignment="1" applyProtection="1">
      <alignment horizontal="center" vertical="center" textRotation="255" wrapText="1"/>
    </xf>
    <xf numFmtId="0" fontId="56" fillId="5" borderId="35" xfId="8" applyFont="1" applyFill="1" applyBorder="1" applyAlignment="1" applyProtection="1">
      <alignment horizontal="center" vertical="center"/>
    </xf>
    <xf numFmtId="0" fontId="56" fillId="5" borderId="37" xfId="8" applyFont="1" applyFill="1" applyBorder="1" applyAlignment="1" applyProtection="1">
      <alignment horizontal="center" vertical="center"/>
    </xf>
    <xf numFmtId="10" fontId="53" fillId="13" borderId="20" xfId="8" applyNumberFormat="1" applyFont="1" applyFill="1" applyBorder="1" applyAlignment="1" applyProtection="1">
      <alignment horizontal="center" vertical="center"/>
    </xf>
    <xf numFmtId="10" fontId="53" fillId="13" borderId="35" xfId="8" applyNumberFormat="1" applyFont="1" applyFill="1" applyBorder="1" applyAlignment="1" applyProtection="1">
      <alignment horizontal="center" vertical="center"/>
    </xf>
    <xf numFmtId="10" fontId="53" fillId="13" borderId="38" xfId="8" applyNumberFormat="1" applyFont="1" applyFill="1" applyBorder="1" applyAlignment="1" applyProtection="1">
      <alignment horizontal="center" vertical="center"/>
    </xf>
    <xf numFmtId="0" fontId="56" fillId="5" borderId="35" xfId="8" applyFont="1" applyFill="1" applyBorder="1" applyAlignment="1" applyProtection="1">
      <alignment horizontal="center" vertical="center"/>
      <protection locked="0"/>
    </xf>
    <xf numFmtId="0" fontId="57" fillId="0" borderId="37" xfId="8" applyFont="1" applyBorder="1" applyAlignment="1" applyProtection="1">
      <protection locked="0"/>
    </xf>
    <xf numFmtId="0" fontId="56" fillId="5" borderId="20" xfId="8" applyFont="1" applyFill="1" applyBorder="1" applyAlignment="1" applyProtection="1">
      <alignment horizontal="center"/>
      <protection locked="0"/>
    </xf>
    <xf numFmtId="0" fontId="56" fillId="5" borderId="37" xfId="8" applyFont="1" applyFill="1" applyBorder="1" applyAlignment="1" applyProtection="1">
      <alignment horizontal="center" vertical="center"/>
      <protection locked="0"/>
    </xf>
    <xf numFmtId="0" fontId="56" fillId="5" borderId="35" xfId="8" applyFont="1" applyFill="1" applyBorder="1" applyAlignment="1" applyProtection="1">
      <alignment horizontal="center"/>
      <protection locked="0"/>
    </xf>
    <xf numFmtId="0" fontId="56" fillId="5" borderId="37" xfId="8" applyFont="1" applyFill="1" applyBorder="1" applyAlignment="1" applyProtection="1">
      <alignment horizontal="center"/>
      <protection locked="0"/>
    </xf>
    <xf numFmtId="0" fontId="53" fillId="0" borderId="38" xfId="8" applyFont="1" applyFill="1" applyBorder="1" applyAlignment="1" applyProtection="1">
      <alignment horizontal="center" vertical="center"/>
    </xf>
    <xf numFmtId="0" fontId="53" fillId="0" borderId="39" xfId="8" applyFont="1" applyFill="1" applyBorder="1" applyAlignment="1" applyProtection="1">
      <alignment horizontal="center" vertical="center"/>
      <protection locked="0"/>
    </xf>
    <xf numFmtId="0" fontId="53" fillId="0" borderId="40" xfId="8" applyFont="1" applyFill="1" applyBorder="1" applyAlignment="1" applyProtection="1">
      <alignment horizontal="center" vertical="center"/>
      <protection locked="0"/>
    </xf>
    <xf numFmtId="0" fontId="57" fillId="5" borderId="37" xfId="8" applyFont="1" applyFill="1" applyBorder="1" applyAlignment="1" applyProtection="1">
      <protection locked="0"/>
    </xf>
    <xf numFmtId="0" fontId="53" fillId="0" borderId="39" xfId="8" applyFont="1" applyFill="1" applyBorder="1" applyAlignment="1" applyProtection="1">
      <alignment horizontal="center" vertical="center"/>
    </xf>
    <xf numFmtId="0" fontId="53" fillId="0" borderId="40" xfId="8" applyFont="1" applyFill="1" applyBorder="1" applyAlignment="1" applyProtection="1">
      <alignment horizontal="center" vertical="center"/>
    </xf>
    <xf numFmtId="0" fontId="3" fillId="0" borderId="37" xfId="8" applyBorder="1" applyAlignment="1"/>
    <xf numFmtId="0" fontId="19" fillId="0" borderId="20" xfId="8" applyFont="1" applyBorder="1" applyAlignment="1">
      <alignment horizontal="center"/>
    </xf>
    <xf numFmtId="0" fontId="3" fillId="0" borderId="20" xfId="8" applyBorder="1" applyAlignment="1">
      <alignment horizontal="center"/>
    </xf>
    <xf numFmtId="0" fontId="3" fillId="10" borderId="36" xfId="8" applyFill="1" applyBorder="1" applyAlignment="1">
      <alignment horizontal="center" vertical="center"/>
    </xf>
    <xf numFmtId="0" fontId="3" fillId="10" borderId="37" xfId="8" applyFill="1" applyBorder="1" applyAlignment="1">
      <alignment horizontal="center" vertical="center"/>
    </xf>
    <xf numFmtId="0" fontId="3" fillId="0" borderId="36" xfId="8" applyFill="1" applyBorder="1" applyAlignment="1">
      <alignment horizontal="center" vertical="center"/>
    </xf>
    <xf numFmtId="0" fontId="3" fillId="0" borderId="37" xfId="8" applyFill="1" applyBorder="1" applyAlignment="1">
      <alignment horizontal="center" vertical="center"/>
    </xf>
    <xf numFmtId="0" fontId="53" fillId="0" borderId="20" xfId="8" applyFont="1" applyBorder="1" applyAlignment="1" applyProtection="1">
      <alignment horizontal="center" vertical="center"/>
    </xf>
    <xf numFmtId="0" fontId="2" fillId="11" borderId="24" xfId="307" applyFont="1" applyFill="1" applyBorder="1" applyAlignment="1" applyProtection="1">
      <alignment horizontal="center"/>
    </xf>
    <xf numFmtId="0" fontId="48" fillId="11" borderId="25" xfId="307" applyFont="1" applyFill="1" applyBorder="1" applyAlignment="1" applyProtection="1">
      <alignment horizontal="center"/>
    </xf>
    <xf numFmtId="0" fontId="48" fillId="11" borderId="26" xfId="307" applyFont="1" applyFill="1" applyBorder="1" applyAlignment="1" applyProtection="1">
      <alignment horizontal="center"/>
    </xf>
    <xf numFmtId="0" fontId="51" fillId="0" borderId="30" xfId="8" applyFont="1" applyFill="1" applyBorder="1" applyAlignment="1" applyProtection="1">
      <alignment horizontal="left" vertical="center"/>
    </xf>
    <xf numFmtId="0" fontId="51" fillId="0" borderId="2" xfId="8" applyFont="1" applyFill="1" applyBorder="1" applyAlignment="1" applyProtection="1">
      <alignment horizontal="left" vertical="center"/>
    </xf>
    <xf numFmtId="0" fontId="51" fillId="0" borderId="31" xfId="8" applyFont="1" applyFill="1" applyBorder="1" applyAlignment="1" applyProtection="1">
      <alignment horizontal="center" vertical="center"/>
      <protection locked="0"/>
    </xf>
    <xf numFmtId="0" fontId="3" fillId="0" borderId="32" xfId="8" applyFill="1" applyBorder="1" applyAlignment="1" applyProtection="1">
      <alignment horizontal="center"/>
      <protection locked="0"/>
    </xf>
    <xf numFmtId="0" fontId="3" fillId="0" borderId="33" xfId="8" applyFill="1" applyBorder="1" applyAlignment="1" applyProtection="1">
      <alignment horizontal="center"/>
      <protection locked="0"/>
    </xf>
    <xf numFmtId="0" fontId="53" fillId="10" borderId="20" xfId="8" applyFont="1" applyFill="1" applyBorder="1" applyAlignment="1" applyProtection="1">
      <alignment horizontal="center" vertical="center"/>
      <protection locked="0"/>
    </xf>
    <xf numFmtId="0" fontId="53" fillId="10" borderId="38" xfId="8" applyFont="1" applyFill="1" applyBorder="1" applyAlignment="1" applyProtection="1">
      <alignment horizontal="center" vertical="center"/>
      <protection locked="0"/>
    </xf>
    <xf numFmtId="0" fontId="54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35" xfId="8" applyFont="1" applyFill="1" applyBorder="1" applyAlignment="1" applyProtection="1">
      <alignment horizontal="center" vertical="center" textRotation="255"/>
      <protection locked="0"/>
    </xf>
    <xf numFmtId="0" fontId="53" fillId="0" borderId="38" xfId="8" applyFont="1" applyFill="1" applyBorder="1" applyAlignment="1" applyProtection="1">
      <alignment horizontal="center" vertical="center" textRotation="255"/>
      <protection locked="0"/>
    </xf>
    <xf numFmtId="0" fontId="3" fillId="0" borderId="36" xfId="8" applyBorder="1" applyAlignment="1">
      <alignment horizontal="center" vertical="center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</cellXfs>
  <cellStyles count="308">
    <cellStyle name="BOM_Level_Below3" xfId="14"/>
    <cellStyle name="Normal_STR" xfId="307"/>
    <cellStyle name="RowLevel_1 2" xfId="7"/>
    <cellStyle name="标题 1 2" xfId="15"/>
    <cellStyle name="标题 1 2 2" xfId="16"/>
    <cellStyle name="标题 1 2 2 2" xfId="17"/>
    <cellStyle name="标题 1 2 2 3" xfId="18"/>
    <cellStyle name="标题 1 2 3" xfId="19"/>
    <cellStyle name="标题 1 2 3 2" xfId="20"/>
    <cellStyle name="标题 1 2 4" xfId="21"/>
    <cellStyle name="标题 1 2 5" xfId="22"/>
    <cellStyle name="标题 1 3" xfId="23"/>
    <cellStyle name="标题 1 3 2" xfId="24"/>
    <cellStyle name="标题 2 2" xfId="25"/>
    <cellStyle name="标题 2 2 2" xfId="26"/>
    <cellStyle name="标题 2 2 2 2" xfId="27"/>
    <cellStyle name="标题 2 2 2 3" xfId="28"/>
    <cellStyle name="标题 2 2 3" xfId="29"/>
    <cellStyle name="标题 2 2 3 2" xfId="30"/>
    <cellStyle name="标题 2 2 4" xfId="31"/>
    <cellStyle name="标题 2 2 5" xfId="32"/>
    <cellStyle name="标题 2 3" xfId="33"/>
    <cellStyle name="标题 2 3 2" xfId="34"/>
    <cellStyle name="标题 3 2" xfId="35"/>
    <cellStyle name="标题 3 2 2" xfId="36"/>
    <cellStyle name="标题 3 2 2 2" xfId="37"/>
    <cellStyle name="标题 3 2 2 3" xfId="38"/>
    <cellStyle name="标题 3 2 3" xfId="39"/>
    <cellStyle name="标题 3 2 3 2" xfId="40"/>
    <cellStyle name="标题 3 2 4" xfId="41"/>
    <cellStyle name="标题 3 2 5" xfId="42"/>
    <cellStyle name="标题 3 3" xfId="43"/>
    <cellStyle name="标题 3 3 2" xfId="44"/>
    <cellStyle name="标题 4 2" xfId="45"/>
    <cellStyle name="标题 4 2 2" xfId="46"/>
    <cellStyle name="标题 4 2 2 2" xfId="47"/>
    <cellStyle name="标题 4 2 2 3" xfId="48"/>
    <cellStyle name="标题 4 2 3" xfId="49"/>
    <cellStyle name="标题 4 2 3 2" xfId="50"/>
    <cellStyle name="标题 4 2 4" xfId="51"/>
    <cellStyle name="标题 4 2 5" xfId="52"/>
    <cellStyle name="标题 4 3" xfId="53"/>
    <cellStyle name="标题 4 3 2" xfId="54"/>
    <cellStyle name="标题 5" xfId="55"/>
    <cellStyle name="标题 5 2" xfId="56"/>
    <cellStyle name="标题 5 2 2" xfId="57"/>
    <cellStyle name="标题 5 2 3" xfId="58"/>
    <cellStyle name="标题 5 3" xfId="59"/>
    <cellStyle name="标题 5 3 2" xfId="60"/>
    <cellStyle name="标题 5 4" xfId="61"/>
    <cellStyle name="标题 5 5" xfId="62"/>
    <cellStyle name="标题 6" xfId="63"/>
    <cellStyle name="标题 6 2" xfId="64"/>
    <cellStyle name="差 2" xfId="65"/>
    <cellStyle name="差 2 2" xfId="66"/>
    <cellStyle name="差 2 2 2" xfId="67"/>
    <cellStyle name="差 2 2 3" xfId="68"/>
    <cellStyle name="差 2 3" xfId="69"/>
    <cellStyle name="差 2 3 2" xfId="70"/>
    <cellStyle name="差 2 4" xfId="71"/>
    <cellStyle name="差 2 5" xfId="72"/>
    <cellStyle name="差 3" xfId="73"/>
    <cellStyle name="差 3 2" xfId="74"/>
    <cellStyle name="常规" xfId="0" builtinId="0"/>
    <cellStyle name="常规 10" xfId="75"/>
    <cellStyle name="常规 11" xfId="76"/>
    <cellStyle name="常规 2" xfId="8"/>
    <cellStyle name="常规 2 10" xfId="77"/>
    <cellStyle name="常规 2 10 2" xfId="78"/>
    <cellStyle name="常规 2 11" xfId="79"/>
    <cellStyle name="常规 2 11 2" xfId="80"/>
    <cellStyle name="常规 2 12" xfId="81"/>
    <cellStyle name="常规 2 12 2" xfId="82"/>
    <cellStyle name="常规 2 13" xfId="83"/>
    <cellStyle name="常规 2 13 2" xfId="84"/>
    <cellStyle name="常规 2 14" xfId="85"/>
    <cellStyle name="常规 2 14 2" xfId="86"/>
    <cellStyle name="常规 2 15" xfId="87"/>
    <cellStyle name="常规 2 15 2" xfId="88"/>
    <cellStyle name="常规 2 16" xfId="89"/>
    <cellStyle name="常规 2 16 2" xfId="90"/>
    <cellStyle name="常规 2 17" xfId="91"/>
    <cellStyle name="常规 2 2" xfId="92"/>
    <cellStyle name="常规 2 2 10" xfId="93"/>
    <cellStyle name="常规 2 2 10 2" xfId="94"/>
    <cellStyle name="常规 2 2 11" xfId="95"/>
    <cellStyle name="常规 2 2 11 2" xfId="96"/>
    <cellStyle name="常规 2 2 12" xfId="97"/>
    <cellStyle name="常规 2 2 12 2" xfId="98"/>
    <cellStyle name="常规 2 2 13" xfId="99"/>
    <cellStyle name="常规 2 2 13 2" xfId="100"/>
    <cellStyle name="常规 2 2 14" xfId="101"/>
    <cellStyle name="常规 2 2 14 2" xfId="102"/>
    <cellStyle name="常规 2 2 15" xfId="103"/>
    <cellStyle name="常规 2 2 15 2" xfId="104"/>
    <cellStyle name="常规 2 2 16" xfId="105"/>
    <cellStyle name="常规 2 2 17" xfId="106"/>
    <cellStyle name="常规 2 2 2" xfId="107"/>
    <cellStyle name="常规 2 2 2 2" xfId="108"/>
    <cellStyle name="常规 2 2 2 2 2" xfId="109"/>
    <cellStyle name="常规 2 2 2 3" xfId="110"/>
    <cellStyle name="常规 2 2 3" xfId="111"/>
    <cellStyle name="常规 2 2 3 2" xfId="112"/>
    <cellStyle name="常规 2 2 4" xfId="113"/>
    <cellStyle name="常规 2 2 4 2" xfId="114"/>
    <cellStyle name="常规 2 2 5" xfId="115"/>
    <cellStyle name="常规 2 2 5 2" xfId="116"/>
    <cellStyle name="常规 2 2 6" xfId="117"/>
    <cellStyle name="常规 2 2 6 2" xfId="118"/>
    <cellStyle name="常规 2 2 7" xfId="119"/>
    <cellStyle name="常规 2 2 7 2" xfId="120"/>
    <cellStyle name="常规 2 2 8" xfId="121"/>
    <cellStyle name="常规 2 2 8 2" xfId="122"/>
    <cellStyle name="常规 2 2 9" xfId="123"/>
    <cellStyle name="常规 2 2 9 2" xfId="124"/>
    <cellStyle name="常规 2 27" xfId="3"/>
    <cellStyle name="常规 2 27 2" xfId="125"/>
    <cellStyle name="常规 2 27 2 2" xfId="126"/>
    <cellStyle name="常规 2 27 2 3" xfId="127"/>
    <cellStyle name="常规 2 27 3" xfId="128"/>
    <cellStyle name="常规 2 27 4" xfId="129"/>
    <cellStyle name="常规 2 3" xfId="130"/>
    <cellStyle name="常规 2 3 2" xfId="6"/>
    <cellStyle name="常规 2 4" xfId="131"/>
    <cellStyle name="常规 2 4 2" xfId="132"/>
    <cellStyle name="常规 2 5" xfId="133"/>
    <cellStyle name="常规 2 5 2" xfId="134"/>
    <cellStyle name="常规 2 6" xfId="135"/>
    <cellStyle name="常规 2 6 2" xfId="136"/>
    <cellStyle name="常规 2 7" xfId="137"/>
    <cellStyle name="常规 2 7 2" xfId="138"/>
    <cellStyle name="常规 2 8" xfId="139"/>
    <cellStyle name="常规 2 8 2" xfId="140"/>
    <cellStyle name="常规 2 9" xfId="141"/>
    <cellStyle name="常规 2 9 2" xfId="142"/>
    <cellStyle name="常规 21" xfId="5"/>
    <cellStyle name="常规 3" xfId="12"/>
    <cellStyle name="常规 3 2" xfId="143"/>
    <cellStyle name="常规 4" xfId="9"/>
    <cellStyle name="常规 4 10" xfId="144"/>
    <cellStyle name="常规 4 10 2" xfId="145"/>
    <cellStyle name="常规 4 10 3" xfId="146"/>
    <cellStyle name="常规 4 11" xfId="147"/>
    <cellStyle name="常规 4 11 2" xfId="148"/>
    <cellStyle name="常规 4 11 3" xfId="149"/>
    <cellStyle name="常规 4 12" xfId="150"/>
    <cellStyle name="常规 4 12 2" xfId="151"/>
    <cellStyle name="常规 4 12 3" xfId="152"/>
    <cellStyle name="常规 4 13" xfId="153"/>
    <cellStyle name="常规 4 13 2" xfId="154"/>
    <cellStyle name="常规 4 13 3" xfId="155"/>
    <cellStyle name="常规 4 14" xfId="156"/>
    <cellStyle name="常规 4 14 2" xfId="157"/>
    <cellStyle name="常规 4 14 3" xfId="158"/>
    <cellStyle name="常规 4 15" xfId="159"/>
    <cellStyle name="常规 4 15 2" xfId="160"/>
    <cellStyle name="常规 4 15 3" xfId="161"/>
    <cellStyle name="常规 4 16" xfId="162"/>
    <cellStyle name="常规 4 17" xfId="163"/>
    <cellStyle name="常规 4 2" xfId="164"/>
    <cellStyle name="常规 4 2 2" xfId="165"/>
    <cellStyle name="常规 4 2 3" xfId="166"/>
    <cellStyle name="常规 4 3" xfId="167"/>
    <cellStyle name="常规 4 3 2" xfId="168"/>
    <cellStyle name="常规 4 3 3" xfId="169"/>
    <cellStyle name="常规 4 4" xfId="170"/>
    <cellStyle name="常规 4 4 2" xfId="171"/>
    <cellStyle name="常规 4 4 3" xfId="172"/>
    <cellStyle name="常规 4 5" xfId="173"/>
    <cellStyle name="常规 4 5 2" xfId="174"/>
    <cellStyle name="常规 4 5 3" xfId="175"/>
    <cellStyle name="常规 4 6" xfId="176"/>
    <cellStyle name="常规 4 6 2" xfId="177"/>
    <cellStyle name="常规 4 6 3" xfId="178"/>
    <cellStyle name="常规 4 7" xfId="179"/>
    <cellStyle name="常规 4 7 2" xfId="180"/>
    <cellStyle name="常规 4 7 3" xfId="181"/>
    <cellStyle name="常规 4 8" xfId="182"/>
    <cellStyle name="常规 4 8 2" xfId="183"/>
    <cellStyle name="常规 4 8 3" xfId="184"/>
    <cellStyle name="常规 4 9" xfId="185"/>
    <cellStyle name="常规 4 9 2" xfId="186"/>
    <cellStyle name="常规 4 9 3" xfId="187"/>
    <cellStyle name="常规 5" xfId="10"/>
    <cellStyle name="常规 5 2" xfId="188"/>
    <cellStyle name="常规 5 2 2" xfId="189"/>
    <cellStyle name="常规 6" xfId="190"/>
    <cellStyle name="常规 6 2" xfId="4"/>
    <cellStyle name="常规 7" xfId="191"/>
    <cellStyle name="常规 7 2" xfId="192"/>
    <cellStyle name="常规 8" xfId="193"/>
    <cellStyle name="常规 8 2" xfId="194"/>
    <cellStyle name="常规 9" xfId="195"/>
    <cellStyle name="常规 9 2" xfId="196"/>
    <cellStyle name="常规_Sheet1" xfId="11"/>
    <cellStyle name="好 2" xfId="197"/>
    <cellStyle name="好 2 2" xfId="198"/>
    <cellStyle name="好 2 2 2" xfId="199"/>
    <cellStyle name="好 2 2 3" xfId="200"/>
    <cellStyle name="好 2 3" xfId="201"/>
    <cellStyle name="好 2 3 2" xfId="202"/>
    <cellStyle name="好 2 4" xfId="203"/>
    <cellStyle name="好 2 5" xfId="204"/>
    <cellStyle name="好 3" xfId="205"/>
    <cellStyle name="好 3 2" xfId="206"/>
    <cellStyle name="汇总 2" xfId="207"/>
    <cellStyle name="汇总 2 2" xfId="208"/>
    <cellStyle name="汇总 2 2 2" xfId="209"/>
    <cellStyle name="汇总 2 2 3" xfId="210"/>
    <cellStyle name="汇总 2 3" xfId="211"/>
    <cellStyle name="汇总 2 3 2" xfId="212"/>
    <cellStyle name="汇总 2 4" xfId="213"/>
    <cellStyle name="汇总 2 5" xfId="214"/>
    <cellStyle name="汇总 3" xfId="215"/>
    <cellStyle name="汇总 3 2" xfId="216"/>
    <cellStyle name="货币" xfId="1" builtinId="4"/>
    <cellStyle name="计算 2" xfId="217"/>
    <cellStyle name="计算 2 2" xfId="218"/>
    <cellStyle name="计算 2 2 2" xfId="219"/>
    <cellStyle name="计算 2 2 3" xfId="220"/>
    <cellStyle name="计算 2 3" xfId="221"/>
    <cellStyle name="计算 2 3 2" xfId="222"/>
    <cellStyle name="计算 2 4" xfId="223"/>
    <cellStyle name="计算 2 5" xfId="224"/>
    <cellStyle name="计算 3" xfId="225"/>
    <cellStyle name="计算 3 2" xfId="226"/>
    <cellStyle name="检查单元格 2" xfId="227"/>
    <cellStyle name="检查单元格 2 2" xfId="228"/>
    <cellStyle name="检查单元格 2 2 2" xfId="229"/>
    <cellStyle name="检查单元格 2 2 3" xfId="230"/>
    <cellStyle name="检查单元格 2 3" xfId="231"/>
    <cellStyle name="检查单元格 2 3 2" xfId="232"/>
    <cellStyle name="检查单元格 2 4" xfId="233"/>
    <cellStyle name="检查单元格 2 5" xfId="234"/>
    <cellStyle name="检查单元格 3" xfId="235"/>
    <cellStyle name="检查单元格 3 2" xfId="236"/>
    <cellStyle name="解释性文本 2" xfId="237"/>
    <cellStyle name="解释性文本 2 2" xfId="238"/>
    <cellStyle name="解释性文本 2 2 2" xfId="239"/>
    <cellStyle name="解释性文本 2 2 3" xfId="240"/>
    <cellStyle name="解释性文本 2 3" xfId="241"/>
    <cellStyle name="解释性文本 2 3 2" xfId="242"/>
    <cellStyle name="解释性文本 2 4" xfId="243"/>
    <cellStyle name="解释性文本 2 5" xfId="244"/>
    <cellStyle name="解释性文本 3" xfId="245"/>
    <cellStyle name="解释性文本 3 2" xfId="246"/>
    <cellStyle name="警告文本 2" xfId="247"/>
    <cellStyle name="警告文本 2 2" xfId="248"/>
    <cellStyle name="警告文本 2 2 2" xfId="249"/>
    <cellStyle name="警告文本 2 2 3" xfId="250"/>
    <cellStyle name="警告文本 2 3" xfId="251"/>
    <cellStyle name="警告文本 2 3 2" xfId="252"/>
    <cellStyle name="警告文本 2 4" xfId="253"/>
    <cellStyle name="警告文本 2 5" xfId="254"/>
    <cellStyle name="警告文本 3" xfId="255"/>
    <cellStyle name="警告文本 3 2" xfId="256"/>
    <cellStyle name="链接单元格 2" xfId="257"/>
    <cellStyle name="链接单元格 2 2" xfId="258"/>
    <cellStyle name="链接单元格 2 2 2" xfId="259"/>
    <cellStyle name="链接单元格 2 2 3" xfId="260"/>
    <cellStyle name="链接单元格 2 3" xfId="261"/>
    <cellStyle name="链接单元格 2 3 2" xfId="262"/>
    <cellStyle name="链接单元格 2 4" xfId="263"/>
    <cellStyle name="链接单元格 2 5" xfId="264"/>
    <cellStyle name="链接单元格 3" xfId="265"/>
    <cellStyle name="链接单元格 3 2" xfId="266"/>
    <cellStyle name="千位分隔" xfId="306" builtinId="3"/>
    <cellStyle name="适中 2" xfId="267"/>
    <cellStyle name="适中 2 2" xfId="268"/>
    <cellStyle name="适中 2 2 2" xfId="269"/>
    <cellStyle name="适中 2 2 3" xfId="270"/>
    <cellStyle name="适中 2 3" xfId="271"/>
    <cellStyle name="适中 2 3 2" xfId="272"/>
    <cellStyle name="适中 2 4" xfId="273"/>
    <cellStyle name="适中 2 5" xfId="274"/>
    <cellStyle name="适中 3" xfId="275"/>
    <cellStyle name="适中 3 2" xfId="276"/>
    <cellStyle name="输出 2" xfId="277"/>
    <cellStyle name="输出 2 2" xfId="278"/>
    <cellStyle name="输出 2 2 2" xfId="279"/>
    <cellStyle name="输出 2 2 3" xfId="280"/>
    <cellStyle name="输出 2 3" xfId="281"/>
    <cellStyle name="输出 2 3 2" xfId="282"/>
    <cellStyle name="输出 2 4" xfId="283"/>
    <cellStyle name="输出 2 5" xfId="284"/>
    <cellStyle name="输出 3" xfId="285"/>
    <cellStyle name="输出 3 2" xfId="286"/>
    <cellStyle name="输入 2" xfId="287"/>
    <cellStyle name="输入 2 2" xfId="288"/>
    <cellStyle name="输入 2 2 2" xfId="289"/>
    <cellStyle name="输入 2 2 3" xfId="290"/>
    <cellStyle name="输入 2 3" xfId="291"/>
    <cellStyle name="输入 2 3 2" xfId="292"/>
    <cellStyle name="输入 2 4" xfId="293"/>
    <cellStyle name="输入 2 5" xfId="294"/>
    <cellStyle name="输入 3" xfId="295"/>
    <cellStyle name="输入 3 2" xfId="296"/>
    <cellStyle name="样式 1" xfId="13"/>
    <cellStyle name="样式 1 2" xfId="297"/>
    <cellStyle name="样式 1 2 2" xfId="298"/>
    <cellStyle name="样式 1 3" xfId="299"/>
    <cellStyle name="样式 1 5" xfId="2"/>
    <cellStyle name="注释 2" xfId="300"/>
    <cellStyle name="注释 2 2" xfId="301"/>
    <cellStyle name="注释 2 2 2" xfId="302"/>
    <cellStyle name="注释 2 3" xfId="303"/>
    <cellStyle name="注释 3" xfId="304"/>
    <cellStyle name="注释 3 2" xfId="3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1057275</xdr:colOff>
          <xdr:row>6</xdr:row>
          <xdr:rowOff>1095375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885825</xdr:colOff>
          <xdr:row>53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612913</xdr:colOff>
      <xdr:row>77</xdr:row>
      <xdr:rowOff>59901</xdr:rowOff>
    </xdr:from>
    <xdr:to>
      <xdr:col>4</xdr:col>
      <xdr:colOff>2043</xdr:colOff>
      <xdr:row>77</xdr:row>
      <xdr:rowOff>126576</xdr:rowOff>
    </xdr:to>
    <xdr:sp macro="" textlink="">
      <xdr:nvSpPr>
        <xdr:cNvPr id="28" name="AutoShape 127" descr="K1[I93HBbY`S02V2C2UT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45196" y="22547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765313</xdr:colOff>
      <xdr:row>78</xdr:row>
      <xdr:rowOff>38367</xdr:rowOff>
    </xdr:from>
    <xdr:to>
      <xdr:col>4</xdr:col>
      <xdr:colOff>196298</xdr:colOff>
      <xdr:row>78</xdr:row>
      <xdr:rowOff>105042</xdr:rowOff>
    </xdr:to>
    <xdr:sp macro="" textlink="">
      <xdr:nvSpPr>
        <xdr:cNvPr id="29" name="AutoShape 128" descr="K1[I93HBbY`S02V2C2UT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297596" y="226995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917713</xdr:colOff>
      <xdr:row>79</xdr:row>
      <xdr:rowOff>16832</xdr:rowOff>
    </xdr:from>
    <xdr:to>
      <xdr:col>4</xdr:col>
      <xdr:colOff>310598</xdr:colOff>
      <xdr:row>79</xdr:row>
      <xdr:rowOff>83507</xdr:rowOff>
    </xdr:to>
    <xdr:sp macro="" textlink="">
      <xdr:nvSpPr>
        <xdr:cNvPr id="30" name="AutoShape 127" descr="K1[I93HBbY`S02V2C2UT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449996" y="228519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101048</xdr:colOff>
      <xdr:row>79</xdr:row>
      <xdr:rowOff>169232</xdr:rowOff>
    </xdr:from>
    <xdr:to>
      <xdr:col>4</xdr:col>
      <xdr:colOff>405848</xdr:colOff>
      <xdr:row>80</xdr:row>
      <xdr:rowOff>61972</xdr:rowOff>
    </xdr:to>
    <xdr:sp macro="" textlink="">
      <xdr:nvSpPr>
        <xdr:cNvPr id="31" name="AutoShape 128" descr="K1[I93HBbY`S02V2C2UT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602396" y="230043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253448</xdr:colOff>
      <xdr:row>80</xdr:row>
      <xdr:rowOff>147697</xdr:rowOff>
    </xdr:from>
    <xdr:to>
      <xdr:col>4</xdr:col>
      <xdr:colOff>558248</xdr:colOff>
      <xdr:row>81</xdr:row>
      <xdr:rowOff>40437</xdr:rowOff>
    </xdr:to>
    <xdr:sp macro="" textlink="">
      <xdr:nvSpPr>
        <xdr:cNvPr id="32" name="AutoShape 127" descr="K1[I93HBbY`S02V2C2UT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754796" y="231567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405848</xdr:colOff>
      <xdr:row>81</xdr:row>
      <xdr:rowOff>126162</xdr:rowOff>
    </xdr:from>
    <xdr:to>
      <xdr:col>4</xdr:col>
      <xdr:colOff>710648</xdr:colOff>
      <xdr:row>82</xdr:row>
      <xdr:rowOff>18902</xdr:rowOff>
    </xdr:to>
    <xdr:sp macro="" textlink="">
      <xdr:nvSpPr>
        <xdr:cNvPr id="33" name="AutoShape 128" descr="K1[I93HBbY`S02V2C2UT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07196" y="23309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63825</xdr:colOff>
      <xdr:row>65</xdr:row>
      <xdr:rowOff>62825</xdr:rowOff>
    </xdr:from>
    <xdr:to>
      <xdr:col>5</xdr:col>
      <xdr:colOff>368625</xdr:colOff>
      <xdr:row>65</xdr:row>
      <xdr:rowOff>129500</xdr:rowOff>
    </xdr:to>
    <xdr:sp macro="" textlink="">
      <xdr:nvSpPr>
        <xdr:cNvPr id="34" name="AutoShape 127" descr="K1[I93HBbY`S02V2C2UT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501108" y="20462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216225</xdr:colOff>
      <xdr:row>66</xdr:row>
      <xdr:rowOff>41290</xdr:rowOff>
    </xdr:from>
    <xdr:to>
      <xdr:col>5</xdr:col>
      <xdr:colOff>521025</xdr:colOff>
      <xdr:row>66</xdr:row>
      <xdr:rowOff>107965</xdr:rowOff>
    </xdr:to>
    <xdr:sp macro="" textlink="">
      <xdr:nvSpPr>
        <xdr:cNvPr id="35" name="AutoShape 128" descr="K1[I93HBbY`S02V2C2UT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653508" y="206152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368625</xdr:colOff>
      <xdr:row>67</xdr:row>
      <xdr:rowOff>19755</xdr:rowOff>
    </xdr:from>
    <xdr:to>
      <xdr:col>5</xdr:col>
      <xdr:colOff>673425</xdr:colOff>
      <xdr:row>67</xdr:row>
      <xdr:rowOff>86430</xdr:rowOff>
    </xdr:to>
    <xdr:sp macro="" textlink="">
      <xdr:nvSpPr>
        <xdr:cNvPr id="36" name="AutoShape 127" descr="K1[I93HBbY`S02V2C2UT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805908" y="207676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521025</xdr:colOff>
      <xdr:row>67</xdr:row>
      <xdr:rowOff>172155</xdr:rowOff>
    </xdr:from>
    <xdr:to>
      <xdr:col>6</xdr:col>
      <xdr:colOff>124150</xdr:colOff>
      <xdr:row>68</xdr:row>
      <xdr:rowOff>64895</xdr:rowOff>
    </xdr:to>
    <xdr:sp macro="" textlink="">
      <xdr:nvSpPr>
        <xdr:cNvPr id="37" name="AutoShape 128" descr="K1[I93HBbY`S02V2C2UT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958308" y="209200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673425</xdr:colOff>
      <xdr:row>68</xdr:row>
      <xdr:rowOff>150620</xdr:rowOff>
    </xdr:from>
    <xdr:to>
      <xdr:col>6</xdr:col>
      <xdr:colOff>232376</xdr:colOff>
      <xdr:row>69</xdr:row>
      <xdr:rowOff>43361</xdr:rowOff>
    </xdr:to>
    <xdr:sp macro="" textlink="">
      <xdr:nvSpPr>
        <xdr:cNvPr id="38" name="AutoShape 127" descr="K1[I93HBbY`S02V2C2UT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110708" y="210724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825825</xdr:colOff>
      <xdr:row>69</xdr:row>
      <xdr:rowOff>129086</xdr:rowOff>
    </xdr:from>
    <xdr:to>
      <xdr:col>6</xdr:col>
      <xdr:colOff>299051</xdr:colOff>
      <xdr:row>70</xdr:row>
      <xdr:rowOff>21826</xdr:rowOff>
    </xdr:to>
    <xdr:sp macro="" textlink="">
      <xdr:nvSpPr>
        <xdr:cNvPr id="39" name="AutoShape 128" descr="K1[I93HBbY`S02V2C2UT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263108" y="21224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292425</xdr:colOff>
      <xdr:row>29</xdr:row>
      <xdr:rowOff>71595</xdr:rowOff>
    </xdr:from>
    <xdr:to>
      <xdr:col>6</xdr:col>
      <xdr:colOff>435763</xdr:colOff>
      <xdr:row>29</xdr:row>
      <xdr:rowOff>71595</xdr:rowOff>
    </xdr:to>
    <xdr:pic>
      <xdr:nvPicPr>
        <xdr:cNvPr id="40" name="图片 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9708" y="14210008"/>
          <a:ext cx="88918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73350</xdr:colOff>
      <xdr:row>4</xdr:row>
      <xdr:rowOff>57978</xdr:rowOff>
    </xdr:from>
    <xdr:to>
      <xdr:col>5</xdr:col>
      <xdr:colOff>654375</xdr:colOff>
      <xdr:row>4</xdr:row>
      <xdr:rowOff>458028</xdr:rowOff>
    </xdr:to>
    <xdr:pic>
      <xdr:nvPicPr>
        <xdr:cNvPr id="41" name="图片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825" y="1410528"/>
          <a:ext cx="5810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349250</xdr:colOff>
      <xdr:row>10</xdr:row>
      <xdr:rowOff>57150</xdr:rowOff>
    </xdr:from>
    <xdr:to>
      <xdr:col>14</xdr:col>
      <xdr:colOff>582706</xdr:colOff>
      <xdr:row>23</xdr:row>
      <xdr:rowOff>139700</xdr:rowOff>
    </xdr:to>
    <xdr:pic>
      <xdr:nvPicPr>
        <xdr:cNvPr id="2" name="Picture 123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0275" y="2047875"/>
          <a:ext cx="1605056" cy="257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605118</xdr:colOff>
      <xdr:row>6</xdr:row>
      <xdr:rowOff>67237</xdr:rowOff>
    </xdr:from>
    <xdr:to>
      <xdr:col>14</xdr:col>
      <xdr:colOff>510988</xdr:colOff>
      <xdr:row>9</xdr:row>
      <xdr:rowOff>2243</xdr:rowOff>
    </xdr:to>
    <xdr:sp macro="" textlink="">
      <xdr:nvSpPr>
        <xdr:cNvPr id="3" name="圆角矩形 2"/>
        <xdr:cNvSpPr>
          <a:spLocks noChangeArrowheads="1"/>
        </xdr:cNvSpPr>
      </xdr:nvSpPr>
      <xdr:spPr bwMode="auto">
        <a:xfrm>
          <a:off x="8806143" y="1334062"/>
          <a:ext cx="1277470" cy="47793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zh-CN" altLang="en-US"/>
            <a:t>高精度模具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</xdr:row>
          <xdr:rowOff>19050</xdr:rowOff>
        </xdr:from>
        <xdr:to>
          <xdr:col>12</xdr:col>
          <xdr:colOff>76200</xdr:colOff>
          <xdr:row>3</xdr:row>
          <xdr:rowOff>85725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13</xdr:col>
          <xdr:colOff>361950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16</xdr:row>
          <xdr:rowOff>19050</xdr:rowOff>
        </xdr:from>
        <xdr:to>
          <xdr:col>12</xdr:col>
          <xdr:colOff>76200</xdr:colOff>
          <xdr:row>17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16</xdr:row>
          <xdr:rowOff>9525</xdr:rowOff>
        </xdr:from>
        <xdr:to>
          <xdr:col>13</xdr:col>
          <xdr:colOff>361950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25" defaultRowHeight="13.5"/>
  <cols>
    <col min="1" max="1" width="0.75" style="2" customWidth="1"/>
    <col min="2" max="2" width="5" style="2" customWidth="1"/>
    <col min="3" max="3" width="10.5" style="3" customWidth="1"/>
    <col min="4" max="4" width="7.375" style="3" customWidth="1"/>
    <col min="5" max="5" width="14.25" style="2" customWidth="1"/>
    <col min="6" max="6" width="12.75" style="4" customWidth="1"/>
    <col min="7" max="7" width="15.5" style="2" customWidth="1"/>
    <col min="8" max="8" width="8.375" style="2" customWidth="1"/>
    <col min="9" max="9" width="11" style="2" customWidth="1"/>
    <col min="10" max="10" width="12" style="2" customWidth="1"/>
    <col min="11" max="11" width="9.125" style="2" customWidth="1"/>
    <col min="12" max="12" width="10" style="2" customWidth="1"/>
    <col min="13" max="13" width="9.75" style="2" customWidth="1"/>
    <col min="14" max="14" width="31.125" style="2" customWidth="1"/>
    <col min="15" max="15" width="10" style="2" customWidth="1"/>
    <col min="16" max="254" width="9" style="2" customWidth="1"/>
    <col min="255" max="16369" width="5.125" style="2"/>
  </cols>
  <sheetData>
    <row r="1" spans="2:18" ht="29.25" customHeight="1">
      <c r="B1" s="188" t="s">
        <v>22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2:18" ht="20.25" customHeight="1">
      <c r="B2" s="5"/>
      <c r="C2" s="5"/>
      <c r="D2" s="5"/>
      <c r="E2" s="5"/>
      <c r="F2" s="6"/>
      <c r="G2" s="5"/>
      <c r="H2" s="5"/>
      <c r="I2" s="5"/>
      <c r="J2" s="5"/>
      <c r="K2" s="189"/>
      <c r="L2" s="189"/>
      <c r="M2" s="189"/>
      <c r="N2" s="189"/>
    </row>
    <row r="3" spans="2:18" ht="20.25" customHeight="1">
      <c r="B3" s="190" t="s">
        <v>23</v>
      </c>
      <c r="C3" s="190"/>
      <c r="D3" s="190"/>
      <c r="E3" s="190"/>
      <c r="F3" s="190"/>
      <c r="G3" s="190"/>
      <c r="H3" s="190"/>
      <c r="I3" s="190"/>
      <c r="J3" s="190"/>
      <c r="K3" s="23" t="s">
        <v>0</v>
      </c>
      <c r="L3" s="24"/>
      <c r="M3" s="24" t="s">
        <v>1</v>
      </c>
      <c r="N3" s="24" t="s">
        <v>2</v>
      </c>
    </row>
    <row r="4" spans="2:18" ht="7.5" customHeight="1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>
      <c r="B5" s="185" t="s">
        <v>3</v>
      </c>
      <c r="C5" s="183" t="s">
        <v>4</v>
      </c>
      <c r="D5" s="183" t="s">
        <v>5</v>
      </c>
      <c r="E5" s="196" t="s">
        <v>6</v>
      </c>
      <c r="F5" s="183" t="s">
        <v>7</v>
      </c>
      <c r="G5" s="185" t="s">
        <v>8</v>
      </c>
      <c r="H5" s="183" t="s">
        <v>9</v>
      </c>
      <c r="I5" s="191" t="s">
        <v>27</v>
      </c>
      <c r="J5" s="192"/>
      <c r="K5" s="193" t="s">
        <v>17</v>
      </c>
      <c r="L5" s="194"/>
      <c r="M5" s="195"/>
      <c r="N5" s="185" t="s">
        <v>10</v>
      </c>
    </row>
    <row r="6" spans="2:18" s="1" customFormat="1" ht="27.75" customHeight="1">
      <c r="B6" s="186"/>
      <c r="C6" s="184"/>
      <c r="D6" s="184"/>
      <c r="E6" s="197"/>
      <c r="F6" s="184"/>
      <c r="G6" s="186"/>
      <c r="H6" s="184"/>
      <c r="I6" s="16" t="s">
        <v>30</v>
      </c>
      <c r="J6" s="16" t="s">
        <v>31</v>
      </c>
      <c r="K6" s="19" t="s">
        <v>11</v>
      </c>
      <c r="L6" s="19" t="s">
        <v>12</v>
      </c>
      <c r="M6" s="29" t="s">
        <v>13</v>
      </c>
      <c r="N6" s="186"/>
    </row>
    <row r="7" spans="2:18" s="1" customFormat="1" ht="90" customHeight="1">
      <c r="B7" s="12">
        <v>1</v>
      </c>
      <c r="C7" s="14" t="s">
        <v>25</v>
      </c>
      <c r="D7" s="13">
        <v>712</v>
      </c>
      <c r="E7" s="33" t="s">
        <v>29</v>
      </c>
      <c r="F7" s="14" t="s">
        <v>24</v>
      </c>
      <c r="G7" s="13"/>
      <c r="H7" s="11" t="s">
        <v>26</v>
      </c>
      <c r="I7" s="25">
        <v>57.12</v>
      </c>
      <c r="J7" s="59">
        <v>54.2</v>
      </c>
      <c r="K7" s="59">
        <v>50</v>
      </c>
      <c r="L7" s="13"/>
      <c r="M7" s="13"/>
      <c r="N7" s="50" t="s">
        <v>28</v>
      </c>
    </row>
    <row r="8" spans="2:18" s="1" customFormat="1" ht="38.25" customHeight="1">
      <c r="B8" s="12"/>
      <c r="C8" s="12"/>
      <c r="D8" s="12"/>
      <c r="E8" s="15" t="s">
        <v>14</v>
      </c>
      <c r="F8" s="17"/>
      <c r="G8" s="12"/>
      <c r="H8" s="16"/>
      <c r="I8" s="180" t="s">
        <v>55</v>
      </c>
      <c r="J8" s="181"/>
      <c r="K8" s="19"/>
      <c r="L8" s="26"/>
      <c r="M8" s="31"/>
      <c r="N8" s="30"/>
    </row>
    <row r="9" spans="2:18" s="1" customFormat="1" ht="39" customHeight="1">
      <c r="B9" s="12"/>
      <c r="C9" s="12"/>
      <c r="D9" s="12"/>
      <c r="E9" s="15" t="s">
        <v>15</v>
      </c>
      <c r="F9" s="17"/>
      <c r="G9" s="18"/>
      <c r="H9" s="16"/>
      <c r="I9" s="180" t="s">
        <v>54</v>
      </c>
      <c r="J9" s="181"/>
      <c r="K9" s="19"/>
      <c r="L9" s="26"/>
      <c r="M9" s="31"/>
      <c r="N9" s="30"/>
    </row>
    <row r="10" spans="2:18" s="1" customFormat="1" ht="36" customHeight="1">
      <c r="B10" s="187" t="s">
        <v>79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</row>
    <row r="11" spans="2:18" ht="24.75" customHeight="1">
      <c r="B11" s="182" t="s">
        <v>16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Q11" s="32"/>
      <c r="R11" s="32"/>
    </row>
    <row r="12" spans="2:18" ht="14.25" customHeight="1"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Q12" s="32"/>
      <c r="R12" s="32"/>
    </row>
    <row r="13" spans="2:18" ht="18.75" customHeight="1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>
      <c r="B15" s="22"/>
      <c r="C15" s="2"/>
      <c r="D15" s="4"/>
    </row>
    <row r="16" spans="2:18" ht="14.25" customHeight="1">
      <c r="C16" s="2"/>
      <c r="D16" s="4"/>
    </row>
    <row r="17" spans="3:11">
      <c r="C17" s="2"/>
      <c r="D17" s="4"/>
      <c r="K17" s="27"/>
    </row>
    <row r="18" spans="3:11" ht="78" customHeight="1">
      <c r="C18" s="2"/>
      <c r="D18" s="4"/>
      <c r="K18" s="27"/>
    </row>
    <row r="19" spans="3:11" ht="13.5" customHeight="1">
      <c r="C19" s="2"/>
      <c r="D19" s="4"/>
      <c r="K19" s="27"/>
    </row>
    <row r="20" spans="3:11" ht="13.5" customHeight="1">
      <c r="C20" s="2"/>
      <c r="D20" s="4"/>
      <c r="K20" s="27"/>
    </row>
    <row r="21" spans="3:11">
      <c r="C21" s="2"/>
      <c r="D21" s="4"/>
      <c r="K21" s="27"/>
    </row>
    <row r="22" spans="3:11">
      <c r="C22" s="2"/>
      <c r="D22" s="4"/>
    </row>
    <row r="23" spans="3:11" ht="13.5" customHeight="1">
      <c r="C23" s="2"/>
      <c r="D23" s="4"/>
    </row>
    <row r="24" spans="3:11" ht="13.5" customHeight="1">
      <c r="C24" s="2"/>
      <c r="D24" s="4"/>
    </row>
    <row r="25" spans="3:11">
      <c r="C25" s="2"/>
      <c r="D25" s="2"/>
    </row>
    <row r="26" spans="3:11">
      <c r="C26" s="2"/>
      <c r="D26" s="2"/>
    </row>
    <row r="27" spans="3:11">
      <c r="C27" s="2"/>
      <c r="D27" s="2"/>
    </row>
    <row r="28" spans="3:11">
      <c r="C28" s="2"/>
      <c r="D28" s="2"/>
    </row>
    <row r="29" spans="3:11" ht="14.25">
      <c r="C29" s="20"/>
      <c r="D29" s="20"/>
    </row>
    <row r="30" spans="3:11" ht="14.25">
      <c r="C30" s="20"/>
      <c r="D30" s="20"/>
    </row>
    <row r="31" spans="3:11" ht="14.25">
      <c r="C31" s="20"/>
      <c r="D31" s="20"/>
    </row>
    <row r="32" spans="3:11" ht="14.25">
      <c r="C32" s="20"/>
      <c r="D32" s="20"/>
    </row>
    <row r="33" spans="3:4" ht="14.25">
      <c r="C33" s="22"/>
      <c r="D33" s="22"/>
    </row>
  </sheetData>
  <mergeCells count="17">
    <mergeCell ref="B1:N1"/>
    <mergeCell ref="K2:N2"/>
    <mergeCell ref="B3:J3"/>
    <mergeCell ref="I5:J5"/>
    <mergeCell ref="K5:M5"/>
    <mergeCell ref="E5:E6"/>
    <mergeCell ref="G5:G6"/>
    <mergeCell ref="N5:N6"/>
    <mergeCell ref="I8:J8"/>
    <mergeCell ref="I9:J9"/>
    <mergeCell ref="B11:N12"/>
    <mergeCell ref="H5:H6"/>
    <mergeCell ref="F5:F6"/>
    <mergeCell ref="B5:B6"/>
    <mergeCell ref="C5:C6"/>
    <mergeCell ref="D5:D6"/>
    <mergeCell ref="B10:N10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1057275</xdr:colOff>
                <xdr:row>6</xdr:row>
                <xdr:rowOff>1095375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885825</xdr:colOff>
                <xdr:row>53</xdr:row>
                <xdr:rowOff>19050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zoomScale="80" zoomScaleNormal="80" zoomScaleSheetLayoutView="80" workbookViewId="0">
      <pane xSplit="6" ySplit="4" topLeftCell="G8" activePane="bottomRight" state="frozen"/>
      <selection pane="topRight" activeCell="G1" sqref="G1"/>
      <selection pane="bottomLeft" activeCell="A5" sqref="A5"/>
      <selection pane="bottomRight" activeCell="A13" sqref="A13:AK13"/>
    </sheetView>
  </sheetViews>
  <sheetFormatPr defaultRowHeight="13.5"/>
  <cols>
    <col min="1" max="1" width="5.5" style="32" customWidth="1"/>
    <col min="2" max="2" width="6.375" bestFit="1" customWidth="1"/>
    <col min="3" max="3" width="8" bestFit="1" customWidth="1"/>
    <col min="4" max="4" width="11.5" customWidth="1"/>
    <col min="5" max="5" width="10" customWidth="1"/>
    <col min="6" max="6" width="9.75" customWidth="1"/>
    <col min="7" max="7" width="8" customWidth="1"/>
    <col min="8" max="8" width="8.375" customWidth="1"/>
    <col min="9" max="9" width="9.625" customWidth="1"/>
    <col min="10" max="10" width="7.75" customWidth="1"/>
    <col min="11" max="12" width="11.375" customWidth="1"/>
    <col min="13" max="13" width="8" customWidth="1"/>
    <col min="14" max="14" width="6.5" customWidth="1"/>
    <col min="15" max="15" width="10.625" style="32" bestFit="1" customWidth="1"/>
    <col min="16" max="16" width="7.875" style="32" customWidth="1"/>
    <col min="17" max="17" width="5" style="79" customWidth="1"/>
    <col min="18" max="18" width="7.125" style="79" customWidth="1"/>
    <col min="19" max="19" width="8.375" style="79" customWidth="1"/>
    <col min="20" max="20" width="9.125" style="32" customWidth="1"/>
    <col min="21" max="26" width="7.125" style="32" customWidth="1"/>
    <col min="27" max="27" width="11.625" style="32" customWidth="1"/>
    <col min="28" max="32" width="8" style="32" customWidth="1"/>
    <col min="33" max="36" width="9" customWidth="1"/>
    <col min="37" max="37" width="13.625" customWidth="1"/>
    <col min="40" max="40" width="7.625" bestFit="1" customWidth="1"/>
    <col min="41" max="41" width="12" bestFit="1" customWidth="1"/>
  </cols>
  <sheetData>
    <row r="1" spans="1:41" ht="36" customHeight="1">
      <c r="A1" s="231" t="s">
        <v>258</v>
      </c>
      <c r="B1" s="232"/>
      <c r="C1" s="232"/>
      <c r="D1" s="232"/>
      <c r="E1" s="232"/>
      <c r="F1" s="232"/>
      <c r="G1" s="233"/>
      <c r="H1" s="233"/>
      <c r="I1" s="233"/>
      <c r="J1" s="233"/>
      <c r="K1" s="233"/>
      <c r="L1" s="233"/>
      <c r="M1" s="233"/>
      <c r="N1" s="232"/>
      <c r="O1" s="232"/>
      <c r="P1" s="232"/>
      <c r="Q1" s="232"/>
      <c r="R1" s="233"/>
      <c r="S1" s="233"/>
      <c r="T1" s="233"/>
      <c r="U1" s="232"/>
      <c r="V1" s="233"/>
      <c r="W1" s="232"/>
      <c r="X1" s="233"/>
      <c r="Y1" s="233"/>
      <c r="Z1" s="232"/>
      <c r="AA1" s="233"/>
      <c r="AB1" s="233"/>
      <c r="AC1" s="233"/>
      <c r="AD1" s="233"/>
      <c r="AE1" s="233"/>
      <c r="AF1" s="233"/>
      <c r="AG1" s="232"/>
      <c r="AH1" s="232"/>
      <c r="AI1" s="233"/>
      <c r="AJ1" s="232"/>
      <c r="AK1" s="232"/>
    </row>
    <row r="2" spans="1:41" ht="28.5" customHeight="1">
      <c r="A2" s="236"/>
      <c r="B2" s="237"/>
      <c r="C2" s="237"/>
      <c r="D2" s="237"/>
      <c r="E2" s="237"/>
      <c r="F2" s="237"/>
      <c r="G2" s="238"/>
      <c r="H2" s="238"/>
      <c r="I2" s="238"/>
      <c r="J2" s="238"/>
      <c r="K2" s="238"/>
      <c r="L2" s="238"/>
      <c r="M2" s="238"/>
      <c r="N2" s="237"/>
      <c r="O2" s="237"/>
      <c r="P2" s="76"/>
      <c r="Q2" s="77"/>
      <c r="R2" s="160"/>
      <c r="S2" s="160"/>
      <c r="T2" s="76"/>
      <c r="U2" s="76"/>
      <c r="V2" s="76"/>
      <c r="W2" s="76"/>
      <c r="X2" s="178"/>
      <c r="Y2" s="178"/>
      <c r="Z2" s="76"/>
      <c r="AA2" s="76"/>
      <c r="AB2" s="76"/>
      <c r="AC2" s="178"/>
      <c r="AD2" s="178"/>
      <c r="AE2" s="76"/>
      <c r="AF2" s="76"/>
      <c r="AG2" s="249" t="s">
        <v>2</v>
      </c>
      <c r="AH2" s="250"/>
      <c r="AI2" s="250"/>
      <c r="AJ2" s="250"/>
      <c r="AK2" s="251"/>
    </row>
    <row r="3" spans="1:41" s="179" customFormat="1" ht="21" customHeight="1">
      <c r="A3" s="234" t="s">
        <v>3</v>
      </c>
      <c r="B3" s="235" t="s">
        <v>4</v>
      </c>
      <c r="C3" s="235" t="s">
        <v>5</v>
      </c>
      <c r="D3" s="245" t="s">
        <v>220</v>
      </c>
      <c r="E3" s="246"/>
      <c r="F3" s="246"/>
      <c r="G3" s="246"/>
      <c r="H3" s="247"/>
      <c r="I3" s="252" t="s">
        <v>257</v>
      </c>
      <c r="J3" s="252" t="s">
        <v>224</v>
      </c>
      <c r="K3" s="242" t="s">
        <v>226</v>
      </c>
      <c r="L3" s="243"/>
      <c r="M3" s="244"/>
      <c r="N3" s="235" t="s">
        <v>18</v>
      </c>
      <c r="O3" s="239" t="s">
        <v>233</v>
      </c>
      <c r="P3" s="240"/>
      <c r="Q3" s="240"/>
      <c r="R3" s="240"/>
      <c r="S3" s="240"/>
      <c r="T3" s="241"/>
      <c r="U3" s="239" t="s">
        <v>246</v>
      </c>
      <c r="V3" s="240"/>
      <c r="W3" s="240"/>
      <c r="X3" s="240"/>
      <c r="Y3" s="240"/>
      <c r="Z3" s="241"/>
      <c r="AA3" s="239" t="s">
        <v>247</v>
      </c>
      <c r="AB3" s="240"/>
      <c r="AC3" s="240"/>
      <c r="AD3" s="240"/>
      <c r="AE3" s="240"/>
      <c r="AF3" s="241"/>
      <c r="AG3" s="248" t="s">
        <v>248</v>
      </c>
      <c r="AH3" s="248"/>
      <c r="AI3" s="248"/>
      <c r="AJ3" s="248"/>
      <c r="AK3" s="248"/>
    </row>
    <row r="4" spans="1:41" s="164" customFormat="1" ht="28.5" customHeight="1">
      <c r="A4" s="234"/>
      <c r="B4" s="235"/>
      <c r="C4" s="235"/>
      <c r="D4" s="88" t="s">
        <v>96</v>
      </c>
      <c r="E4" s="87" t="s">
        <v>97</v>
      </c>
      <c r="F4" s="86" t="s">
        <v>88</v>
      </c>
      <c r="G4" s="80" t="s">
        <v>221</v>
      </c>
      <c r="H4" s="159" t="s">
        <v>222</v>
      </c>
      <c r="I4" s="253"/>
      <c r="J4" s="253"/>
      <c r="K4" s="80" t="s">
        <v>226</v>
      </c>
      <c r="L4" s="80" t="s">
        <v>227</v>
      </c>
      <c r="M4" s="80" t="s">
        <v>225</v>
      </c>
      <c r="N4" s="235"/>
      <c r="O4" s="87" t="s">
        <v>231</v>
      </c>
      <c r="P4" s="87" t="s">
        <v>230</v>
      </c>
      <c r="Q4" s="78" t="s">
        <v>228</v>
      </c>
      <c r="R4" s="161" t="s">
        <v>234</v>
      </c>
      <c r="S4" s="87" t="s">
        <v>239</v>
      </c>
      <c r="T4" s="87" t="s">
        <v>240</v>
      </c>
      <c r="U4" s="87" t="s">
        <v>231</v>
      </c>
      <c r="V4" s="87" t="s">
        <v>230</v>
      </c>
      <c r="W4" s="78" t="s">
        <v>228</v>
      </c>
      <c r="X4" s="161" t="s">
        <v>234</v>
      </c>
      <c r="Y4" s="87" t="s">
        <v>239</v>
      </c>
      <c r="Z4" s="87" t="s">
        <v>240</v>
      </c>
      <c r="AA4" s="87" t="s">
        <v>231</v>
      </c>
      <c r="AB4" s="87" t="s">
        <v>230</v>
      </c>
      <c r="AC4" s="78" t="s">
        <v>228</v>
      </c>
      <c r="AD4" s="161" t="s">
        <v>234</v>
      </c>
      <c r="AE4" s="87" t="s">
        <v>239</v>
      </c>
      <c r="AF4" s="87" t="s">
        <v>240</v>
      </c>
      <c r="AG4" s="87" t="s">
        <v>242</v>
      </c>
      <c r="AH4" s="87" t="s">
        <v>243</v>
      </c>
      <c r="AI4" s="73" t="s">
        <v>244</v>
      </c>
      <c r="AJ4" s="73" t="s">
        <v>245</v>
      </c>
      <c r="AK4" s="90" t="s">
        <v>10</v>
      </c>
    </row>
    <row r="5" spans="1:41" s="164" customFormat="1" ht="39.950000000000003" customHeight="1">
      <c r="A5" s="86">
        <v>1</v>
      </c>
      <c r="B5" s="87" t="s">
        <v>89</v>
      </c>
      <c r="C5" s="87" t="s">
        <v>90</v>
      </c>
      <c r="D5" s="170" t="s">
        <v>91</v>
      </c>
      <c r="E5" s="171" t="s">
        <v>93</v>
      </c>
      <c r="F5" s="86"/>
      <c r="G5" s="159"/>
      <c r="H5" s="159"/>
      <c r="I5" s="159"/>
      <c r="J5" s="159"/>
      <c r="K5" s="159"/>
      <c r="L5" s="159"/>
      <c r="M5" s="159"/>
      <c r="N5" s="87" t="s">
        <v>92</v>
      </c>
      <c r="O5" s="172" t="s">
        <v>232</v>
      </c>
      <c r="P5" s="172">
        <v>2</v>
      </c>
      <c r="Q5" s="173" t="s">
        <v>229</v>
      </c>
      <c r="R5" s="174">
        <v>50000</v>
      </c>
      <c r="S5" s="175">
        <v>0.3</v>
      </c>
      <c r="T5" s="175"/>
      <c r="U5" s="172" t="s">
        <v>232</v>
      </c>
      <c r="V5" s="172">
        <v>2</v>
      </c>
      <c r="W5" s="173" t="s">
        <v>253</v>
      </c>
      <c r="X5" s="174">
        <v>60000</v>
      </c>
      <c r="Y5" s="175">
        <v>0.4</v>
      </c>
      <c r="Z5" s="175">
        <v>1</v>
      </c>
      <c r="AA5" s="172" t="s">
        <v>232</v>
      </c>
      <c r="AB5" s="172">
        <v>2</v>
      </c>
      <c r="AC5" s="173" t="s">
        <v>254</v>
      </c>
      <c r="AD5" s="174">
        <v>20000</v>
      </c>
      <c r="AE5" s="175">
        <v>0.25</v>
      </c>
      <c r="AF5" s="175">
        <v>0.35</v>
      </c>
      <c r="AG5" s="86"/>
      <c r="AH5" s="86"/>
      <c r="AI5" s="159"/>
      <c r="AJ5" s="73"/>
      <c r="AK5" s="166"/>
    </row>
    <row r="6" spans="1:41" s="164" customFormat="1" ht="39.950000000000003" customHeight="1">
      <c r="A6" s="86">
        <v>2</v>
      </c>
      <c r="B6" s="87"/>
      <c r="C6" s="87"/>
      <c r="D6" s="176"/>
      <c r="E6" s="177"/>
      <c r="F6" s="86"/>
      <c r="G6" s="159"/>
      <c r="H6" s="159"/>
      <c r="I6" s="159"/>
      <c r="J6" s="159"/>
      <c r="K6" s="159"/>
      <c r="L6" s="159"/>
      <c r="M6" s="159"/>
      <c r="N6" s="87"/>
      <c r="O6" s="172"/>
      <c r="P6" s="172"/>
      <c r="Q6" s="173"/>
      <c r="R6" s="174"/>
      <c r="S6" s="174"/>
      <c r="T6" s="175"/>
      <c r="U6" s="172"/>
      <c r="V6" s="172"/>
      <c r="W6" s="173"/>
      <c r="X6" s="174"/>
      <c r="Y6" s="174"/>
      <c r="Z6" s="175"/>
      <c r="AA6" s="172"/>
      <c r="AB6" s="172"/>
      <c r="AC6" s="173"/>
      <c r="AD6" s="174"/>
      <c r="AE6" s="174"/>
      <c r="AF6" s="175"/>
      <c r="AG6" s="86"/>
      <c r="AH6" s="86"/>
      <c r="AI6" s="159"/>
      <c r="AJ6" s="73"/>
      <c r="AK6" s="166"/>
    </row>
    <row r="7" spans="1:41" s="164" customFormat="1" ht="39.950000000000003" customHeight="1">
      <c r="A7" s="86"/>
      <c r="B7" s="87"/>
      <c r="C7" s="87"/>
      <c r="D7" s="89"/>
      <c r="E7" s="87"/>
      <c r="F7" s="81"/>
      <c r="G7" s="158"/>
      <c r="H7" s="158"/>
      <c r="I7" s="158"/>
      <c r="J7" s="158"/>
      <c r="K7" s="158"/>
      <c r="L7" s="158"/>
      <c r="M7" s="158"/>
      <c r="N7" s="75"/>
      <c r="O7" s="75" t="s">
        <v>235</v>
      </c>
      <c r="P7" s="75" t="s">
        <v>235</v>
      </c>
      <c r="Q7" s="75" t="s">
        <v>235</v>
      </c>
      <c r="R7" s="163">
        <f>SUM(R5:R6)</f>
        <v>50000</v>
      </c>
      <c r="S7" s="162">
        <f>SUM(S5:S6)</f>
        <v>0.3</v>
      </c>
      <c r="T7" s="162"/>
      <c r="U7" s="75" t="s">
        <v>235</v>
      </c>
      <c r="V7" s="75" t="s">
        <v>235</v>
      </c>
      <c r="W7" s="75" t="s">
        <v>235</v>
      </c>
      <c r="X7" s="163">
        <f>SUM(X5:X6)</f>
        <v>60000</v>
      </c>
      <c r="Y7" s="162">
        <f>SUM(Y5:Y6)</f>
        <v>0.4</v>
      </c>
      <c r="Z7" s="162">
        <f>SUM(Z5:Z6)</f>
        <v>1</v>
      </c>
      <c r="AA7" s="75" t="s">
        <v>235</v>
      </c>
      <c r="AB7" s="75" t="s">
        <v>235</v>
      </c>
      <c r="AC7" s="75" t="s">
        <v>235</v>
      </c>
      <c r="AD7" s="163">
        <f>SUM(AD5:AD6)</f>
        <v>20000</v>
      </c>
      <c r="AE7" s="162">
        <f>SUM(AE5:AE6)</f>
        <v>0.25</v>
      </c>
      <c r="AF7" s="162">
        <f>SUM(AF5:AF6)</f>
        <v>0.35</v>
      </c>
      <c r="AG7" s="86"/>
      <c r="AH7" s="86"/>
      <c r="AI7" s="159"/>
      <c r="AJ7" s="73"/>
      <c r="AK7" s="74"/>
      <c r="AO7" s="165"/>
    </row>
    <row r="8" spans="1:41" s="164" customFormat="1" ht="31.5" customHeight="1">
      <c r="A8" s="228" t="s">
        <v>241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30"/>
      <c r="O8" s="220" t="s">
        <v>236</v>
      </c>
      <c r="P8" s="200"/>
      <c r="Q8" s="200"/>
      <c r="R8" s="200"/>
      <c r="S8" s="200"/>
      <c r="T8" s="221"/>
      <c r="U8" s="198" t="s">
        <v>250</v>
      </c>
      <c r="V8" s="199"/>
      <c r="W8" s="199"/>
      <c r="X8" s="200"/>
      <c r="Y8" s="200"/>
      <c r="Z8" s="201"/>
      <c r="AA8" s="215" t="s">
        <v>249</v>
      </c>
      <c r="AB8" s="216"/>
      <c r="AC8" s="216"/>
      <c r="AD8" s="216"/>
      <c r="AE8" s="216"/>
      <c r="AF8" s="217"/>
      <c r="AG8" s="86"/>
      <c r="AH8" s="86"/>
      <c r="AI8" s="159"/>
      <c r="AJ8" s="73"/>
      <c r="AK8" s="166"/>
    </row>
    <row r="9" spans="1:41" s="164" customFormat="1" ht="39.950000000000003" customHeight="1">
      <c r="A9" s="225" t="s">
        <v>237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  <c r="O9" s="218">
        <v>30</v>
      </c>
      <c r="P9" s="209"/>
      <c r="Q9" s="209"/>
      <c r="R9" s="209"/>
      <c r="S9" s="209"/>
      <c r="T9" s="219"/>
      <c r="U9" s="207">
        <v>30</v>
      </c>
      <c r="V9" s="208"/>
      <c r="W9" s="208"/>
      <c r="X9" s="209"/>
      <c r="Y9" s="209"/>
      <c r="Z9" s="210"/>
      <c r="AA9" s="218">
        <v>40</v>
      </c>
      <c r="AB9" s="209"/>
      <c r="AC9" s="209"/>
      <c r="AD9" s="209"/>
      <c r="AE9" s="209"/>
      <c r="AF9" s="219"/>
      <c r="AG9" s="159"/>
      <c r="AH9" s="167"/>
      <c r="AI9" s="167"/>
      <c r="AJ9" s="168"/>
      <c r="AK9" s="169"/>
    </row>
    <row r="10" spans="1:41" ht="39.950000000000003" customHeight="1">
      <c r="A10" s="222" t="s">
        <v>238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4"/>
      <c r="O10" s="211" t="s">
        <v>94</v>
      </c>
      <c r="P10" s="212"/>
      <c r="Q10" s="212"/>
      <c r="R10" s="212"/>
      <c r="S10" s="212"/>
      <c r="T10" s="213"/>
      <c r="U10" s="211" t="s">
        <v>255</v>
      </c>
      <c r="V10" s="212"/>
      <c r="W10" s="212"/>
      <c r="X10" s="212"/>
      <c r="Y10" s="212"/>
      <c r="Z10" s="213"/>
      <c r="AA10" s="211" t="s">
        <v>256</v>
      </c>
      <c r="AB10" s="212"/>
      <c r="AC10" s="212"/>
      <c r="AD10" s="212"/>
      <c r="AE10" s="212"/>
      <c r="AF10" s="213"/>
      <c r="AG10" s="82"/>
      <c r="AH10" s="83"/>
      <c r="AI10" s="83"/>
      <c r="AJ10" s="84"/>
      <c r="AK10" s="85"/>
    </row>
    <row r="11" spans="1:41" ht="54" customHeight="1">
      <c r="A11" s="205" t="s">
        <v>251</v>
      </c>
      <c r="B11" s="205"/>
      <c r="C11" s="205"/>
      <c r="D11" s="205"/>
      <c r="E11" s="205"/>
      <c r="F11" s="205"/>
      <c r="G11" s="206"/>
      <c r="H11" s="206"/>
      <c r="I11" s="206"/>
      <c r="J11" s="206"/>
      <c r="K11" s="206"/>
      <c r="L11" s="206"/>
      <c r="M11" s="206"/>
      <c r="N11" s="205"/>
      <c r="O11" s="205"/>
      <c r="P11" s="205"/>
      <c r="Q11" s="205"/>
      <c r="R11" s="206"/>
      <c r="S11" s="206"/>
      <c r="T11" s="205"/>
      <c r="U11" s="205"/>
      <c r="V11" s="205"/>
      <c r="W11" s="205"/>
      <c r="X11" s="206"/>
      <c r="Y11" s="206"/>
      <c r="Z11" s="205"/>
      <c r="AA11" s="206"/>
      <c r="AB11" s="206"/>
      <c r="AC11" s="206"/>
      <c r="AD11" s="206"/>
      <c r="AE11" s="206"/>
      <c r="AF11" s="206"/>
      <c r="AG11" s="205"/>
      <c r="AH11" s="205"/>
      <c r="AI11" s="206"/>
      <c r="AJ11" s="205"/>
      <c r="AK11" s="205"/>
    </row>
    <row r="12" spans="1:41" ht="27.75" customHeight="1">
      <c r="A12" s="214" t="s">
        <v>252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</row>
    <row r="13" spans="1:41" ht="47.25" customHeight="1">
      <c r="A13" s="202" t="s">
        <v>95</v>
      </c>
      <c r="B13" s="203"/>
      <c r="C13" s="203"/>
      <c r="D13" s="203"/>
      <c r="E13" s="203"/>
      <c r="F13" s="203"/>
      <c r="G13" s="204"/>
      <c r="H13" s="204"/>
      <c r="I13" s="204"/>
      <c r="J13" s="204"/>
      <c r="K13" s="204"/>
      <c r="L13" s="204"/>
      <c r="M13" s="204"/>
      <c r="N13" s="203"/>
      <c r="O13" s="203"/>
      <c r="P13" s="203"/>
      <c r="Q13" s="203"/>
      <c r="R13" s="204"/>
      <c r="S13" s="204"/>
      <c r="T13" s="203"/>
      <c r="U13" s="203"/>
      <c r="V13" s="203"/>
      <c r="W13" s="203"/>
      <c r="X13" s="204"/>
      <c r="Y13" s="204"/>
      <c r="Z13" s="203"/>
      <c r="AA13" s="203"/>
      <c r="AB13" s="203"/>
      <c r="AC13" s="204"/>
      <c r="AD13" s="204"/>
      <c r="AE13" s="203"/>
      <c r="AF13" s="203"/>
      <c r="AG13" s="203"/>
      <c r="AH13" s="203"/>
      <c r="AI13" s="204"/>
      <c r="AJ13" s="203"/>
      <c r="AK13" s="203"/>
    </row>
  </sheetData>
  <mergeCells count="30">
    <mergeCell ref="A1:AK1"/>
    <mergeCell ref="A3:A4"/>
    <mergeCell ref="B3:B4"/>
    <mergeCell ref="C3:C4"/>
    <mergeCell ref="N3:N4"/>
    <mergeCell ref="A2:O2"/>
    <mergeCell ref="U3:Z3"/>
    <mergeCell ref="K3:M3"/>
    <mergeCell ref="D3:H3"/>
    <mergeCell ref="AG3:AK3"/>
    <mergeCell ref="AG2:AK2"/>
    <mergeCell ref="AA3:AF3"/>
    <mergeCell ref="O3:T3"/>
    <mergeCell ref="I3:I4"/>
    <mergeCell ref="J3:J4"/>
    <mergeCell ref="U8:Z8"/>
    <mergeCell ref="A13:AK13"/>
    <mergeCell ref="A11:AK11"/>
    <mergeCell ref="U9:Z9"/>
    <mergeCell ref="U10:Z10"/>
    <mergeCell ref="A12:AK12"/>
    <mergeCell ref="AA8:AF8"/>
    <mergeCell ref="AA9:AF9"/>
    <mergeCell ref="AA10:AF10"/>
    <mergeCell ref="O8:T8"/>
    <mergeCell ref="O9:T9"/>
    <mergeCell ref="O10:T10"/>
    <mergeCell ref="A10:N10"/>
    <mergeCell ref="A9:N9"/>
    <mergeCell ref="A8:N8"/>
  </mergeCells>
  <phoneticPr fontId="14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54" orientation="landscape" verticalDpi="1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3.5"/>
  <sheetData/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80"/>
  <sheetViews>
    <sheetView zoomScale="85" zoomScaleNormal="85" workbookViewId="0">
      <selection activeCell="E13" sqref="E13:F13"/>
    </sheetView>
  </sheetViews>
  <sheetFormatPr defaultColWidth="9" defaultRowHeight="14.25"/>
  <cols>
    <col min="1" max="1" width="3.75" style="91" customWidth="1"/>
    <col min="2" max="7" width="9" style="91"/>
    <col min="8" max="8" width="11.375" style="91" customWidth="1"/>
    <col min="9" max="10" width="9" style="91"/>
    <col min="11" max="11" width="11.5" style="91" customWidth="1"/>
    <col min="12" max="15" width="9" style="91"/>
    <col min="16" max="16" width="10.375" style="91" customWidth="1"/>
    <col min="17" max="17" width="10" style="91" customWidth="1"/>
    <col min="18" max="16384" width="9" style="91"/>
  </cols>
  <sheetData>
    <row r="1" spans="1:256" s="92" customFormat="1" ht="24">
      <c r="A1" s="91"/>
      <c r="B1" s="346" t="s">
        <v>98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8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pans="1:256" s="92" customFormat="1" ht="18.75" thickBot="1">
      <c r="A2" s="91"/>
      <c r="B2" s="93"/>
      <c r="C2" s="94"/>
      <c r="D2" s="95"/>
      <c r="E2" s="95"/>
      <c r="F2" s="95"/>
      <c r="G2" s="95"/>
      <c r="H2" s="95"/>
      <c r="I2" s="95"/>
      <c r="J2" s="95"/>
      <c r="K2" s="95"/>
      <c r="L2" s="96"/>
      <c r="M2" s="95"/>
      <c r="N2" s="95"/>
      <c r="O2" s="95"/>
      <c r="P2" s="97"/>
      <c r="Q2" s="98"/>
      <c r="R2" s="99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pans="1:256" s="92" customFormat="1">
      <c r="A3" s="91"/>
      <c r="B3" s="349" t="s">
        <v>99</v>
      </c>
      <c r="C3" s="350"/>
      <c r="D3" s="350"/>
      <c r="E3" s="351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3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s="92" customFormat="1">
      <c r="A4" s="91"/>
      <c r="B4" s="319" t="s">
        <v>100</v>
      </c>
      <c r="C4" s="298" t="s">
        <v>101</v>
      </c>
      <c r="D4" s="345"/>
      <c r="E4" s="260"/>
      <c r="F4" s="341"/>
      <c r="G4" s="341"/>
      <c r="H4" s="341"/>
      <c r="I4" s="341"/>
      <c r="J4" s="342"/>
      <c r="K4" s="100" t="s">
        <v>102</v>
      </c>
      <c r="L4" s="354" t="s">
        <v>103</v>
      </c>
      <c r="M4" s="354"/>
      <c r="N4" s="354"/>
      <c r="O4" s="354"/>
      <c r="P4" s="354"/>
      <c r="Q4" s="260"/>
      <c r="R4" s="355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pans="1:256" s="92" customFormat="1">
      <c r="A5" s="91"/>
      <c r="B5" s="319"/>
      <c r="C5" s="298" t="s">
        <v>104</v>
      </c>
      <c r="D5" s="345"/>
      <c r="E5" s="260"/>
      <c r="F5" s="341"/>
      <c r="G5" s="341"/>
      <c r="H5" s="341"/>
      <c r="I5" s="341"/>
      <c r="J5" s="342"/>
      <c r="K5" s="100" t="s">
        <v>105</v>
      </c>
      <c r="L5" s="354"/>
      <c r="M5" s="354"/>
      <c r="N5" s="354"/>
      <c r="O5" s="354"/>
      <c r="P5" s="354"/>
      <c r="Q5" s="260"/>
      <c r="R5" s="355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pans="1:256" s="92" customFormat="1">
      <c r="A6" s="91"/>
      <c r="B6" s="319"/>
      <c r="C6" s="298" t="s">
        <v>106</v>
      </c>
      <c r="D6" s="345"/>
      <c r="E6" s="260"/>
      <c r="F6" s="341"/>
      <c r="G6" s="341"/>
      <c r="H6" s="341"/>
      <c r="I6" s="341"/>
      <c r="J6" s="342"/>
      <c r="K6" s="356" t="s">
        <v>107</v>
      </c>
      <c r="L6" s="357"/>
      <c r="M6" s="357"/>
      <c r="N6" s="357"/>
      <c r="O6" s="357"/>
      <c r="P6" s="357"/>
      <c r="Q6" s="358"/>
      <c r="R6" s="359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pans="1:256" s="92" customFormat="1">
      <c r="A7" s="91"/>
      <c r="B7" s="319"/>
      <c r="C7" s="298" t="s">
        <v>108</v>
      </c>
      <c r="D7" s="345"/>
      <c r="E7" s="263"/>
      <c r="F7" s="360"/>
      <c r="G7" s="360"/>
      <c r="H7" s="360"/>
      <c r="I7" s="360"/>
      <c r="J7" s="313"/>
      <c r="K7" s="357"/>
      <c r="L7" s="357"/>
      <c r="M7" s="357"/>
      <c r="N7" s="357"/>
      <c r="O7" s="357"/>
      <c r="P7" s="357"/>
      <c r="Q7" s="358"/>
      <c r="R7" s="359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pans="1:256" s="92" customFormat="1">
      <c r="A8" s="91"/>
      <c r="B8" s="319"/>
      <c r="C8" s="298" t="s">
        <v>109</v>
      </c>
      <c r="D8" s="345"/>
      <c r="E8" s="260"/>
      <c r="F8" s="261"/>
      <c r="G8" s="261"/>
      <c r="H8" s="261"/>
      <c r="I8" s="261"/>
      <c r="J8" s="262"/>
      <c r="K8" s="357"/>
      <c r="L8" s="357"/>
      <c r="M8" s="357"/>
      <c r="N8" s="357"/>
      <c r="O8" s="357"/>
      <c r="P8" s="357"/>
      <c r="Q8" s="358"/>
      <c r="R8" s="359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pans="1:256" s="92" customFormat="1">
      <c r="A9" s="91"/>
      <c r="B9" s="319"/>
      <c r="C9" s="298" t="s">
        <v>110</v>
      </c>
      <c r="D9" s="345"/>
      <c r="E9" s="260" t="s">
        <v>111</v>
      </c>
      <c r="F9" s="341"/>
      <c r="G9" s="341"/>
      <c r="H9" s="341"/>
      <c r="I9" s="341"/>
      <c r="J9" s="342"/>
      <c r="K9" s="357"/>
      <c r="L9" s="357"/>
      <c r="M9" s="357"/>
      <c r="N9" s="357"/>
      <c r="O9" s="357"/>
      <c r="P9" s="357"/>
      <c r="Q9" s="358"/>
      <c r="R9" s="359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pans="1:256" s="92" customFormat="1">
      <c r="A10" s="91"/>
      <c r="B10" s="319"/>
      <c r="C10" s="298" t="s">
        <v>112</v>
      </c>
      <c r="D10" s="298"/>
      <c r="E10" s="260" t="s">
        <v>113</v>
      </c>
      <c r="F10" s="341"/>
      <c r="G10" s="341"/>
      <c r="H10" s="341"/>
      <c r="I10" s="341"/>
      <c r="J10" s="342"/>
      <c r="K10" s="357"/>
      <c r="L10" s="357"/>
      <c r="M10" s="357"/>
      <c r="N10" s="357"/>
      <c r="O10" s="357"/>
      <c r="P10" s="357"/>
      <c r="Q10" s="358"/>
      <c r="R10" s="359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pans="1:256" s="92" customFormat="1">
      <c r="A11" s="91"/>
      <c r="B11" s="319"/>
      <c r="C11" s="298" t="s">
        <v>114</v>
      </c>
      <c r="D11" s="298"/>
      <c r="E11" s="263" t="s">
        <v>115</v>
      </c>
      <c r="F11" s="264"/>
      <c r="G11" s="263" t="s">
        <v>116</v>
      </c>
      <c r="H11" s="264"/>
      <c r="I11" s="263" t="s">
        <v>117</v>
      </c>
      <c r="J11" s="264"/>
      <c r="K11" s="357"/>
      <c r="L11" s="357"/>
      <c r="M11" s="357"/>
      <c r="N11" s="357"/>
      <c r="O11" s="357"/>
      <c r="P11" s="357"/>
      <c r="Q11" s="358"/>
      <c r="R11" s="359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pans="1:256" s="92" customFormat="1">
      <c r="A12" s="91"/>
      <c r="B12" s="319"/>
      <c r="C12" s="298"/>
      <c r="D12" s="298"/>
      <c r="E12" s="260">
        <v>350</v>
      </c>
      <c r="F12" s="262"/>
      <c r="G12" s="260">
        <v>300</v>
      </c>
      <c r="H12" s="262"/>
      <c r="I12" s="260">
        <v>470</v>
      </c>
      <c r="J12" s="262"/>
      <c r="K12" s="357"/>
      <c r="L12" s="357"/>
      <c r="M12" s="357"/>
      <c r="N12" s="357"/>
      <c r="O12" s="357"/>
      <c r="P12" s="357"/>
      <c r="Q12" s="358"/>
      <c r="R12" s="359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pans="1:256" s="92" customFormat="1">
      <c r="A13" s="91"/>
      <c r="B13" s="319"/>
      <c r="C13" s="298"/>
      <c r="D13" s="298"/>
      <c r="E13" s="263"/>
      <c r="F13" s="264"/>
      <c r="G13" s="263"/>
      <c r="H13" s="264"/>
      <c r="I13" s="263"/>
      <c r="J13" s="264"/>
      <c r="K13" s="357"/>
      <c r="L13" s="357"/>
      <c r="M13" s="357"/>
      <c r="N13" s="357"/>
      <c r="O13" s="357"/>
      <c r="P13" s="357"/>
      <c r="Q13" s="358"/>
      <c r="R13" s="359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pans="1:256" s="92" customFormat="1">
      <c r="A14" s="91"/>
      <c r="B14" s="319"/>
      <c r="C14" s="298"/>
      <c r="D14" s="298"/>
      <c r="E14" s="263"/>
      <c r="F14" s="264"/>
      <c r="G14" s="263"/>
      <c r="H14" s="264"/>
      <c r="I14" s="263"/>
      <c r="J14" s="264"/>
      <c r="K14" s="357"/>
      <c r="L14" s="357"/>
      <c r="M14" s="357"/>
      <c r="N14" s="357"/>
      <c r="O14" s="357"/>
      <c r="P14" s="357"/>
      <c r="Q14" s="358"/>
      <c r="R14" s="359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pans="1:256" s="92" customFormat="1">
      <c r="A15" s="91"/>
      <c r="B15" s="319"/>
      <c r="C15" s="298"/>
      <c r="D15" s="298"/>
      <c r="E15" s="263"/>
      <c r="F15" s="264"/>
      <c r="G15" s="263"/>
      <c r="H15" s="264"/>
      <c r="I15" s="263"/>
      <c r="J15" s="264"/>
      <c r="K15" s="357"/>
      <c r="L15" s="357"/>
      <c r="M15" s="357"/>
      <c r="N15" s="357"/>
      <c r="O15" s="357"/>
      <c r="P15" s="357"/>
      <c r="Q15" s="358"/>
      <c r="R15" s="359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pans="1:256" s="92" customFormat="1">
      <c r="A16" s="91"/>
      <c r="B16" s="319"/>
      <c r="C16" s="271" t="s">
        <v>223</v>
      </c>
      <c r="D16" s="272"/>
      <c r="E16" s="260"/>
      <c r="F16" s="261"/>
      <c r="G16" s="261"/>
      <c r="H16" s="261"/>
      <c r="I16" s="261"/>
      <c r="J16" s="262"/>
      <c r="K16" s="357"/>
      <c r="L16" s="357"/>
      <c r="M16" s="357"/>
      <c r="N16" s="357"/>
      <c r="O16" s="357"/>
      <c r="P16" s="357"/>
      <c r="Q16" s="358"/>
      <c r="R16" s="359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pans="1:256" s="92" customFormat="1">
      <c r="A17" s="91"/>
      <c r="B17" s="319"/>
      <c r="C17" s="298" t="s">
        <v>124</v>
      </c>
      <c r="D17" s="298"/>
      <c r="E17" s="260" t="s">
        <v>125</v>
      </c>
      <c r="F17" s="261"/>
      <c r="G17" s="263" t="s">
        <v>216</v>
      </c>
      <c r="H17" s="264"/>
      <c r="I17" s="260"/>
      <c r="J17" s="261"/>
      <c r="K17" s="357"/>
      <c r="L17" s="357"/>
      <c r="M17" s="357"/>
      <c r="N17" s="357"/>
      <c r="O17" s="357"/>
      <c r="P17" s="357"/>
      <c r="Q17" s="358"/>
      <c r="R17" s="359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pans="1:256" s="92" customFormat="1" ht="25.5" customHeight="1">
      <c r="A18" s="91"/>
      <c r="B18" s="319"/>
      <c r="C18" s="298" t="s">
        <v>118</v>
      </c>
      <c r="D18" s="298"/>
      <c r="E18" s="260" t="s">
        <v>119</v>
      </c>
      <c r="F18" s="261"/>
      <c r="G18" s="265" t="s">
        <v>217</v>
      </c>
      <c r="H18" s="265"/>
      <c r="I18" s="154"/>
      <c r="J18" s="155"/>
      <c r="K18" s="357"/>
      <c r="L18" s="357"/>
      <c r="M18" s="357"/>
      <c r="N18" s="357"/>
      <c r="O18" s="357"/>
      <c r="P18" s="357"/>
      <c r="Q18" s="358"/>
      <c r="R18" s="359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pans="1:256" s="92" customFormat="1">
      <c r="A19" s="91"/>
      <c r="B19" s="319"/>
      <c r="C19" s="271" t="s">
        <v>120</v>
      </c>
      <c r="D19" s="272"/>
      <c r="E19" s="260" t="s">
        <v>121</v>
      </c>
      <c r="F19" s="262"/>
      <c r="G19" s="265" t="s">
        <v>218</v>
      </c>
      <c r="H19" s="265"/>
      <c r="I19" s="156"/>
      <c r="J19" s="157"/>
      <c r="K19" s="357"/>
      <c r="L19" s="357"/>
      <c r="M19" s="357"/>
      <c r="N19" s="357"/>
      <c r="O19" s="357"/>
      <c r="P19" s="357"/>
      <c r="Q19" s="358"/>
      <c r="R19" s="359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pans="1:256" s="92" customFormat="1">
      <c r="A20" s="91"/>
      <c r="B20" s="319"/>
      <c r="C20" s="271" t="s">
        <v>122</v>
      </c>
      <c r="D20" s="272"/>
      <c r="E20" s="260" t="s">
        <v>123</v>
      </c>
      <c r="F20" s="262"/>
      <c r="G20" s="265" t="s">
        <v>219</v>
      </c>
      <c r="H20" s="265"/>
      <c r="I20" s="156"/>
      <c r="J20" s="157"/>
      <c r="K20" s="357"/>
      <c r="L20" s="357"/>
      <c r="M20" s="357"/>
      <c r="N20" s="357"/>
      <c r="O20" s="357"/>
      <c r="P20" s="357"/>
      <c r="Q20" s="358"/>
      <c r="R20" s="359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pans="1:256" s="92" customFormat="1">
      <c r="A21" s="91"/>
      <c r="B21" s="319"/>
      <c r="C21" s="298" t="s">
        <v>126</v>
      </c>
      <c r="D21" s="298"/>
      <c r="E21" s="271" t="s">
        <v>127</v>
      </c>
      <c r="F21" s="272"/>
      <c r="G21" s="271" t="s">
        <v>128</v>
      </c>
      <c r="H21" s="272"/>
      <c r="I21" s="271" t="s">
        <v>129</v>
      </c>
      <c r="J21" s="272"/>
      <c r="K21" s="357"/>
      <c r="L21" s="357"/>
      <c r="M21" s="357"/>
      <c r="N21" s="357"/>
      <c r="O21" s="357"/>
      <c r="P21" s="357"/>
      <c r="Q21" s="358"/>
      <c r="R21" s="359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pans="1:256" s="92" customFormat="1">
      <c r="A22" s="91"/>
      <c r="B22" s="319"/>
      <c r="C22" s="345"/>
      <c r="D22" s="345"/>
      <c r="E22" s="263"/>
      <c r="F22" s="264"/>
      <c r="G22" s="263"/>
      <c r="H22" s="264"/>
      <c r="I22" s="263" t="s">
        <v>130</v>
      </c>
      <c r="J22" s="264"/>
      <c r="K22" s="357"/>
      <c r="L22" s="357"/>
      <c r="M22" s="357"/>
      <c r="N22" s="357"/>
      <c r="O22" s="357"/>
      <c r="P22" s="357"/>
      <c r="Q22" s="358"/>
      <c r="R22" s="359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pans="1:256" s="92" customFormat="1">
      <c r="A23" s="91"/>
      <c r="B23" s="319"/>
      <c r="C23" s="298" t="s">
        <v>131</v>
      </c>
      <c r="D23" s="298"/>
      <c r="E23" s="260"/>
      <c r="F23" s="341"/>
      <c r="G23" s="341"/>
      <c r="H23" s="341"/>
      <c r="I23" s="341"/>
      <c r="J23" s="342"/>
      <c r="K23" s="357"/>
      <c r="L23" s="357"/>
      <c r="M23" s="357"/>
      <c r="N23" s="357"/>
      <c r="O23" s="357"/>
      <c r="P23" s="357"/>
      <c r="Q23" s="358"/>
      <c r="R23" s="359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pans="1:256" s="92" customFormat="1">
      <c r="A24" s="91"/>
      <c r="B24" s="319"/>
      <c r="C24" s="298" t="s">
        <v>132</v>
      </c>
      <c r="D24" s="298"/>
      <c r="E24" s="263"/>
      <c r="F24" s="343"/>
      <c r="G24" s="343"/>
      <c r="H24" s="343"/>
      <c r="I24" s="343"/>
      <c r="J24" s="344"/>
      <c r="K24" s="357"/>
      <c r="L24" s="357"/>
      <c r="M24" s="357"/>
      <c r="N24" s="357"/>
      <c r="O24" s="357"/>
      <c r="P24" s="357"/>
      <c r="Q24" s="358"/>
      <c r="R24" s="359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pans="1:256" s="92" customFormat="1">
      <c r="A25" s="91"/>
      <c r="B25" s="280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2"/>
      <c r="R25" s="283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pans="1:256" s="92" customFormat="1">
      <c r="A26" s="91"/>
      <c r="B26" s="320" t="s">
        <v>133</v>
      </c>
      <c r="C26" s="271" t="s">
        <v>134</v>
      </c>
      <c r="D26" s="272"/>
      <c r="E26" s="336" t="s">
        <v>135</v>
      </c>
      <c r="F26" s="337"/>
      <c r="G26" s="271" t="s">
        <v>136</v>
      </c>
      <c r="H26" s="338"/>
      <c r="I26" s="101" t="s">
        <v>137</v>
      </c>
      <c r="J26" s="339" t="s">
        <v>136</v>
      </c>
      <c r="K26" s="340"/>
      <c r="L26" s="271" t="s">
        <v>138</v>
      </c>
      <c r="M26" s="313"/>
      <c r="N26" s="271" t="s">
        <v>139</v>
      </c>
      <c r="O26" s="272"/>
      <c r="P26" s="298" t="s">
        <v>140</v>
      </c>
      <c r="Q26" s="271"/>
      <c r="R26" s="332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pans="1:256" s="92" customFormat="1" ht="15">
      <c r="A27" s="91"/>
      <c r="B27" s="320"/>
      <c r="C27" s="263" t="s">
        <v>141</v>
      </c>
      <c r="D27" s="264"/>
      <c r="E27" s="333">
        <v>24</v>
      </c>
      <c r="F27" s="334"/>
      <c r="G27" s="326"/>
      <c r="H27" s="335"/>
      <c r="I27" s="102">
        <v>180</v>
      </c>
      <c r="J27" s="328"/>
      <c r="K27" s="328"/>
      <c r="L27" s="271">
        <f>E27*I27</f>
        <v>4320</v>
      </c>
      <c r="M27" s="268"/>
      <c r="N27" s="321">
        <f>IF(AND(ISNUMBER(G27),ISNUMBER(J27)),G27*J27,IF(ISNUMBER(G27),G27*I27,IF(ISNUMBER(J27),J27*I27,L27)))</f>
        <v>4320</v>
      </c>
      <c r="O27" s="322"/>
      <c r="P27" s="323">
        <f>N27/$N$30</f>
        <v>1</v>
      </c>
      <c r="Q27" s="324"/>
      <c r="R27" s="325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pans="1:256" s="92" customFormat="1" ht="15" customHeight="1">
      <c r="A28" s="91"/>
      <c r="B28" s="320"/>
      <c r="C28" s="263" t="s">
        <v>142</v>
      </c>
      <c r="D28" s="264"/>
      <c r="E28" s="263">
        <v>4</v>
      </c>
      <c r="F28" s="264"/>
      <c r="G28" s="326"/>
      <c r="H28" s="329"/>
      <c r="I28" s="102">
        <v>180</v>
      </c>
      <c r="J28" s="330"/>
      <c r="K28" s="331"/>
      <c r="L28" s="271">
        <f>E28*I28</f>
        <v>720</v>
      </c>
      <c r="M28" s="272"/>
      <c r="N28" s="321">
        <f>G28*J28</f>
        <v>0</v>
      </c>
      <c r="O28" s="322"/>
      <c r="P28" s="323">
        <f t="shared" ref="P28:P29" si="0">N28/$N$30</f>
        <v>0</v>
      </c>
      <c r="Q28" s="324"/>
      <c r="R28" s="325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pans="1:256" s="92" customFormat="1" ht="15">
      <c r="A29" s="91"/>
      <c r="B29" s="320"/>
      <c r="C29" s="263" t="s">
        <v>143</v>
      </c>
      <c r="D29" s="264"/>
      <c r="E29" s="263"/>
      <c r="F29" s="264"/>
      <c r="G29" s="326"/>
      <c r="H29" s="327"/>
      <c r="I29" s="103"/>
      <c r="J29" s="328"/>
      <c r="K29" s="328"/>
      <c r="L29" s="271">
        <f>E29*I29</f>
        <v>0</v>
      </c>
      <c r="M29" s="268"/>
      <c r="N29" s="321">
        <f>G29*J29</f>
        <v>0</v>
      </c>
      <c r="O29" s="322"/>
      <c r="P29" s="323">
        <f t="shared" si="0"/>
        <v>0</v>
      </c>
      <c r="Q29" s="324"/>
      <c r="R29" s="325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pans="1:256" s="92" customFormat="1">
      <c r="A30" s="91"/>
      <c r="B30" s="320"/>
      <c r="C30" s="309" t="s">
        <v>144</v>
      </c>
      <c r="D30" s="310"/>
      <c r="E30" s="310"/>
      <c r="F30" s="310"/>
      <c r="G30" s="310"/>
      <c r="H30" s="310"/>
      <c r="I30" s="310"/>
      <c r="J30" s="310"/>
      <c r="K30" s="311"/>
      <c r="L30" s="312">
        <f>SUM(L27:M29)</f>
        <v>5040</v>
      </c>
      <c r="M30" s="313"/>
      <c r="N30" s="314">
        <f>SUM(N27:O29)</f>
        <v>4320</v>
      </c>
      <c r="O30" s="315"/>
      <c r="P30" s="316">
        <f>SUM(P27:P29)</f>
        <v>1</v>
      </c>
      <c r="Q30" s="317"/>
      <c r="R30" s="318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pans="1:256" s="92" customFormat="1">
      <c r="A31" s="91"/>
      <c r="B31" s="280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2"/>
      <c r="R31" s="283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pans="1:256" s="92" customFormat="1" ht="15.75" customHeight="1">
      <c r="A32" s="91"/>
      <c r="B32" s="319" t="s">
        <v>145</v>
      </c>
      <c r="C32" s="104" t="s">
        <v>4</v>
      </c>
      <c r="D32" s="274" t="s">
        <v>146</v>
      </c>
      <c r="E32" s="305"/>
      <c r="F32" s="274" t="s">
        <v>147</v>
      </c>
      <c r="G32" s="305"/>
      <c r="H32" s="104" t="s">
        <v>148</v>
      </c>
      <c r="I32" s="274" t="s">
        <v>149</v>
      </c>
      <c r="J32" s="297"/>
      <c r="K32" s="104" t="s">
        <v>136</v>
      </c>
      <c r="L32" s="104" t="s">
        <v>137</v>
      </c>
      <c r="M32" s="104" t="s">
        <v>136</v>
      </c>
      <c r="N32" s="274" t="s">
        <v>150</v>
      </c>
      <c r="O32" s="305"/>
      <c r="P32" s="274" t="s">
        <v>151</v>
      </c>
      <c r="Q32" s="297"/>
      <c r="R32" s="105" t="s">
        <v>140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pans="1:256" s="92" customFormat="1" ht="16.5" customHeight="1">
      <c r="A33" s="91"/>
      <c r="B33" s="319"/>
      <c r="C33" s="298" t="s">
        <v>152</v>
      </c>
      <c r="D33" s="274" t="s">
        <v>153</v>
      </c>
      <c r="E33" s="305"/>
      <c r="F33" s="299" t="s">
        <v>154</v>
      </c>
      <c r="G33" s="306"/>
      <c r="H33" s="102" t="s">
        <v>155</v>
      </c>
      <c r="I33" s="299">
        <v>300</v>
      </c>
      <c r="J33" s="300"/>
      <c r="K33" s="106"/>
      <c r="L33" s="107">
        <v>25</v>
      </c>
      <c r="M33" s="108"/>
      <c r="N33" s="301">
        <f t="shared" ref="N33:N54" si="1">I33*L33</f>
        <v>7500</v>
      </c>
      <c r="O33" s="302"/>
      <c r="P33" s="303">
        <f t="shared" ref="P33:P54" si="2">IF(AND(ISNUMBER(K33),ISNUMBER(M33)),K33*M33,IF(ISNUMBER(M33),I33*M33,IF(ISNUMBER(K33),K33*L33,N33)))</f>
        <v>7500</v>
      </c>
      <c r="Q33" s="304"/>
      <c r="R33" s="109">
        <f t="shared" ref="R33:R55" si="3">IF($L$76=0,0,N33/$L$76)</f>
        <v>0.16209119250490325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spans="1:256" s="92" customFormat="1" ht="23.25" customHeight="1">
      <c r="A34" s="91"/>
      <c r="B34" s="319"/>
      <c r="C34" s="298"/>
      <c r="D34" s="274" t="s">
        <v>156</v>
      </c>
      <c r="E34" s="305"/>
      <c r="F34" s="307" t="s">
        <v>157</v>
      </c>
      <c r="G34" s="308"/>
      <c r="H34" s="102" t="s">
        <v>158</v>
      </c>
      <c r="I34" s="299">
        <v>21</v>
      </c>
      <c r="J34" s="300"/>
      <c r="K34" s="108"/>
      <c r="L34" s="107">
        <v>55</v>
      </c>
      <c r="M34" s="108"/>
      <c r="N34" s="301">
        <f t="shared" si="1"/>
        <v>1155</v>
      </c>
      <c r="O34" s="302"/>
      <c r="P34" s="303">
        <f t="shared" si="2"/>
        <v>1155</v>
      </c>
      <c r="Q34" s="304"/>
      <c r="R34" s="109">
        <f t="shared" si="3"/>
        <v>2.4962043645755102E-2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</row>
    <row r="35" spans="1:256" s="92" customFormat="1" ht="23.25" customHeight="1">
      <c r="A35" s="91"/>
      <c r="B35" s="319"/>
      <c r="C35" s="298"/>
      <c r="D35" s="274" t="s">
        <v>159</v>
      </c>
      <c r="E35" s="305"/>
      <c r="F35" s="307" t="s">
        <v>157</v>
      </c>
      <c r="G35" s="308"/>
      <c r="H35" s="102" t="s">
        <v>160</v>
      </c>
      <c r="I35" s="299">
        <v>24</v>
      </c>
      <c r="J35" s="300"/>
      <c r="K35" s="108"/>
      <c r="L35" s="107">
        <v>55</v>
      </c>
      <c r="M35" s="108"/>
      <c r="N35" s="301">
        <f t="shared" si="1"/>
        <v>1320</v>
      </c>
      <c r="O35" s="302"/>
      <c r="P35" s="303">
        <f t="shared" si="2"/>
        <v>1320</v>
      </c>
      <c r="Q35" s="304"/>
      <c r="R35" s="109">
        <f t="shared" si="3"/>
        <v>2.8528049880862973E-2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pans="1:256" s="92" customFormat="1">
      <c r="A36" s="91"/>
      <c r="B36" s="319"/>
      <c r="C36" s="298"/>
      <c r="D36" s="274" t="s">
        <v>161</v>
      </c>
      <c r="E36" s="305"/>
      <c r="F36" s="299" t="s">
        <v>162</v>
      </c>
      <c r="G36" s="306"/>
      <c r="H36" s="102" t="s">
        <v>163</v>
      </c>
      <c r="I36" s="299">
        <v>8</v>
      </c>
      <c r="J36" s="300"/>
      <c r="K36" s="108"/>
      <c r="L36" s="107">
        <v>20</v>
      </c>
      <c r="M36" s="108"/>
      <c r="N36" s="301">
        <f t="shared" si="1"/>
        <v>160</v>
      </c>
      <c r="O36" s="302"/>
      <c r="P36" s="303">
        <f t="shared" si="2"/>
        <v>160</v>
      </c>
      <c r="Q36" s="304"/>
      <c r="R36" s="109">
        <f t="shared" si="3"/>
        <v>3.457945440104603E-3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pans="1:256" s="92" customFormat="1">
      <c r="A37" s="91"/>
      <c r="B37" s="319"/>
      <c r="C37" s="298"/>
      <c r="D37" s="274" t="s">
        <v>164</v>
      </c>
      <c r="E37" s="305"/>
      <c r="F37" s="299"/>
      <c r="G37" s="306"/>
      <c r="H37" s="102"/>
      <c r="I37" s="299"/>
      <c r="J37" s="300"/>
      <c r="K37" s="108"/>
      <c r="L37" s="107"/>
      <c r="M37" s="108"/>
      <c r="N37" s="301">
        <f t="shared" si="1"/>
        <v>0</v>
      </c>
      <c r="O37" s="302"/>
      <c r="P37" s="303">
        <f t="shared" si="2"/>
        <v>0</v>
      </c>
      <c r="Q37" s="304"/>
      <c r="R37" s="109">
        <f t="shared" si="3"/>
        <v>0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spans="1:256" s="92" customFormat="1">
      <c r="A38" s="91"/>
      <c r="B38" s="319"/>
      <c r="C38" s="298"/>
      <c r="D38" s="274" t="s">
        <v>165</v>
      </c>
      <c r="E38" s="305"/>
      <c r="F38" s="299"/>
      <c r="G38" s="306"/>
      <c r="H38" s="102"/>
      <c r="I38" s="299"/>
      <c r="J38" s="300"/>
      <c r="K38" s="108"/>
      <c r="L38" s="107"/>
      <c r="M38" s="108"/>
      <c r="N38" s="301">
        <f t="shared" si="1"/>
        <v>0</v>
      </c>
      <c r="O38" s="302"/>
      <c r="P38" s="303">
        <f t="shared" si="2"/>
        <v>0</v>
      </c>
      <c r="Q38" s="304"/>
      <c r="R38" s="109">
        <f t="shared" si="3"/>
        <v>0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spans="1:256" s="92" customFormat="1">
      <c r="A39" s="91"/>
      <c r="B39" s="319"/>
      <c r="C39" s="298"/>
      <c r="D39" s="274" t="s">
        <v>166</v>
      </c>
      <c r="E39" s="305"/>
      <c r="F39" s="299"/>
      <c r="G39" s="306"/>
      <c r="H39" s="102"/>
      <c r="I39" s="299"/>
      <c r="J39" s="300"/>
      <c r="K39" s="108"/>
      <c r="L39" s="107"/>
      <c r="M39" s="108"/>
      <c r="N39" s="301">
        <f t="shared" si="1"/>
        <v>0</v>
      </c>
      <c r="O39" s="302"/>
      <c r="P39" s="303">
        <f t="shared" si="2"/>
        <v>0</v>
      </c>
      <c r="Q39" s="304"/>
      <c r="R39" s="109">
        <f t="shared" si="3"/>
        <v>0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spans="1:256" s="92" customFormat="1">
      <c r="A40" s="91"/>
      <c r="B40" s="319"/>
      <c r="C40" s="298" t="s">
        <v>167</v>
      </c>
      <c r="D40" s="274" t="s">
        <v>153</v>
      </c>
      <c r="E40" s="305"/>
      <c r="F40" s="299"/>
      <c r="G40" s="306"/>
      <c r="H40" s="102"/>
      <c r="I40" s="299"/>
      <c r="J40" s="300"/>
      <c r="K40" s="108"/>
      <c r="L40" s="107"/>
      <c r="M40" s="108"/>
      <c r="N40" s="301">
        <f t="shared" si="1"/>
        <v>0</v>
      </c>
      <c r="O40" s="302"/>
      <c r="P40" s="303">
        <f t="shared" si="2"/>
        <v>0</v>
      </c>
      <c r="Q40" s="304"/>
      <c r="R40" s="109">
        <f t="shared" si="3"/>
        <v>0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</row>
    <row r="41" spans="1:256" s="92" customFormat="1">
      <c r="A41" s="91"/>
      <c r="B41" s="319"/>
      <c r="C41" s="298"/>
      <c r="D41" s="299" t="s">
        <v>168</v>
      </c>
      <c r="E41" s="306"/>
      <c r="F41" s="299"/>
      <c r="G41" s="306"/>
      <c r="H41" s="102"/>
      <c r="I41" s="299"/>
      <c r="J41" s="300"/>
      <c r="K41" s="108"/>
      <c r="L41" s="107"/>
      <c r="M41" s="108"/>
      <c r="N41" s="301">
        <f t="shared" si="1"/>
        <v>0</v>
      </c>
      <c r="O41" s="302"/>
      <c r="P41" s="303">
        <f t="shared" si="2"/>
        <v>0</v>
      </c>
      <c r="Q41" s="304"/>
      <c r="R41" s="109">
        <f t="shared" si="3"/>
        <v>0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</row>
    <row r="42" spans="1:256" s="92" customFormat="1">
      <c r="A42" s="91"/>
      <c r="B42" s="319"/>
      <c r="C42" s="298"/>
      <c r="D42" s="299" t="s">
        <v>169</v>
      </c>
      <c r="E42" s="306"/>
      <c r="F42" s="299"/>
      <c r="G42" s="306"/>
      <c r="H42" s="102"/>
      <c r="I42" s="299"/>
      <c r="J42" s="300"/>
      <c r="K42" s="108"/>
      <c r="L42" s="107"/>
      <c r="M42" s="108"/>
      <c r="N42" s="301">
        <f t="shared" si="1"/>
        <v>0</v>
      </c>
      <c r="O42" s="302"/>
      <c r="P42" s="303">
        <f t="shared" si="2"/>
        <v>0</v>
      </c>
      <c r="Q42" s="304"/>
      <c r="R42" s="109">
        <f t="shared" si="3"/>
        <v>0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</row>
    <row r="43" spans="1:256" s="92" customFormat="1">
      <c r="A43" s="91"/>
      <c r="B43" s="319"/>
      <c r="C43" s="298"/>
      <c r="D43" s="299" t="s">
        <v>170</v>
      </c>
      <c r="E43" s="306"/>
      <c r="F43" s="299"/>
      <c r="G43" s="306"/>
      <c r="H43" s="102"/>
      <c r="I43" s="299"/>
      <c r="J43" s="300"/>
      <c r="K43" s="108"/>
      <c r="L43" s="107"/>
      <c r="M43" s="108"/>
      <c r="N43" s="301">
        <f t="shared" si="1"/>
        <v>0</v>
      </c>
      <c r="O43" s="302"/>
      <c r="P43" s="303">
        <f t="shared" si="2"/>
        <v>0</v>
      </c>
      <c r="Q43" s="304"/>
      <c r="R43" s="109">
        <f t="shared" si="3"/>
        <v>0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</row>
    <row r="44" spans="1:256" s="92" customFormat="1">
      <c r="A44" s="91"/>
      <c r="B44" s="319"/>
      <c r="C44" s="298"/>
      <c r="D44" s="299" t="s">
        <v>171</v>
      </c>
      <c r="E44" s="306"/>
      <c r="F44" s="299"/>
      <c r="G44" s="306"/>
      <c r="H44" s="102"/>
      <c r="I44" s="299"/>
      <c r="J44" s="300"/>
      <c r="K44" s="108"/>
      <c r="L44" s="107"/>
      <c r="M44" s="108"/>
      <c r="N44" s="301">
        <f t="shared" si="1"/>
        <v>0</v>
      </c>
      <c r="O44" s="302"/>
      <c r="P44" s="303">
        <f t="shared" si="2"/>
        <v>0</v>
      </c>
      <c r="Q44" s="304"/>
      <c r="R44" s="109">
        <f t="shared" si="3"/>
        <v>0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</row>
    <row r="45" spans="1:256" s="92" customFormat="1">
      <c r="A45" s="91"/>
      <c r="B45" s="319"/>
      <c r="C45" s="298"/>
      <c r="D45" s="274" t="s">
        <v>172</v>
      </c>
      <c r="E45" s="305"/>
      <c r="F45" s="299" t="s">
        <v>173</v>
      </c>
      <c r="G45" s="306"/>
      <c r="H45" s="102" t="s">
        <v>174</v>
      </c>
      <c r="I45" s="299">
        <v>4</v>
      </c>
      <c r="J45" s="300"/>
      <c r="K45" s="108"/>
      <c r="L45" s="107">
        <v>60</v>
      </c>
      <c r="M45" s="108"/>
      <c r="N45" s="301">
        <f t="shared" si="1"/>
        <v>240</v>
      </c>
      <c r="O45" s="302"/>
      <c r="P45" s="303">
        <f t="shared" si="2"/>
        <v>240</v>
      </c>
      <c r="Q45" s="304"/>
      <c r="R45" s="109">
        <f t="shared" si="3"/>
        <v>5.1869181601569047E-3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</row>
    <row r="46" spans="1:256" s="92" customFormat="1">
      <c r="A46" s="91"/>
      <c r="B46" s="319"/>
      <c r="C46" s="298"/>
      <c r="D46" s="274" t="s">
        <v>175</v>
      </c>
      <c r="E46" s="305"/>
      <c r="F46" s="299"/>
      <c r="G46" s="306"/>
      <c r="H46" s="102"/>
      <c r="I46" s="299"/>
      <c r="J46" s="300"/>
      <c r="K46" s="108"/>
      <c r="L46" s="107"/>
      <c r="M46" s="108"/>
      <c r="N46" s="301">
        <f t="shared" si="1"/>
        <v>0</v>
      </c>
      <c r="O46" s="302"/>
      <c r="P46" s="303">
        <f t="shared" si="2"/>
        <v>0</v>
      </c>
      <c r="Q46" s="304"/>
      <c r="R46" s="109">
        <f t="shared" si="3"/>
        <v>0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</row>
    <row r="47" spans="1:256" s="92" customFormat="1">
      <c r="A47" s="91"/>
      <c r="B47" s="319"/>
      <c r="C47" s="298"/>
      <c r="D47" s="274" t="s">
        <v>176</v>
      </c>
      <c r="E47" s="305"/>
      <c r="F47" s="299" t="s">
        <v>173</v>
      </c>
      <c r="G47" s="306"/>
      <c r="H47" s="102" t="s">
        <v>177</v>
      </c>
      <c r="I47" s="299">
        <v>8</v>
      </c>
      <c r="J47" s="300"/>
      <c r="K47" s="108"/>
      <c r="L47" s="107">
        <v>60</v>
      </c>
      <c r="M47" s="108"/>
      <c r="N47" s="301">
        <f t="shared" si="1"/>
        <v>480</v>
      </c>
      <c r="O47" s="302"/>
      <c r="P47" s="303">
        <f t="shared" si="2"/>
        <v>480</v>
      </c>
      <c r="Q47" s="304"/>
      <c r="R47" s="109">
        <f t="shared" si="3"/>
        <v>1.0373836320313809E-2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</row>
    <row r="48" spans="1:256" s="92" customFormat="1">
      <c r="A48" s="91"/>
      <c r="B48" s="319"/>
      <c r="C48" s="298"/>
      <c r="D48" s="274" t="s">
        <v>178</v>
      </c>
      <c r="E48" s="305"/>
      <c r="F48" s="299" t="s">
        <v>179</v>
      </c>
      <c r="G48" s="306"/>
      <c r="H48" s="102" t="s">
        <v>180</v>
      </c>
      <c r="I48" s="299">
        <v>2</v>
      </c>
      <c r="J48" s="300"/>
      <c r="K48" s="108"/>
      <c r="L48" s="107">
        <v>8000</v>
      </c>
      <c r="M48" s="108"/>
      <c r="N48" s="301">
        <f t="shared" si="1"/>
        <v>16000</v>
      </c>
      <c r="O48" s="302"/>
      <c r="P48" s="303">
        <f t="shared" si="2"/>
        <v>16000</v>
      </c>
      <c r="Q48" s="304"/>
      <c r="R48" s="109">
        <f t="shared" si="3"/>
        <v>0.34579454401046028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</row>
    <row r="49" spans="1:256" s="92" customFormat="1">
      <c r="A49" s="91"/>
      <c r="B49" s="319"/>
      <c r="C49" s="298"/>
      <c r="D49" s="274" t="s">
        <v>166</v>
      </c>
      <c r="E49" s="305"/>
      <c r="F49" s="299"/>
      <c r="G49" s="306"/>
      <c r="H49" s="102"/>
      <c r="I49" s="299"/>
      <c r="J49" s="300"/>
      <c r="K49" s="108"/>
      <c r="L49" s="107"/>
      <c r="M49" s="108"/>
      <c r="N49" s="301">
        <f t="shared" si="1"/>
        <v>0</v>
      </c>
      <c r="O49" s="302"/>
      <c r="P49" s="303">
        <f t="shared" si="2"/>
        <v>0</v>
      </c>
      <c r="Q49" s="304"/>
      <c r="R49" s="109">
        <f t="shared" si="3"/>
        <v>0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  <c r="IU49" s="91"/>
      <c r="IV49" s="91"/>
    </row>
    <row r="50" spans="1:256" s="92" customFormat="1">
      <c r="A50" s="91"/>
      <c r="B50" s="319"/>
      <c r="C50" s="298" t="s">
        <v>181</v>
      </c>
      <c r="D50" s="298"/>
      <c r="E50" s="298"/>
      <c r="F50" s="298"/>
      <c r="G50" s="298"/>
      <c r="H50" s="298"/>
      <c r="I50" s="299"/>
      <c r="J50" s="300"/>
      <c r="K50" s="108"/>
      <c r="L50" s="107"/>
      <c r="M50" s="108"/>
      <c r="N50" s="301">
        <f t="shared" si="1"/>
        <v>0</v>
      </c>
      <c r="O50" s="302"/>
      <c r="P50" s="303">
        <f t="shared" si="2"/>
        <v>0</v>
      </c>
      <c r="Q50" s="304"/>
      <c r="R50" s="109">
        <f t="shared" si="3"/>
        <v>0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1"/>
      <c r="HT50" s="91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  <c r="IU50" s="91"/>
      <c r="IV50" s="91"/>
    </row>
    <row r="51" spans="1:256" s="92" customFormat="1">
      <c r="A51" s="91"/>
      <c r="B51" s="319"/>
      <c r="C51" s="298" t="s">
        <v>182</v>
      </c>
      <c r="D51" s="298"/>
      <c r="E51" s="298"/>
      <c r="F51" s="298"/>
      <c r="G51" s="298"/>
      <c r="H51" s="298"/>
      <c r="I51" s="299"/>
      <c r="J51" s="300"/>
      <c r="K51" s="108"/>
      <c r="L51" s="107"/>
      <c r="M51" s="108"/>
      <c r="N51" s="301">
        <f t="shared" si="1"/>
        <v>0</v>
      </c>
      <c r="O51" s="302"/>
      <c r="P51" s="303">
        <f t="shared" si="2"/>
        <v>0</v>
      </c>
      <c r="Q51" s="304"/>
      <c r="R51" s="109">
        <f t="shared" si="3"/>
        <v>0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  <c r="IU51" s="91"/>
      <c r="IV51" s="91"/>
    </row>
    <row r="52" spans="1:256" s="92" customFormat="1">
      <c r="A52" s="91"/>
      <c r="B52" s="319"/>
      <c r="C52" s="298" t="s">
        <v>183</v>
      </c>
      <c r="D52" s="298"/>
      <c r="E52" s="298"/>
      <c r="F52" s="298"/>
      <c r="G52" s="298"/>
      <c r="H52" s="298"/>
      <c r="I52" s="299"/>
      <c r="J52" s="300"/>
      <c r="K52" s="108"/>
      <c r="L52" s="107"/>
      <c r="M52" s="108"/>
      <c r="N52" s="301">
        <f t="shared" si="1"/>
        <v>0</v>
      </c>
      <c r="O52" s="302"/>
      <c r="P52" s="303">
        <f t="shared" si="2"/>
        <v>0</v>
      </c>
      <c r="Q52" s="304"/>
      <c r="R52" s="109">
        <f t="shared" si="3"/>
        <v>0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1"/>
      <c r="HT52" s="91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  <c r="IU52" s="91"/>
      <c r="IV52" s="91"/>
    </row>
    <row r="53" spans="1:256" s="92" customFormat="1">
      <c r="A53" s="91"/>
      <c r="B53" s="319"/>
      <c r="C53" s="298" t="s">
        <v>184</v>
      </c>
      <c r="D53" s="298"/>
      <c r="E53" s="298"/>
      <c r="F53" s="298"/>
      <c r="G53" s="298"/>
      <c r="H53" s="298"/>
      <c r="I53" s="299">
        <v>3</v>
      </c>
      <c r="J53" s="300"/>
      <c r="K53" s="108"/>
      <c r="L53" s="107">
        <v>60</v>
      </c>
      <c r="M53" s="108"/>
      <c r="N53" s="301">
        <f>I53*L53</f>
        <v>180</v>
      </c>
      <c r="O53" s="302"/>
      <c r="P53" s="303">
        <f t="shared" si="2"/>
        <v>180</v>
      </c>
      <c r="Q53" s="304"/>
      <c r="R53" s="109">
        <f t="shared" si="3"/>
        <v>3.8901886201176783E-3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  <c r="IU53" s="91"/>
      <c r="IV53" s="91"/>
    </row>
    <row r="54" spans="1:256" s="92" customFormat="1">
      <c r="A54" s="91"/>
      <c r="B54" s="319"/>
      <c r="C54" s="298" t="s">
        <v>185</v>
      </c>
      <c r="D54" s="298"/>
      <c r="E54" s="298"/>
      <c r="F54" s="298"/>
      <c r="G54" s="298"/>
      <c r="H54" s="298"/>
      <c r="I54" s="299"/>
      <c r="J54" s="300"/>
      <c r="K54" s="108"/>
      <c r="L54" s="107"/>
      <c r="M54" s="108"/>
      <c r="N54" s="301">
        <f t="shared" si="1"/>
        <v>0</v>
      </c>
      <c r="O54" s="302"/>
      <c r="P54" s="303">
        <f t="shared" si="2"/>
        <v>0</v>
      </c>
      <c r="Q54" s="304"/>
      <c r="R54" s="109">
        <f t="shared" si="3"/>
        <v>0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  <c r="IU54" s="91"/>
      <c r="IV54" s="91"/>
    </row>
    <row r="55" spans="1:256" s="92" customFormat="1">
      <c r="A55" s="91"/>
      <c r="B55" s="319"/>
      <c r="C55" s="287" t="s">
        <v>144</v>
      </c>
      <c r="D55" s="288"/>
      <c r="E55" s="288"/>
      <c r="F55" s="288"/>
      <c r="G55" s="288"/>
      <c r="H55" s="288"/>
      <c r="I55" s="288"/>
      <c r="J55" s="288"/>
      <c r="K55" s="288"/>
      <c r="L55" s="289"/>
      <c r="M55" s="110"/>
      <c r="N55" s="290">
        <f>SUM(N33:O54)</f>
        <v>27035</v>
      </c>
      <c r="O55" s="291"/>
      <c r="P55" s="292">
        <f>SUM(P33:Q54)</f>
        <v>27035</v>
      </c>
      <c r="Q55" s="293"/>
      <c r="R55" s="111">
        <f t="shared" si="3"/>
        <v>0.58428471858267461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  <c r="IU55" s="91"/>
      <c r="IV55" s="91"/>
    </row>
    <row r="56" spans="1:256" s="92" customFormat="1">
      <c r="A56" s="91"/>
      <c r="B56" s="280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2"/>
      <c r="R56" s="283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  <c r="IU56" s="91"/>
      <c r="IV56" s="91"/>
    </row>
    <row r="57" spans="1:256" s="92" customFormat="1">
      <c r="A57" s="91"/>
      <c r="B57" s="294" t="s">
        <v>186</v>
      </c>
      <c r="C57" s="112" t="s">
        <v>187</v>
      </c>
      <c r="D57" s="112" t="s">
        <v>135</v>
      </c>
      <c r="E57" s="113" t="s">
        <v>136</v>
      </c>
      <c r="F57" s="112" t="s">
        <v>188</v>
      </c>
      <c r="G57" s="112" t="s">
        <v>136</v>
      </c>
      <c r="H57" s="112" t="s">
        <v>138</v>
      </c>
      <c r="I57" s="112" t="s">
        <v>139</v>
      </c>
      <c r="J57" s="112" t="s">
        <v>140</v>
      </c>
      <c r="K57" s="112" t="s">
        <v>187</v>
      </c>
      <c r="L57" s="112" t="s">
        <v>135</v>
      </c>
      <c r="M57" s="112" t="s">
        <v>136</v>
      </c>
      <c r="N57" s="112" t="s">
        <v>188</v>
      </c>
      <c r="O57" s="112" t="s">
        <v>136</v>
      </c>
      <c r="P57" s="112" t="s">
        <v>138</v>
      </c>
      <c r="Q57" s="114" t="s">
        <v>189</v>
      </c>
      <c r="R57" s="115" t="s">
        <v>140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1"/>
      <c r="IM57" s="91"/>
      <c r="IN57" s="91"/>
      <c r="IO57" s="91"/>
      <c r="IP57" s="91"/>
      <c r="IQ57" s="91"/>
      <c r="IR57" s="91"/>
      <c r="IS57" s="91"/>
      <c r="IT57" s="91"/>
      <c r="IU57" s="91"/>
      <c r="IV57" s="91"/>
    </row>
    <row r="58" spans="1:256" s="92" customFormat="1" ht="22.5">
      <c r="A58" s="91"/>
      <c r="B58" s="294"/>
      <c r="C58" s="116" t="s">
        <v>190</v>
      </c>
      <c r="D58" s="117">
        <v>30</v>
      </c>
      <c r="E58" s="118"/>
      <c r="F58" s="119">
        <v>80</v>
      </c>
      <c r="G58" s="108"/>
      <c r="H58" s="120">
        <f t="shared" ref="H58:H63" si="4">D58*F58</f>
        <v>2400</v>
      </c>
      <c r="I58" s="121">
        <f>IF(AND(ISNUMBER(E58),ISNUMBER(G58)),E58*G58,IF(ISNUMBER(E58),E58*F58,IF(ISNUMBER(G58),G58*D58,H58)))</f>
        <v>2400</v>
      </c>
      <c r="J58" s="109">
        <f t="shared" ref="J58:J63" si="5">IF($L$76=0,0,H58/$L$76)</f>
        <v>5.1869181601569045E-2</v>
      </c>
      <c r="K58" s="122" t="s">
        <v>191</v>
      </c>
      <c r="L58" s="123">
        <v>10</v>
      </c>
      <c r="M58" s="118"/>
      <c r="N58" s="124">
        <v>50</v>
      </c>
      <c r="O58" s="108"/>
      <c r="P58" s="120">
        <f t="shared" ref="P58:P63" si="6">L58*N58</f>
        <v>500</v>
      </c>
      <c r="Q58" s="121">
        <f t="shared" ref="Q58:Q63" si="7">IF(AND(ISNUMBER(M58),ISNUMBER(O58)),M58*O58,IF(ISNUMBER(M58),M58*N58,IF(ISNUMBER(O58),L58*O58,P58)))</f>
        <v>500</v>
      </c>
      <c r="R58" s="109">
        <f t="shared" ref="R58:R64" si="8">IF($L$76=0,0,P58/$L$76)</f>
        <v>1.0806079500326884E-2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</row>
    <row r="59" spans="1:256" s="92" customFormat="1">
      <c r="A59" s="91"/>
      <c r="B59" s="294"/>
      <c r="C59" s="116" t="s">
        <v>192</v>
      </c>
      <c r="D59" s="117">
        <v>12</v>
      </c>
      <c r="E59" s="118"/>
      <c r="F59" s="119">
        <v>60</v>
      </c>
      <c r="G59" s="108"/>
      <c r="H59" s="120">
        <f t="shared" si="4"/>
        <v>720</v>
      </c>
      <c r="I59" s="121">
        <f>IF(AND(ISNUMBER(E59),ISNUMBER(G59)),E59*G59,IF(ISNUMBER(E59),H59,H59))</f>
        <v>720</v>
      </c>
      <c r="J59" s="109">
        <f t="shared" si="5"/>
        <v>1.5560754480470713E-2</v>
      </c>
      <c r="K59" s="125" t="s">
        <v>193</v>
      </c>
      <c r="L59" s="123">
        <v>2</v>
      </c>
      <c r="M59" s="126"/>
      <c r="N59" s="124">
        <v>80</v>
      </c>
      <c r="O59" s="108"/>
      <c r="P59" s="120">
        <f t="shared" si="6"/>
        <v>160</v>
      </c>
      <c r="Q59" s="121">
        <f t="shared" si="7"/>
        <v>160</v>
      </c>
      <c r="R59" s="109">
        <f t="shared" si="8"/>
        <v>3.457945440104603E-3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</row>
    <row r="60" spans="1:256" s="92" customFormat="1">
      <c r="A60" s="91"/>
      <c r="B60" s="294"/>
      <c r="C60" s="116" t="s">
        <v>194</v>
      </c>
      <c r="D60" s="117">
        <v>12</v>
      </c>
      <c r="E60" s="118"/>
      <c r="F60" s="119">
        <v>65</v>
      </c>
      <c r="G60" s="108"/>
      <c r="H60" s="120">
        <f t="shared" si="4"/>
        <v>780</v>
      </c>
      <c r="I60" s="121">
        <f>IF(AND(ISNUMBER(E60),ISNUMBER(G60)),E60*G60,IF(ISNUMBER(E60),H60,H60))</f>
        <v>780</v>
      </c>
      <c r="J60" s="109">
        <f t="shared" si="5"/>
        <v>1.685748402050994E-2</v>
      </c>
      <c r="K60" s="125" t="s">
        <v>195</v>
      </c>
      <c r="L60" s="123">
        <v>8</v>
      </c>
      <c r="M60" s="118"/>
      <c r="N60" s="124">
        <v>50</v>
      </c>
      <c r="O60" s="108"/>
      <c r="P60" s="120">
        <f t="shared" si="6"/>
        <v>400</v>
      </c>
      <c r="Q60" s="121">
        <f t="shared" si="7"/>
        <v>400</v>
      </c>
      <c r="R60" s="109">
        <f t="shared" si="8"/>
        <v>8.6448636002615063E-3</v>
      </c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  <c r="IU60" s="91"/>
      <c r="IV60" s="91"/>
    </row>
    <row r="61" spans="1:256" s="92" customFormat="1" ht="22.5">
      <c r="A61" s="91"/>
      <c r="B61" s="294"/>
      <c r="C61" s="116" t="s">
        <v>196</v>
      </c>
      <c r="D61" s="117">
        <v>20</v>
      </c>
      <c r="E61" s="118"/>
      <c r="F61" s="119">
        <v>60</v>
      </c>
      <c r="G61" s="108"/>
      <c r="H61" s="120">
        <f t="shared" si="4"/>
        <v>1200</v>
      </c>
      <c r="I61" s="121">
        <f>IF(AND(ISNUMBER(E61),ISNUMBER(G61)),E61*G61,IF(ISNUMBER(E61),H61,H61))</f>
        <v>1200</v>
      </c>
      <c r="J61" s="109">
        <f t="shared" si="5"/>
        <v>2.5934590800784522E-2</v>
      </c>
      <c r="K61" s="122" t="s">
        <v>197</v>
      </c>
      <c r="L61" s="123">
        <v>8</v>
      </c>
      <c r="M61" s="118"/>
      <c r="N61" s="127">
        <v>100</v>
      </c>
      <c r="O61" s="108"/>
      <c r="P61" s="120">
        <f t="shared" si="6"/>
        <v>800</v>
      </c>
      <c r="Q61" s="121">
        <f t="shared" si="7"/>
        <v>800</v>
      </c>
      <c r="R61" s="109">
        <f t="shared" si="8"/>
        <v>1.7289727200523013E-2</v>
      </c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  <c r="IU61" s="91"/>
      <c r="IV61" s="91"/>
    </row>
    <row r="62" spans="1:256" s="92" customFormat="1">
      <c r="A62" s="91"/>
      <c r="B62" s="294"/>
      <c r="C62" s="116" t="s">
        <v>198</v>
      </c>
      <c r="D62" s="117"/>
      <c r="E62" s="118"/>
      <c r="F62" s="119"/>
      <c r="G62" s="108"/>
      <c r="H62" s="120">
        <f t="shared" si="4"/>
        <v>0</v>
      </c>
      <c r="I62" s="121">
        <f>IF(AND(ISNUMBER(E62),ISNUMBER(G62)),E62*G62,IF(ISNUMBER(E62),H62,H62))</f>
        <v>0</v>
      </c>
      <c r="J62" s="109">
        <f t="shared" si="5"/>
        <v>0</v>
      </c>
      <c r="K62" s="125" t="s">
        <v>199</v>
      </c>
      <c r="L62" s="123"/>
      <c r="M62" s="118"/>
      <c r="N62" s="127"/>
      <c r="O62" s="108"/>
      <c r="P62" s="120">
        <f t="shared" si="6"/>
        <v>0</v>
      </c>
      <c r="Q62" s="121">
        <f t="shared" si="7"/>
        <v>0</v>
      </c>
      <c r="R62" s="109">
        <f t="shared" si="8"/>
        <v>0</v>
      </c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</row>
    <row r="63" spans="1:256" s="92" customFormat="1">
      <c r="A63" s="91"/>
      <c r="B63" s="294"/>
      <c r="C63" s="116" t="s">
        <v>200</v>
      </c>
      <c r="D63" s="117">
        <v>40</v>
      </c>
      <c r="E63" s="118"/>
      <c r="F63" s="119">
        <v>20</v>
      </c>
      <c r="G63" s="108"/>
      <c r="H63" s="120">
        <f t="shared" si="4"/>
        <v>800</v>
      </c>
      <c r="I63" s="121">
        <f>IF(AND(ISNUMBER(E63),ISNUMBER(G63)),E63*G63,IF(ISNUMBER(E63),H63,H63))</f>
        <v>800</v>
      </c>
      <c r="J63" s="109">
        <f t="shared" si="5"/>
        <v>1.7289727200523013E-2</v>
      </c>
      <c r="K63" s="125" t="s">
        <v>201</v>
      </c>
      <c r="L63" s="123">
        <v>2</v>
      </c>
      <c r="M63" s="118"/>
      <c r="N63" s="127">
        <v>200</v>
      </c>
      <c r="O63" s="108"/>
      <c r="P63" s="120">
        <f t="shared" si="6"/>
        <v>400</v>
      </c>
      <c r="Q63" s="121">
        <f t="shared" si="7"/>
        <v>400</v>
      </c>
      <c r="R63" s="109">
        <f t="shared" si="8"/>
        <v>8.6448636002615063E-3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</row>
    <row r="64" spans="1:256" s="92" customFormat="1">
      <c r="A64" s="91"/>
      <c r="B64" s="294"/>
      <c r="C64" s="295" t="s">
        <v>144</v>
      </c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7"/>
      <c r="P64" s="128">
        <f>SUM(H58:H63,P58:P63)</f>
        <v>8160</v>
      </c>
      <c r="Q64" s="129">
        <f>SUM(I58:I63,Q58:Q63)</f>
        <v>8160</v>
      </c>
      <c r="R64" s="109">
        <f t="shared" si="8"/>
        <v>0.17635521744533475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  <c r="IU64" s="91"/>
      <c r="IV64" s="91"/>
    </row>
    <row r="65" spans="1:256" s="92" customFormat="1">
      <c r="A65" s="91"/>
      <c r="B65" s="278" t="s">
        <v>202</v>
      </c>
      <c r="C65" s="112" t="s">
        <v>187</v>
      </c>
      <c r="D65" s="104" t="s">
        <v>135</v>
      </c>
      <c r="E65" s="104" t="s">
        <v>136</v>
      </c>
      <c r="F65" s="104" t="s">
        <v>188</v>
      </c>
      <c r="G65" s="104" t="s">
        <v>136</v>
      </c>
      <c r="H65" s="104" t="s">
        <v>138</v>
      </c>
      <c r="I65" s="104" t="s">
        <v>139</v>
      </c>
      <c r="J65" s="104" t="s">
        <v>140</v>
      </c>
      <c r="K65" s="104" t="s">
        <v>187</v>
      </c>
      <c r="L65" s="104" t="s">
        <v>135</v>
      </c>
      <c r="M65" s="104" t="s">
        <v>136</v>
      </c>
      <c r="N65" s="104" t="s">
        <v>188</v>
      </c>
      <c r="O65" s="104" t="s">
        <v>136</v>
      </c>
      <c r="P65" s="104" t="s">
        <v>138</v>
      </c>
      <c r="Q65" s="130" t="s">
        <v>189</v>
      </c>
      <c r="R65" s="105" t="s">
        <v>140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  <c r="IU65" s="91"/>
      <c r="IV65" s="91"/>
    </row>
    <row r="66" spans="1:256" s="92" customFormat="1">
      <c r="A66" s="91"/>
      <c r="B66" s="278"/>
      <c r="C66" s="116" t="s">
        <v>190</v>
      </c>
      <c r="D66" s="123"/>
      <c r="E66" s="118"/>
      <c r="F66" s="127"/>
      <c r="G66" s="108"/>
      <c r="H66" s="120">
        <f t="shared" ref="H66:H71" si="9">D66*F66</f>
        <v>0</v>
      </c>
      <c r="I66" s="121">
        <f t="shared" ref="I66:I71" si="10">IF(AND(ISNUMBER(E66),ISNUMBER(G66)),E66*G66,IF(ISNUMBER(E66),E66*F66,IF(ISNUMBER(G66),D66*G66,H66)))</f>
        <v>0</v>
      </c>
      <c r="J66" s="109">
        <f t="shared" ref="J66:J71" si="11">IF($L$76=0,0,H66/$L$76)</f>
        <v>0</v>
      </c>
      <c r="K66" s="125" t="s">
        <v>203</v>
      </c>
      <c r="L66" s="131"/>
      <c r="M66" s="118"/>
      <c r="N66" s="107"/>
      <c r="O66" s="108"/>
      <c r="P66" s="120">
        <f t="shared" ref="P66:P71" si="12">L66*N66</f>
        <v>0</v>
      </c>
      <c r="Q66" s="121">
        <f t="shared" ref="Q66:Q71" si="13">IF(AND(ISNUMBER(M66),ISNUMBER(O66)),M66*O66,IF(ISNUMBER(M66),M66*N66,IF(ISNUMBER(O66),L66*O66,P66)))</f>
        <v>0</v>
      </c>
      <c r="R66" s="109">
        <f t="shared" ref="R66:R72" si="14">IF($L$76=0,0,P66/$L$76)</f>
        <v>0</v>
      </c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  <c r="IU66" s="91"/>
      <c r="IV66" s="91"/>
    </row>
    <row r="67" spans="1:256" s="92" customFormat="1">
      <c r="A67" s="91"/>
      <c r="B67" s="278"/>
      <c r="C67" s="116" t="s">
        <v>192</v>
      </c>
      <c r="D67" s="123"/>
      <c r="E67" s="118"/>
      <c r="F67" s="127"/>
      <c r="G67" s="108"/>
      <c r="H67" s="120">
        <f t="shared" si="9"/>
        <v>0</v>
      </c>
      <c r="I67" s="121">
        <f t="shared" si="10"/>
        <v>0</v>
      </c>
      <c r="J67" s="109">
        <f t="shared" si="11"/>
        <v>0</v>
      </c>
      <c r="K67" s="125" t="s">
        <v>204</v>
      </c>
      <c r="L67" s="131"/>
      <c r="M67" s="118"/>
      <c r="N67" s="107"/>
      <c r="O67" s="108"/>
      <c r="P67" s="120">
        <f t="shared" si="12"/>
        <v>0</v>
      </c>
      <c r="Q67" s="121">
        <f t="shared" si="13"/>
        <v>0</v>
      </c>
      <c r="R67" s="109">
        <f t="shared" si="14"/>
        <v>0</v>
      </c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1"/>
      <c r="HT67" s="91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  <c r="IU67" s="91"/>
      <c r="IV67" s="91"/>
    </row>
    <row r="68" spans="1:256" s="92" customFormat="1">
      <c r="A68" s="91"/>
      <c r="B68" s="278"/>
      <c r="C68" s="116" t="s">
        <v>205</v>
      </c>
      <c r="D68" s="123"/>
      <c r="E68" s="118"/>
      <c r="F68" s="127"/>
      <c r="G68" s="108"/>
      <c r="H68" s="120">
        <f t="shared" si="9"/>
        <v>0</v>
      </c>
      <c r="I68" s="121">
        <f t="shared" si="10"/>
        <v>0</v>
      </c>
      <c r="J68" s="109">
        <f t="shared" si="11"/>
        <v>0</v>
      </c>
      <c r="K68" s="125" t="s">
        <v>195</v>
      </c>
      <c r="L68" s="131"/>
      <c r="M68" s="118"/>
      <c r="N68" s="107"/>
      <c r="O68" s="108"/>
      <c r="P68" s="120">
        <f t="shared" si="12"/>
        <v>0</v>
      </c>
      <c r="Q68" s="121">
        <f t="shared" si="13"/>
        <v>0</v>
      </c>
      <c r="R68" s="109">
        <f t="shared" si="14"/>
        <v>0</v>
      </c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91"/>
      <c r="HK68" s="91"/>
      <c r="HL68" s="91"/>
      <c r="HM68" s="91"/>
      <c r="HN68" s="91"/>
      <c r="HO68" s="91"/>
      <c r="HP68" s="91"/>
      <c r="HQ68" s="91"/>
      <c r="HR68" s="91"/>
      <c r="HS68" s="91"/>
      <c r="HT68" s="91"/>
      <c r="HU68" s="91"/>
      <c r="HV68" s="91"/>
      <c r="HW68" s="91"/>
      <c r="HX68" s="91"/>
      <c r="HY68" s="91"/>
      <c r="HZ68" s="91"/>
      <c r="IA68" s="91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91"/>
      <c r="IM68" s="91"/>
      <c r="IN68" s="91"/>
      <c r="IO68" s="91"/>
      <c r="IP68" s="91"/>
      <c r="IQ68" s="91"/>
      <c r="IR68" s="91"/>
      <c r="IS68" s="91"/>
      <c r="IT68" s="91"/>
      <c r="IU68" s="91"/>
      <c r="IV68" s="91"/>
    </row>
    <row r="69" spans="1:256" s="92" customFormat="1">
      <c r="A69" s="91"/>
      <c r="B69" s="278"/>
      <c r="C69" s="116" t="s">
        <v>196</v>
      </c>
      <c r="D69" s="123"/>
      <c r="E69" s="118"/>
      <c r="F69" s="127"/>
      <c r="G69" s="108"/>
      <c r="H69" s="120">
        <f t="shared" si="9"/>
        <v>0</v>
      </c>
      <c r="I69" s="121">
        <f t="shared" si="10"/>
        <v>0</v>
      </c>
      <c r="J69" s="109">
        <f t="shared" si="11"/>
        <v>0</v>
      </c>
      <c r="K69" s="125" t="s">
        <v>206</v>
      </c>
      <c r="L69" s="131"/>
      <c r="M69" s="118"/>
      <c r="N69" s="107"/>
      <c r="O69" s="108"/>
      <c r="P69" s="120">
        <f t="shared" si="12"/>
        <v>0</v>
      </c>
      <c r="Q69" s="121">
        <f t="shared" si="13"/>
        <v>0</v>
      </c>
      <c r="R69" s="109">
        <f t="shared" si="14"/>
        <v>0</v>
      </c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91"/>
      <c r="GW69" s="91"/>
      <c r="GX69" s="91"/>
      <c r="GY69" s="91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91"/>
      <c r="HK69" s="91"/>
      <c r="HL69" s="91"/>
      <c r="HM69" s="91"/>
      <c r="HN69" s="91"/>
      <c r="HO69" s="91"/>
      <c r="HP69" s="91"/>
      <c r="HQ69" s="91"/>
      <c r="HR69" s="91"/>
      <c r="HS69" s="91"/>
      <c r="HT69" s="91"/>
      <c r="HU69" s="91"/>
      <c r="HV69" s="91"/>
      <c r="HW69" s="91"/>
      <c r="HX69" s="91"/>
      <c r="HY69" s="91"/>
      <c r="HZ69" s="91"/>
      <c r="IA69" s="91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91"/>
    </row>
    <row r="70" spans="1:256" s="92" customFormat="1">
      <c r="A70" s="91"/>
      <c r="B70" s="278"/>
      <c r="C70" s="116" t="s">
        <v>198</v>
      </c>
      <c r="D70" s="123"/>
      <c r="E70" s="118"/>
      <c r="F70" s="127"/>
      <c r="G70" s="108"/>
      <c r="H70" s="120">
        <f t="shared" si="9"/>
        <v>0</v>
      </c>
      <c r="I70" s="121">
        <f t="shared" si="10"/>
        <v>0</v>
      </c>
      <c r="J70" s="109">
        <f t="shared" si="11"/>
        <v>0</v>
      </c>
      <c r="K70" s="125" t="s">
        <v>207</v>
      </c>
      <c r="L70" s="131"/>
      <c r="M70" s="118"/>
      <c r="N70" s="107"/>
      <c r="O70" s="108"/>
      <c r="P70" s="120">
        <f t="shared" si="12"/>
        <v>0</v>
      </c>
      <c r="Q70" s="121">
        <f t="shared" si="13"/>
        <v>0</v>
      </c>
      <c r="R70" s="109">
        <f t="shared" si="14"/>
        <v>0</v>
      </c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  <c r="HM70" s="91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1"/>
      <c r="HY70" s="91"/>
      <c r="HZ70" s="91"/>
      <c r="IA70" s="91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1"/>
      <c r="IM70" s="91"/>
      <c r="IN70" s="91"/>
      <c r="IO70" s="91"/>
      <c r="IP70" s="91"/>
      <c r="IQ70" s="91"/>
      <c r="IR70" s="91"/>
      <c r="IS70" s="91"/>
      <c r="IT70" s="91"/>
      <c r="IU70" s="91"/>
      <c r="IV70" s="91"/>
    </row>
    <row r="71" spans="1:256" s="92" customFormat="1">
      <c r="A71" s="91"/>
      <c r="B71" s="278"/>
      <c r="C71" s="116" t="s">
        <v>200</v>
      </c>
      <c r="D71" s="123"/>
      <c r="E71" s="118"/>
      <c r="F71" s="127"/>
      <c r="G71" s="108"/>
      <c r="H71" s="120">
        <f t="shared" si="9"/>
        <v>0</v>
      </c>
      <c r="I71" s="121">
        <f t="shared" si="10"/>
        <v>0</v>
      </c>
      <c r="J71" s="109">
        <f t="shared" si="11"/>
        <v>0</v>
      </c>
      <c r="K71" s="132"/>
      <c r="L71" s="131"/>
      <c r="M71" s="131"/>
      <c r="N71" s="107"/>
      <c r="O71" s="133"/>
      <c r="P71" s="120">
        <f t="shared" si="12"/>
        <v>0</v>
      </c>
      <c r="Q71" s="121">
        <f t="shared" si="13"/>
        <v>0</v>
      </c>
      <c r="R71" s="109">
        <f t="shared" si="14"/>
        <v>0</v>
      </c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  <c r="HM71" s="91"/>
      <c r="HN71" s="91"/>
      <c r="HO71" s="91"/>
      <c r="HP71" s="91"/>
      <c r="HQ71" s="91"/>
      <c r="HR71" s="91"/>
      <c r="HS71" s="91"/>
      <c r="HT71" s="91"/>
      <c r="HU71" s="91"/>
      <c r="HV71" s="91"/>
      <c r="HW71" s="91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1"/>
      <c r="IN71" s="91"/>
      <c r="IO71" s="91"/>
      <c r="IP71" s="91"/>
      <c r="IQ71" s="91"/>
      <c r="IR71" s="91"/>
      <c r="IS71" s="91"/>
      <c r="IT71" s="91"/>
      <c r="IU71" s="91"/>
      <c r="IV71" s="91"/>
    </row>
    <row r="72" spans="1:256" s="92" customFormat="1">
      <c r="A72" s="91"/>
      <c r="B72" s="278"/>
      <c r="C72" s="279" t="s">
        <v>144</v>
      </c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  <c r="O72" s="134"/>
      <c r="P72" s="128">
        <f>SUM(H66:H71,P66:P71)</f>
        <v>0</v>
      </c>
      <c r="Q72" s="129">
        <f>SUM(I66:I71,Q66:Q71)</f>
        <v>0</v>
      </c>
      <c r="R72" s="109">
        <f t="shared" si="14"/>
        <v>0</v>
      </c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  <c r="HM72" s="91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1"/>
      <c r="HY72" s="91"/>
      <c r="HZ72" s="91"/>
      <c r="IA72" s="91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1"/>
      <c r="IM72" s="91"/>
      <c r="IN72" s="91"/>
      <c r="IO72" s="91"/>
      <c r="IP72" s="91"/>
      <c r="IQ72" s="91"/>
      <c r="IR72" s="91"/>
      <c r="IS72" s="91"/>
      <c r="IT72" s="91"/>
      <c r="IU72" s="91"/>
      <c r="IV72" s="91"/>
    </row>
    <row r="73" spans="1:256" s="92" customFormat="1">
      <c r="A73" s="91"/>
      <c r="B73" s="280"/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2"/>
      <c r="R73" s="283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91"/>
      <c r="GW73" s="91"/>
      <c r="GX73" s="91"/>
      <c r="GY73" s="91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91"/>
      <c r="HK73" s="91"/>
      <c r="HL73" s="91"/>
      <c r="HM73" s="91"/>
      <c r="HN73" s="91"/>
      <c r="HO73" s="91"/>
      <c r="HP73" s="91"/>
      <c r="HQ73" s="91"/>
      <c r="HR73" s="91"/>
      <c r="HS73" s="91"/>
      <c r="HT73" s="91"/>
      <c r="HU73" s="91"/>
      <c r="HV73" s="91"/>
      <c r="HW73" s="91"/>
      <c r="HX73" s="91"/>
      <c r="HY73" s="91"/>
      <c r="HZ73" s="91"/>
      <c r="IA73" s="91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91"/>
      <c r="IM73" s="91"/>
      <c r="IN73" s="91"/>
      <c r="IO73" s="91"/>
      <c r="IP73" s="91"/>
      <c r="IQ73" s="91"/>
      <c r="IR73" s="91"/>
      <c r="IS73" s="91"/>
      <c r="IT73" s="91"/>
      <c r="IU73" s="91"/>
      <c r="IV73" s="91"/>
    </row>
    <row r="74" spans="1:256" s="92" customFormat="1">
      <c r="A74" s="91"/>
      <c r="B74" s="135"/>
      <c r="C74" s="271" t="s">
        <v>208</v>
      </c>
      <c r="D74" s="284"/>
      <c r="E74" s="268"/>
      <c r="F74" s="269">
        <f>(P64+N55+L30)*0.05</f>
        <v>2011.75</v>
      </c>
      <c r="G74" s="269"/>
      <c r="H74" s="270"/>
      <c r="I74" s="136"/>
      <c r="J74" s="137"/>
      <c r="K74" s="271" t="s">
        <v>136</v>
      </c>
      <c r="L74" s="272"/>
      <c r="M74" s="285"/>
      <c r="N74" s="285"/>
      <c r="O74" s="286"/>
      <c r="P74" s="137"/>
      <c r="Q74" s="137"/>
      <c r="R74" s="138">
        <f>IF($L$76=0,0,F74/$L$76)</f>
        <v>4.3478260869565216E-2</v>
      </c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91"/>
      <c r="GW74" s="91"/>
      <c r="GX74" s="91"/>
      <c r="GY74" s="91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91"/>
      <c r="HK74" s="91"/>
      <c r="HL74" s="91"/>
      <c r="HM74" s="91"/>
      <c r="HN74" s="91"/>
      <c r="HO74" s="91"/>
      <c r="HP74" s="91"/>
      <c r="HQ74" s="91"/>
      <c r="HR74" s="91"/>
      <c r="HS74" s="91"/>
      <c r="HT74" s="91"/>
      <c r="HU74" s="91"/>
      <c r="HV74" s="91"/>
      <c r="HW74" s="91"/>
      <c r="HX74" s="91"/>
      <c r="HY74" s="91"/>
      <c r="HZ74" s="91"/>
      <c r="IA74" s="91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91"/>
      <c r="IM74" s="91"/>
      <c r="IN74" s="91"/>
      <c r="IO74" s="91"/>
      <c r="IP74" s="91"/>
      <c r="IQ74" s="91"/>
      <c r="IR74" s="91"/>
      <c r="IS74" s="91"/>
      <c r="IT74" s="91"/>
      <c r="IU74" s="91"/>
      <c r="IV74" s="91"/>
    </row>
    <row r="75" spans="1:256" s="92" customFormat="1">
      <c r="A75" s="91"/>
      <c r="B75" s="135"/>
      <c r="C75" s="266" t="s">
        <v>209</v>
      </c>
      <c r="D75" s="267"/>
      <c r="E75" s="268"/>
      <c r="F75" s="269">
        <f>(P64+N55+L30)*0.1</f>
        <v>4023.5</v>
      </c>
      <c r="G75" s="269"/>
      <c r="H75" s="270"/>
      <c r="I75" s="137"/>
      <c r="J75" s="137"/>
      <c r="K75" s="271" t="s">
        <v>136</v>
      </c>
      <c r="L75" s="272"/>
      <c r="M75" s="273"/>
      <c r="N75" s="273"/>
      <c r="O75" s="273"/>
      <c r="P75" s="137"/>
      <c r="Q75" s="137"/>
      <c r="R75" s="13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91"/>
      <c r="GW75" s="91"/>
      <c r="GX75" s="91"/>
      <c r="GY75" s="91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91"/>
      <c r="HK75" s="91"/>
      <c r="HL75" s="91"/>
      <c r="HM75" s="91"/>
      <c r="HN75" s="91"/>
      <c r="HO75" s="91"/>
      <c r="HP75" s="91"/>
      <c r="HQ75" s="91"/>
      <c r="HR75" s="91"/>
      <c r="HS75" s="91"/>
      <c r="HT75" s="91"/>
      <c r="HU75" s="91"/>
      <c r="HV75" s="91"/>
      <c r="HW75" s="91"/>
      <c r="HX75" s="91"/>
      <c r="HY75" s="91"/>
      <c r="HZ75" s="91"/>
      <c r="IA75" s="91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91"/>
      <c r="IM75" s="91"/>
      <c r="IN75" s="91"/>
      <c r="IO75" s="91"/>
      <c r="IP75" s="91"/>
      <c r="IQ75" s="91"/>
      <c r="IR75" s="91"/>
      <c r="IS75" s="91"/>
      <c r="IT75" s="91"/>
      <c r="IU75" s="91"/>
      <c r="IV75" s="91"/>
    </row>
    <row r="76" spans="1:256" s="92" customFormat="1" ht="15">
      <c r="A76" s="91"/>
      <c r="B76" s="140"/>
      <c r="C76" s="91"/>
      <c r="D76" s="91"/>
      <c r="E76" s="91"/>
      <c r="F76" s="91"/>
      <c r="G76" s="91"/>
      <c r="H76" s="91"/>
      <c r="I76" s="274" t="s">
        <v>210</v>
      </c>
      <c r="J76" s="275"/>
      <c r="K76" s="276"/>
      <c r="L76" s="277">
        <f>SUM(L30,N55,P64,P72,F74,F75)</f>
        <v>46270.25</v>
      </c>
      <c r="M76" s="277"/>
      <c r="N76" s="277"/>
      <c r="O76" s="141" t="s">
        <v>211</v>
      </c>
      <c r="P76" s="254"/>
      <c r="Q76" s="255"/>
      <c r="R76" s="255"/>
      <c r="S76" s="137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1"/>
      <c r="HA76" s="91"/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  <c r="HM76" s="91"/>
      <c r="HN76" s="91"/>
      <c r="HO76" s="91"/>
      <c r="HP76" s="91"/>
      <c r="HQ76" s="91"/>
      <c r="HR76" s="91"/>
      <c r="HS76" s="91"/>
      <c r="HT76" s="91"/>
      <c r="HU76" s="91"/>
      <c r="HV76" s="91"/>
      <c r="HW76" s="91"/>
      <c r="HX76" s="91"/>
      <c r="HY76" s="91"/>
      <c r="HZ76" s="91"/>
      <c r="IA76" s="91"/>
      <c r="IB76" s="91"/>
      <c r="IC76" s="91"/>
      <c r="ID76" s="91"/>
      <c r="IE76" s="91"/>
      <c r="IF76" s="91"/>
      <c r="IG76" s="91"/>
      <c r="IH76" s="91"/>
      <c r="II76" s="91"/>
      <c r="IJ76" s="91"/>
      <c r="IK76" s="91"/>
      <c r="IL76" s="91"/>
      <c r="IM76" s="91"/>
      <c r="IN76" s="91"/>
      <c r="IO76" s="91"/>
      <c r="IP76" s="91"/>
      <c r="IQ76" s="91"/>
      <c r="IR76" s="91"/>
      <c r="IS76" s="91"/>
      <c r="IT76" s="91"/>
      <c r="IU76" s="91"/>
      <c r="IV76" s="91"/>
    </row>
    <row r="77" spans="1:256" s="92" customFormat="1">
      <c r="A77" s="91"/>
      <c r="B77" s="135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9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1"/>
      <c r="FX77" s="91"/>
      <c r="FY77" s="91"/>
      <c r="FZ77" s="91"/>
      <c r="GA77" s="91"/>
      <c r="GB77" s="91"/>
      <c r="GC77" s="91"/>
      <c r="GD77" s="91"/>
      <c r="GE77" s="91"/>
      <c r="GF77" s="91"/>
      <c r="GG77" s="91"/>
      <c r="GH77" s="91"/>
      <c r="GI77" s="91"/>
      <c r="GJ77" s="91"/>
      <c r="GK77" s="91"/>
      <c r="GL77" s="91"/>
      <c r="GM77" s="91"/>
      <c r="GN77" s="91"/>
      <c r="GO77" s="91"/>
      <c r="GP77" s="91"/>
      <c r="GQ77" s="91"/>
      <c r="GR77" s="91"/>
      <c r="GS77" s="91"/>
      <c r="GT77" s="91"/>
      <c r="GU77" s="91"/>
      <c r="GV77" s="91"/>
      <c r="GW77" s="91"/>
      <c r="GX77" s="91"/>
      <c r="GY77" s="91"/>
      <c r="GZ77" s="91"/>
      <c r="HA77" s="91"/>
      <c r="HB77" s="91"/>
      <c r="HC77" s="91"/>
      <c r="HD77" s="91"/>
      <c r="HE77" s="91"/>
      <c r="HF77" s="91"/>
      <c r="HG77" s="91"/>
      <c r="HH77" s="91"/>
      <c r="HI77" s="91"/>
      <c r="HJ77" s="91"/>
      <c r="HK77" s="91"/>
      <c r="HL77" s="91"/>
      <c r="HM77" s="91"/>
      <c r="HN77" s="91"/>
      <c r="HO77" s="91"/>
      <c r="HP77" s="91"/>
      <c r="HQ77" s="91"/>
      <c r="HR77" s="91"/>
      <c r="HS77" s="91"/>
      <c r="HT77" s="91"/>
      <c r="HU77" s="91"/>
      <c r="HV77" s="91"/>
      <c r="HW77" s="91"/>
      <c r="HX77" s="91"/>
      <c r="HY77" s="91"/>
      <c r="HZ77" s="91"/>
      <c r="IA77" s="91"/>
      <c r="IB77" s="91"/>
      <c r="IC77" s="91"/>
      <c r="ID77" s="91"/>
      <c r="IE77" s="91"/>
      <c r="IF77" s="91"/>
      <c r="IG77" s="91"/>
      <c r="IH77" s="91"/>
      <c r="II77" s="91"/>
      <c r="IJ77" s="91"/>
      <c r="IK77" s="91"/>
      <c r="IL77" s="91"/>
      <c r="IM77" s="91"/>
      <c r="IN77" s="91"/>
      <c r="IO77" s="91"/>
      <c r="IP77" s="91"/>
      <c r="IQ77" s="91"/>
      <c r="IR77" s="91"/>
      <c r="IS77" s="91"/>
      <c r="IT77" s="91"/>
      <c r="IU77" s="91"/>
      <c r="IV77" s="91"/>
    </row>
    <row r="78" spans="1:256" s="92" customFormat="1">
      <c r="A78" s="91"/>
      <c r="B78" s="135"/>
      <c r="C78" s="137"/>
      <c r="D78" s="137"/>
      <c r="E78" s="137"/>
      <c r="F78" s="137"/>
      <c r="G78" s="137"/>
      <c r="H78" s="137"/>
      <c r="I78" s="137"/>
      <c r="J78" s="137"/>
      <c r="K78" s="137"/>
      <c r="L78" s="142"/>
      <c r="M78" s="137"/>
      <c r="N78" s="137"/>
      <c r="O78" s="137"/>
      <c r="P78" s="137"/>
      <c r="Q78" s="137"/>
      <c r="R78" s="139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1"/>
      <c r="FX78" s="91"/>
      <c r="FY78" s="91"/>
      <c r="FZ78" s="91"/>
      <c r="GA78" s="91"/>
      <c r="GB78" s="91"/>
      <c r="GC78" s="91"/>
      <c r="GD78" s="91"/>
      <c r="GE78" s="91"/>
      <c r="GF78" s="91"/>
      <c r="GG78" s="91"/>
      <c r="GH78" s="91"/>
      <c r="GI78" s="91"/>
      <c r="GJ78" s="91"/>
      <c r="GK78" s="91"/>
      <c r="GL78" s="91"/>
      <c r="GM78" s="91"/>
      <c r="GN78" s="91"/>
      <c r="GO78" s="91"/>
      <c r="GP78" s="91"/>
      <c r="GQ78" s="91"/>
      <c r="GR78" s="91"/>
      <c r="GS78" s="91"/>
      <c r="GT78" s="91"/>
      <c r="GU78" s="91"/>
      <c r="GV78" s="91"/>
      <c r="GW78" s="91"/>
      <c r="GX78" s="91"/>
      <c r="GY78" s="91"/>
      <c r="GZ78" s="91"/>
      <c r="HA78" s="91"/>
      <c r="HB78" s="91"/>
      <c r="HC78" s="91"/>
      <c r="HD78" s="91"/>
      <c r="HE78" s="91"/>
      <c r="HF78" s="91"/>
      <c r="HG78" s="91"/>
      <c r="HH78" s="91"/>
      <c r="HI78" s="91"/>
      <c r="HJ78" s="91"/>
      <c r="HK78" s="91"/>
      <c r="HL78" s="91"/>
      <c r="HM78" s="91"/>
      <c r="HN78" s="91"/>
      <c r="HO78" s="91"/>
      <c r="HP78" s="91"/>
      <c r="HQ78" s="91"/>
      <c r="HR78" s="91"/>
      <c r="HS78" s="91"/>
      <c r="HT78" s="91"/>
      <c r="HU78" s="91"/>
      <c r="HV78" s="91"/>
      <c r="HW78" s="91"/>
      <c r="HX78" s="91"/>
      <c r="HY78" s="91"/>
      <c r="HZ78" s="91"/>
      <c r="IA78" s="91"/>
      <c r="IB78" s="91"/>
      <c r="IC78" s="91"/>
      <c r="ID78" s="91"/>
      <c r="IE78" s="91"/>
      <c r="IF78" s="91"/>
      <c r="IG78" s="91"/>
      <c r="IH78" s="91"/>
      <c r="II78" s="91"/>
      <c r="IJ78" s="91"/>
      <c r="IK78" s="91"/>
      <c r="IL78" s="91"/>
      <c r="IM78" s="91"/>
      <c r="IN78" s="91"/>
      <c r="IO78" s="91"/>
      <c r="IP78" s="91"/>
      <c r="IQ78" s="91"/>
      <c r="IR78" s="91"/>
      <c r="IS78" s="91"/>
      <c r="IT78" s="91"/>
      <c r="IU78" s="91"/>
      <c r="IV78" s="91"/>
    </row>
    <row r="79" spans="1:256" s="92" customFormat="1">
      <c r="A79" s="91"/>
      <c r="B79" s="256" t="s">
        <v>212</v>
      </c>
      <c r="C79" s="257"/>
      <c r="D79" s="143" t="s">
        <v>213</v>
      </c>
      <c r="E79" s="144"/>
      <c r="F79" s="145"/>
      <c r="G79" s="145"/>
      <c r="H79" s="145"/>
      <c r="I79" s="145"/>
      <c r="J79" s="145"/>
      <c r="K79" s="145"/>
      <c r="L79" s="146" t="s">
        <v>214</v>
      </c>
      <c r="M79" s="145"/>
      <c r="N79" s="145"/>
      <c r="O79" s="145"/>
      <c r="P79" s="147"/>
      <c r="Q79" s="147"/>
      <c r="R79" s="148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1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1"/>
      <c r="GI79" s="91"/>
      <c r="GJ79" s="91"/>
      <c r="GK79" s="91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1"/>
      <c r="GW79" s="91"/>
      <c r="GX79" s="91"/>
      <c r="GY79" s="91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1"/>
      <c r="HK79" s="91"/>
      <c r="HL79" s="91"/>
      <c r="HM79" s="91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1"/>
      <c r="HY79" s="91"/>
      <c r="HZ79" s="91"/>
      <c r="IA79" s="91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1"/>
      <c r="IM79" s="91"/>
      <c r="IN79" s="91"/>
      <c r="IO79" s="91"/>
      <c r="IP79" s="91"/>
      <c r="IQ79" s="91"/>
      <c r="IR79" s="91"/>
      <c r="IS79" s="91"/>
      <c r="IT79" s="91"/>
      <c r="IU79" s="91"/>
      <c r="IV79" s="91"/>
    </row>
    <row r="80" spans="1:256" s="92" customFormat="1" ht="15" thickBot="1">
      <c r="A80" s="91"/>
      <c r="B80" s="258"/>
      <c r="C80" s="259"/>
      <c r="D80" s="149" t="s">
        <v>215</v>
      </c>
      <c r="E80" s="150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2"/>
      <c r="Q80" s="152"/>
      <c r="R80" s="153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  <c r="FK80" s="91"/>
      <c r="FL80" s="91"/>
      <c r="FM80" s="91"/>
      <c r="FN80" s="91"/>
      <c r="FO80" s="91"/>
      <c r="FP80" s="91"/>
      <c r="FQ80" s="91"/>
      <c r="FR80" s="91"/>
      <c r="FS80" s="91"/>
      <c r="FT80" s="91"/>
      <c r="FU80" s="91"/>
      <c r="FV80" s="91"/>
      <c r="FW80" s="91"/>
      <c r="FX80" s="91"/>
      <c r="FY80" s="91"/>
      <c r="FZ80" s="91"/>
      <c r="GA80" s="91"/>
      <c r="GB80" s="91"/>
      <c r="GC80" s="91"/>
      <c r="GD80" s="91"/>
      <c r="GE80" s="91"/>
      <c r="GF80" s="91"/>
      <c r="GG80" s="91"/>
      <c r="GH80" s="91"/>
      <c r="GI80" s="91"/>
      <c r="GJ80" s="91"/>
      <c r="GK80" s="91"/>
      <c r="GL80" s="91"/>
      <c r="GM80" s="91"/>
      <c r="GN80" s="91"/>
      <c r="GO80" s="91"/>
      <c r="GP80" s="91"/>
      <c r="GQ80" s="91"/>
      <c r="GR80" s="91"/>
      <c r="GS80" s="91"/>
      <c r="GT80" s="91"/>
      <c r="GU80" s="91"/>
      <c r="GV80" s="91"/>
      <c r="GW80" s="91"/>
      <c r="GX80" s="91"/>
      <c r="GY80" s="91"/>
      <c r="GZ80" s="91"/>
      <c r="HA80" s="91"/>
      <c r="HB80" s="91"/>
      <c r="HC80" s="91"/>
      <c r="HD80" s="91"/>
      <c r="HE80" s="91"/>
      <c r="HF80" s="91"/>
      <c r="HG80" s="91"/>
      <c r="HH80" s="91"/>
      <c r="HI80" s="91"/>
      <c r="HJ80" s="91"/>
      <c r="HK80" s="91"/>
      <c r="HL80" s="91"/>
      <c r="HM80" s="91"/>
      <c r="HN80" s="91"/>
      <c r="HO80" s="91"/>
      <c r="HP80" s="91"/>
      <c r="HQ80" s="91"/>
      <c r="HR80" s="91"/>
      <c r="HS80" s="91"/>
      <c r="HT80" s="91"/>
      <c r="HU80" s="91"/>
      <c r="HV80" s="91"/>
      <c r="HW80" s="91"/>
      <c r="HX80" s="91"/>
      <c r="HY80" s="91"/>
      <c r="HZ80" s="91"/>
      <c r="IA80" s="91"/>
      <c r="IB80" s="91"/>
      <c r="IC80" s="91"/>
      <c r="ID80" s="91"/>
      <c r="IE80" s="91"/>
      <c r="IF80" s="91"/>
      <c r="IG80" s="91"/>
      <c r="IH80" s="91"/>
      <c r="II80" s="91"/>
      <c r="IJ80" s="91"/>
      <c r="IK80" s="91"/>
      <c r="IL80" s="91"/>
      <c r="IM80" s="91"/>
      <c r="IN80" s="91"/>
      <c r="IO80" s="91"/>
      <c r="IP80" s="91"/>
      <c r="IQ80" s="91"/>
      <c r="IR80" s="91"/>
      <c r="IS80" s="91"/>
      <c r="IT80" s="91"/>
      <c r="IU80" s="91"/>
      <c r="IV80" s="91"/>
    </row>
  </sheetData>
  <mergeCells count="232">
    <mergeCell ref="B1:R1"/>
    <mergeCell ref="B3:D3"/>
    <mergeCell ref="E3:R3"/>
    <mergeCell ref="B4:B24"/>
    <mergeCell ref="C4:D4"/>
    <mergeCell ref="E4:J4"/>
    <mergeCell ref="L4:R4"/>
    <mergeCell ref="C5:D5"/>
    <mergeCell ref="E5:J5"/>
    <mergeCell ref="L5:R5"/>
    <mergeCell ref="C6:D6"/>
    <mergeCell ref="E6:J6"/>
    <mergeCell ref="K6:R24"/>
    <mergeCell ref="C7:D7"/>
    <mergeCell ref="E7:J7"/>
    <mergeCell ref="C8:D8"/>
    <mergeCell ref="E8:J8"/>
    <mergeCell ref="C9:D9"/>
    <mergeCell ref="E9:J9"/>
    <mergeCell ref="C10:D10"/>
    <mergeCell ref="E10:J10"/>
    <mergeCell ref="C11:D15"/>
    <mergeCell ref="E11:F11"/>
    <mergeCell ref="G11:H11"/>
    <mergeCell ref="I11:J11"/>
    <mergeCell ref="E12:F12"/>
    <mergeCell ref="G12:H12"/>
    <mergeCell ref="I12:J12"/>
    <mergeCell ref="E13:F13"/>
    <mergeCell ref="G13:H13"/>
    <mergeCell ref="C16:D16"/>
    <mergeCell ref="E16:J16"/>
    <mergeCell ref="C17:D17"/>
    <mergeCell ref="C18:D18"/>
    <mergeCell ref="I13:J13"/>
    <mergeCell ref="E14:F14"/>
    <mergeCell ref="G14:H14"/>
    <mergeCell ref="I14:J14"/>
    <mergeCell ref="E15:F15"/>
    <mergeCell ref="G15:H15"/>
    <mergeCell ref="I15:J15"/>
    <mergeCell ref="I22:J22"/>
    <mergeCell ref="C23:D23"/>
    <mergeCell ref="E23:J23"/>
    <mergeCell ref="C24:D24"/>
    <mergeCell ref="E24:J24"/>
    <mergeCell ref="B25:R25"/>
    <mergeCell ref="C19:D19"/>
    <mergeCell ref="C21:D22"/>
    <mergeCell ref="E21:F21"/>
    <mergeCell ref="G21:H21"/>
    <mergeCell ref="I21:J21"/>
    <mergeCell ref="E22:F22"/>
    <mergeCell ref="G22:H22"/>
    <mergeCell ref="C20:D20"/>
    <mergeCell ref="E20:F20"/>
    <mergeCell ref="N26:O26"/>
    <mergeCell ref="P26:R26"/>
    <mergeCell ref="C27:D27"/>
    <mergeCell ref="E27:F27"/>
    <mergeCell ref="G27:H27"/>
    <mergeCell ref="J27:K27"/>
    <mergeCell ref="L27:M27"/>
    <mergeCell ref="N27:O27"/>
    <mergeCell ref="P27:R27"/>
    <mergeCell ref="C26:D26"/>
    <mergeCell ref="E26:F26"/>
    <mergeCell ref="G26:H26"/>
    <mergeCell ref="J26:K26"/>
    <mergeCell ref="L26:M26"/>
    <mergeCell ref="L28:M28"/>
    <mergeCell ref="N28:O28"/>
    <mergeCell ref="P28:R28"/>
    <mergeCell ref="C29:D29"/>
    <mergeCell ref="E29:F29"/>
    <mergeCell ref="G29:H29"/>
    <mergeCell ref="J29:K29"/>
    <mergeCell ref="L29:M29"/>
    <mergeCell ref="N29:O29"/>
    <mergeCell ref="P29:R29"/>
    <mergeCell ref="C28:D28"/>
    <mergeCell ref="E28:F28"/>
    <mergeCell ref="G28:H28"/>
    <mergeCell ref="J28:K28"/>
    <mergeCell ref="C30:K30"/>
    <mergeCell ref="L30:M30"/>
    <mergeCell ref="N30:O30"/>
    <mergeCell ref="P30:R30"/>
    <mergeCell ref="B31:R31"/>
    <mergeCell ref="B32:B55"/>
    <mergeCell ref="D32:E32"/>
    <mergeCell ref="F32:G32"/>
    <mergeCell ref="I32:J32"/>
    <mergeCell ref="N32:O32"/>
    <mergeCell ref="B26:B30"/>
    <mergeCell ref="N34:O34"/>
    <mergeCell ref="P34:Q34"/>
    <mergeCell ref="D35:E35"/>
    <mergeCell ref="F35:G35"/>
    <mergeCell ref="I35:J35"/>
    <mergeCell ref="N35:O35"/>
    <mergeCell ref="P35:Q35"/>
    <mergeCell ref="P32:Q32"/>
    <mergeCell ref="C33:C39"/>
    <mergeCell ref="D33:E33"/>
    <mergeCell ref="F33:G33"/>
    <mergeCell ref="I33:J33"/>
    <mergeCell ref="N33:O33"/>
    <mergeCell ref="P33:Q33"/>
    <mergeCell ref="D34:E34"/>
    <mergeCell ref="F34:G34"/>
    <mergeCell ref="I34:J34"/>
    <mergeCell ref="D36:E36"/>
    <mergeCell ref="F36:G36"/>
    <mergeCell ref="I36:J36"/>
    <mergeCell ref="N36:O36"/>
    <mergeCell ref="P36:Q36"/>
    <mergeCell ref="D37:E37"/>
    <mergeCell ref="F37:G37"/>
    <mergeCell ref="I37:J37"/>
    <mergeCell ref="N37:O37"/>
    <mergeCell ref="P37:Q37"/>
    <mergeCell ref="D38:E38"/>
    <mergeCell ref="F38:G38"/>
    <mergeCell ref="I38:J38"/>
    <mergeCell ref="N38:O38"/>
    <mergeCell ref="P38:Q38"/>
    <mergeCell ref="D39:E39"/>
    <mergeCell ref="F39:G39"/>
    <mergeCell ref="I39:J39"/>
    <mergeCell ref="N39:O39"/>
    <mergeCell ref="P39:Q39"/>
    <mergeCell ref="P41:Q41"/>
    <mergeCell ref="D42:E42"/>
    <mergeCell ref="F42:G42"/>
    <mergeCell ref="I42:J42"/>
    <mergeCell ref="N42:O42"/>
    <mergeCell ref="P42:Q42"/>
    <mergeCell ref="D44:E44"/>
    <mergeCell ref="F44:G44"/>
    <mergeCell ref="I44:J44"/>
    <mergeCell ref="N44:O44"/>
    <mergeCell ref="P44:Q44"/>
    <mergeCell ref="D45:E45"/>
    <mergeCell ref="F45:G45"/>
    <mergeCell ref="I45:J45"/>
    <mergeCell ref="N45:O45"/>
    <mergeCell ref="P45:Q45"/>
    <mergeCell ref="D46:E46"/>
    <mergeCell ref="F46:G46"/>
    <mergeCell ref="I46:J46"/>
    <mergeCell ref="N46:O46"/>
    <mergeCell ref="P46:Q46"/>
    <mergeCell ref="D47:E47"/>
    <mergeCell ref="F47:G47"/>
    <mergeCell ref="I47:J47"/>
    <mergeCell ref="N47:O47"/>
    <mergeCell ref="P47:Q47"/>
    <mergeCell ref="D48:E48"/>
    <mergeCell ref="F48:G48"/>
    <mergeCell ref="I48:J48"/>
    <mergeCell ref="N48:O48"/>
    <mergeCell ref="P48:Q48"/>
    <mergeCell ref="C51:H51"/>
    <mergeCell ref="I51:J51"/>
    <mergeCell ref="N51:O51"/>
    <mergeCell ref="P51:Q51"/>
    <mergeCell ref="C40:C49"/>
    <mergeCell ref="D40:E40"/>
    <mergeCell ref="F40:G40"/>
    <mergeCell ref="I40:J40"/>
    <mergeCell ref="N40:O40"/>
    <mergeCell ref="P40:Q40"/>
    <mergeCell ref="D41:E41"/>
    <mergeCell ref="F41:G41"/>
    <mergeCell ref="I41:J41"/>
    <mergeCell ref="N41:O41"/>
    <mergeCell ref="D43:E43"/>
    <mergeCell ref="F43:G43"/>
    <mergeCell ref="I43:J43"/>
    <mergeCell ref="N43:O43"/>
    <mergeCell ref="P43:Q43"/>
    <mergeCell ref="C52:H52"/>
    <mergeCell ref="I52:J52"/>
    <mergeCell ref="N52:O52"/>
    <mergeCell ref="P52:Q52"/>
    <mergeCell ref="D49:E49"/>
    <mergeCell ref="F49:G49"/>
    <mergeCell ref="I49:J49"/>
    <mergeCell ref="N49:O49"/>
    <mergeCell ref="P49:Q49"/>
    <mergeCell ref="C50:H50"/>
    <mergeCell ref="I50:J50"/>
    <mergeCell ref="N50:O50"/>
    <mergeCell ref="P50:Q50"/>
    <mergeCell ref="N55:O55"/>
    <mergeCell ref="P55:Q55"/>
    <mergeCell ref="B56:R56"/>
    <mergeCell ref="B57:B64"/>
    <mergeCell ref="C64:O64"/>
    <mergeCell ref="C53:H53"/>
    <mergeCell ref="I53:J53"/>
    <mergeCell ref="N53:O53"/>
    <mergeCell ref="P53:Q53"/>
    <mergeCell ref="C54:H54"/>
    <mergeCell ref="I54:J54"/>
    <mergeCell ref="N54:O54"/>
    <mergeCell ref="P54:Q54"/>
    <mergeCell ref="P76:R76"/>
    <mergeCell ref="B79:C80"/>
    <mergeCell ref="E17:F17"/>
    <mergeCell ref="E18:F18"/>
    <mergeCell ref="E19:F19"/>
    <mergeCell ref="I17:J17"/>
    <mergeCell ref="G17:H17"/>
    <mergeCell ref="G18:H18"/>
    <mergeCell ref="G19:H19"/>
    <mergeCell ref="G20:H20"/>
    <mergeCell ref="C75:E75"/>
    <mergeCell ref="F75:H75"/>
    <mergeCell ref="K75:L75"/>
    <mergeCell ref="M75:O75"/>
    <mergeCell ref="I76:K76"/>
    <mergeCell ref="L76:N76"/>
    <mergeCell ref="B65:B72"/>
    <mergeCell ref="C72:N72"/>
    <mergeCell ref="B73:R73"/>
    <mergeCell ref="C74:E74"/>
    <mergeCell ref="F74:H74"/>
    <mergeCell ref="K74:L74"/>
    <mergeCell ref="M74:O74"/>
    <mergeCell ref="C55:L55"/>
  </mergeCells>
  <phoneticPr fontId="14" type="noConversion"/>
  <pageMargins left="0" right="0" top="0" bottom="0" header="0.31496062992125984" footer="0.31496062992125984"/>
  <pageSetup paperSize="9" scale="5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3.5"/>
  <cols>
    <col min="1" max="1" width="6.25" customWidth="1"/>
    <col min="2" max="2" width="7.625" customWidth="1"/>
    <col min="4" max="4" width="12.375" customWidth="1"/>
    <col min="5" max="5" width="10" customWidth="1"/>
    <col min="6" max="6" width="14" customWidth="1"/>
    <col min="8" max="8" width="8.625" customWidth="1"/>
    <col min="15" max="15" width="20.875" customWidth="1"/>
  </cols>
  <sheetData>
    <row r="1" spans="1:15" ht="22.5">
      <c r="A1" s="188" t="s">
        <v>21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5" ht="14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189"/>
      <c r="M2" s="189"/>
      <c r="N2" s="189"/>
      <c r="O2" s="189"/>
    </row>
    <row r="3" spans="1:15" ht="18.75" customHeight="1">
      <c r="A3" s="375" t="s">
        <v>35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23" t="s">
        <v>0</v>
      </c>
      <c r="M3" s="24"/>
      <c r="N3" s="24" t="s">
        <v>1</v>
      </c>
      <c r="O3" s="24" t="s">
        <v>2</v>
      </c>
    </row>
    <row r="4" spans="1:15" ht="14.2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>
      <c r="A5" s="370" t="s">
        <v>3</v>
      </c>
      <c r="B5" s="376" t="s">
        <v>4</v>
      </c>
      <c r="C5" s="376" t="s">
        <v>5</v>
      </c>
      <c r="D5" s="378" t="s">
        <v>6</v>
      </c>
      <c r="E5" s="376" t="s">
        <v>7</v>
      </c>
      <c r="F5" s="370" t="s">
        <v>8</v>
      </c>
      <c r="G5" s="376" t="s">
        <v>18</v>
      </c>
      <c r="H5" s="381" t="s">
        <v>36</v>
      </c>
      <c r="I5" s="382"/>
      <c r="J5" s="381" t="s">
        <v>37</v>
      </c>
      <c r="K5" s="382"/>
      <c r="L5" s="367" t="s">
        <v>39</v>
      </c>
      <c r="M5" s="368"/>
      <c r="N5" s="369"/>
      <c r="O5" s="370" t="s">
        <v>10</v>
      </c>
    </row>
    <row r="6" spans="1:15" ht="21" customHeight="1">
      <c r="A6" s="371"/>
      <c r="B6" s="377"/>
      <c r="C6" s="377"/>
      <c r="D6" s="379"/>
      <c r="E6" s="377"/>
      <c r="F6" s="371"/>
      <c r="G6" s="377"/>
      <c r="H6" s="35" t="s">
        <v>45</v>
      </c>
      <c r="I6" s="35" t="s">
        <v>46</v>
      </c>
      <c r="J6" s="35" t="s">
        <v>45</v>
      </c>
      <c r="K6" s="35" t="s">
        <v>46</v>
      </c>
      <c r="L6" s="48" t="s">
        <v>11</v>
      </c>
      <c r="M6" s="36" t="s">
        <v>12</v>
      </c>
      <c r="N6" s="37" t="s">
        <v>13</v>
      </c>
      <c r="O6" s="371"/>
    </row>
    <row r="7" spans="1:15" ht="48.75" customHeight="1">
      <c r="A7" s="38">
        <v>1</v>
      </c>
      <c r="B7" s="39" t="s">
        <v>33</v>
      </c>
      <c r="C7" s="39" t="s">
        <v>20</v>
      </c>
      <c r="D7" s="40" t="s">
        <v>41</v>
      </c>
      <c r="E7" s="34" t="s">
        <v>34</v>
      </c>
      <c r="F7" s="40"/>
      <c r="G7" s="49" t="s">
        <v>32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372" t="s">
        <v>52</v>
      </c>
    </row>
    <row r="8" spans="1:15" ht="32.25" customHeight="1">
      <c r="A8" s="38"/>
      <c r="B8" s="38"/>
      <c r="C8" s="38"/>
      <c r="D8" s="42" t="s">
        <v>14</v>
      </c>
      <c r="E8" s="43"/>
      <c r="F8" s="38"/>
      <c r="G8" s="35"/>
      <c r="H8" s="364" t="s">
        <v>56</v>
      </c>
      <c r="I8" s="366"/>
      <c r="J8" s="364" t="s">
        <v>47</v>
      </c>
      <c r="K8" s="366"/>
      <c r="L8" s="36"/>
      <c r="M8" s="44"/>
      <c r="N8" s="45"/>
      <c r="O8" s="373"/>
    </row>
    <row r="9" spans="1:15" ht="32.25" customHeight="1">
      <c r="A9" s="38"/>
      <c r="B9" s="38"/>
      <c r="C9" s="38"/>
      <c r="D9" s="42" t="s">
        <v>15</v>
      </c>
      <c r="E9" s="43"/>
      <c r="F9" s="46"/>
      <c r="G9" s="35"/>
      <c r="H9" s="364" t="s">
        <v>19</v>
      </c>
      <c r="I9" s="366"/>
      <c r="J9" s="364" t="s">
        <v>40</v>
      </c>
      <c r="K9" s="366"/>
      <c r="L9" s="36"/>
      <c r="M9" s="44"/>
      <c r="N9" s="45"/>
      <c r="O9" s="374"/>
    </row>
    <row r="10" spans="1:15" ht="36.75" customHeight="1">
      <c r="A10" s="361" t="s">
        <v>77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</row>
    <row r="11" spans="1:15" ht="22.5" customHeight="1">
      <c r="A11" s="363" t="s">
        <v>16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</row>
    <row r="12" spans="1:15">
      <c r="A12" s="363"/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</row>
    <row r="15" spans="1:15" ht="22.5">
      <c r="A15" s="188" t="s">
        <v>21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</row>
    <row r="16" spans="1:15" ht="14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189"/>
      <c r="M16" s="189"/>
      <c r="N16" s="189"/>
      <c r="O16" s="189"/>
    </row>
    <row r="17" spans="1:15" ht="14.25">
      <c r="A17" s="375" t="s">
        <v>35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23" t="s">
        <v>0</v>
      </c>
      <c r="M17" s="24"/>
      <c r="N17" s="24" t="s">
        <v>1</v>
      </c>
      <c r="O17" s="24" t="s">
        <v>2</v>
      </c>
    </row>
    <row r="18" spans="1:15" ht="14.2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>
      <c r="A19" s="370" t="s">
        <v>3</v>
      </c>
      <c r="B19" s="376" t="s">
        <v>4</v>
      </c>
      <c r="C19" s="376" t="s">
        <v>5</v>
      </c>
      <c r="D19" s="378" t="s">
        <v>6</v>
      </c>
      <c r="E19" s="376" t="s">
        <v>7</v>
      </c>
      <c r="F19" s="370" t="s">
        <v>8</v>
      </c>
      <c r="G19" s="376" t="s">
        <v>18</v>
      </c>
      <c r="H19" s="380" t="s">
        <v>38</v>
      </c>
      <c r="I19" s="380"/>
      <c r="J19" s="364" t="s">
        <v>48</v>
      </c>
      <c r="K19" s="366"/>
      <c r="L19" s="367" t="s">
        <v>17</v>
      </c>
      <c r="M19" s="368"/>
      <c r="N19" s="369"/>
      <c r="O19" s="370" t="s">
        <v>10</v>
      </c>
    </row>
    <row r="20" spans="1:15" ht="27" customHeight="1">
      <c r="A20" s="371"/>
      <c r="B20" s="377"/>
      <c r="C20" s="377"/>
      <c r="D20" s="379"/>
      <c r="E20" s="377"/>
      <c r="F20" s="371"/>
      <c r="G20" s="377"/>
      <c r="H20" s="35" t="s">
        <v>45</v>
      </c>
      <c r="I20" s="35" t="s">
        <v>53</v>
      </c>
      <c r="J20" s="35" t="s">
        <v>49</v>
      </c>
      <c r="K20" s="35" t="s">
        <v>50</v>
      </c>
      <c r="L20" s="48" t="s">
        <v>11</v>
      </c>
      <c r="M20" s="36" t="s">
        <v>12</v>
      </c>
      <c r="N20" s="37" t="s">
        <v>13</v>
      </c>
      <c r="O20" s="371"/>
    </row>
    <row r="21" spans="1:15" ht="91.5" customHeight="1">
      <c r="A21" s="38">
        <v>1</v>
      </c>
      <c r="B21" s="39" t="s">
        <v>33</v>
      </c>
      <c r="C21" s="39" t="s">
        <v>20</v>
      </c>
      <c r="D21" s="40" t="s">
        <v>42</v>
      </c>
      <c r="E21" s="34" t="s">
        <v>43</v>
      </c>
      <c r="G21" s="49" t="s">
        <v>76</v>
      </c>
      <c r="H21" s="58">
        <v>52.88</v>
      </c>
      <c r="I21" s="58">
        <v>51</v>
      </c>
      <c r="J21" s="35" t="s">
        <v>51</v>
      </c>
      <c r="K21" s="56">
        <v>46.91</v>
      </c>
      <c r="L21" s="57"/>
      <c r="M21" s="39"/>
      <c r="N21" s="39"/>
      <c r="O21" s="372" t="s">
        <v>58</v>
      </c>
    </row>
    <row r="22" spans="1:15" ht="31.5" customHeight="1">
      <c r="A22" s="38"/>
      <c r="B22" s="38"/>
      <c r="C22" s="38"/>
      <c r="D22" s="42" t="s">
        <v>14</v>
      </c>
      <c r="E22" s="43"/>
      <c r="F22" s="38"/>
      <c r="G22" s="35"/>
      <c r="H22" s="364" t="s">
        <v>57</v>
      </c>
      <c r="I22" s="365"/>
      <c r="J22" s="365"/>
      <c r="K22" s="366"/>
      <c r="L22" s="53"/>
      <c r="M22" s="44"/>
      <c r="N22" s="45"/>
      <c r="O22" s="373"/>
    </row>
    <row r="23" spans="1:15" ht="40.5" customHeight="1">
      <c r="A23" s="38"/>
      <c r="B23" s="38"/>
      <c r="C23" s="38"/>
      <c r="D23" s="42" t="s">
        <v>15</v>
      </c>
      <c r="E23" s="43"/>
      <c r="F23" s="46"/>
      <c r="G23" s="35"/>
      <c r="H23" s="364" t="s">
        <v>44</v>
      </c>
      <c r="I23" s="365"/>
      <c r="J23" s="365"/>
      <c r="K23" s="366"/>
      <c r="L23" s="36"/>
      <c r="M23" s="44"/>
      <c r="N23" s="45"/>
      <c r="O23" s="374"/>
    </row>
    <row r="24" spans="1:15" ht="33" customHeight="1">
      <c r="A24" s="361" t="s">
        <v>75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</row>
    <row r="25" spans="1:15" ht="18" customHeight="1">
      <c r="A25" s="363" t="s">
        <v>16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</row>
    <row r="26" spans="1:15" ht="27" customHeight="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</row>
  </sheetData>
  <mergeCells count="40"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A24:O24"/>
    <mergeCell ref="A25:O26"/>
    <mergeCell ref="H23:K23"/>
    <mergeCell ref="H22:K22"/>
    <mergeCell ref="L19:N19"/>
    <mergeCell ref="O19:O20"/>
    <mergeCell ref="O21:O23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95250</xdr:colOff>
                    <xdr:row>2</xdr:row>
                    <xdr:rowOff>19050</xdr:rowOff>
                  </from>
                  <to>
                    <xdr:col>12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466725</xdr:colOff>
                    <xdr:row>2</xdr:row>
                    <xdr:rowOff>9525</xdr:rowOff>
                  </from>
                  <to>
                    <xdr:col>13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95250</xdr:colOff>
                    <xdr:row>16</xdr:row>
                    <xdr:rowOff>19050</xdr:rowOff>
                  </from>
                  <to>
                    <xdr:col>12</xdr:col>
                    <xdr:colOff>76200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466725</xdr:colOff>
                    <xdr:row>16</xdr:row>
                    <xdr:rowOff>9525</xdr:rowOff>
                  </from>
                  <to>
                    <xdr:col>13</xdr:col>
                    <xdr:colOff>361950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3.5"/>
  <cols>
    <col min="1" max="1" width="5.625" customWidth="1"/>
    <col min="2" max="2" width="7.875" customWidth="1"/>
    <col min="3" max="3" width="9.875" customWidth="1"/>
    <col min="4" max="4" width="20" customWidth="1"/>
    <col min="5" max="5" width="11.625" customWidth="1"/>
    <col min="8" max="8" width="11.5" customWidth="1"/>
    <col min="9" max="9" width="10.25" customWidth="1"/>
    <col min="10" max="10" width="10.375" customWidth="1"/>
    <col min="14" max="14" width="10.25" customWidth="1"/>
  </cols>
  <sheetData>
    <row r="1" spans="1:14" ht="22.5">
      <c r="A1" s="188" t="s">
        <v>21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14.25">
      <c r="A2" s="5"/>
      <c r="B2" s="5"/>
      <c r="C2" s="5"/>
      <c r="D2" s="5"/>
      <c r="E2" s="6"/>
      <c r="F2" s="5"/>
      <c r="G2" s="5"/>
      <c r="H2" s="5"/>
      <c r="I2" s="5"/>
      <c r="J2" s="5"/>
      <c r="K2" s="189"/>
      <c r="L2" s="189"/>
      <c r="M2" s="189"/>
      <c r="N2" s="189"/>
    </row>
    <row r="3" spans="1:14" ht="14.25" customHeight="1">
      <c r="A3" s="190" t="s">
        <v>87</v>
      </c>
      <c r="B3" s="190"/>
      <c r="C3" s="190"/>
      <c r="D3" s="190"/>
      <c r="E3" s="190"/>
      <c r="F3" s="190"/>
      <c r="G3" s="190"/>
      <c r="H3" s="190"/>
      <c r="I3" s="190"/>
      <c r="J3" s="60"/>
      <c r="K3" s="23" t="s">
        <v>0</v>
      </c>
      <c r="L3" s="24"/>
      <c r="M3" s="24" t="s">
        <v>1</v>
      </c>
      <c r="N3" s="24" t="s">
        <v>2</v>
      </c>
    </row>
    <row r="4" spans="1:14" ht="14.2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>
      <c r="A5" s="370" t="s">
        <v>3</v>
      </c>
      <c r="B5" s="376" t="s">
        <v>4</v>
      </c>
      <c r="C5" s="376" t="s">
        <v>5</v>
      </c>
      <c r="D5" s="378" t="s">
        <v>6</v>
      </c>
      <c r="E5" s="376" t="s">
        <v>7</v>
      </c>
      <c r="F5" s="370" t="s">
        <v>8</v>
      </c>
      <c r="G5" s="376" t="s">
        <v>18</v>
      </c>
      <c r="H5" s="376" t="s">
        <v>59</v>
      </c>
      <c r="I5" s="376" t="s">
        <v>60</v>
      </c>
      <c r="J5" s="376" t="s">
        <v>61</v>
      </c>
      <c r="K5" s="367" t="s">
        <v>74</v>
      </c>
      <c r="L5" s="368"/>
      <c r="M5" s="369"/>
      <c r="N5" s="370" t="s">
        <v>10</v>
      </c>
    </row>
    <row r="6" spans="1:14" ht="21" customHeight="1">
      <c r="A6" s="371"/>
      <c r="B6" s="377"/>
      <c r="C6" s="377"/>
      <c r="D6" s="379"/>
      <c r="E6" s="377"/>
      <c r="F6" s="371"/>
      <c r="G6" s="377"/>
      <c r="H6" s="377"/>
      <c r="I6" s="377"/>
      <c r="J6" s="377"/>
      <c r="K6" s="62" t="s">
        <v>11</v>
      </c>
      <c r="L6" s="36" t="s">
        <v>12</v>
      </c>
      <c r="M6" s="37" t="s">
        <v>13</v>
      </c>
      <c r="N6" s="371"/>
    </row>
    <row r="7" spans="1:14" ht="51" customHeight="1">
      <c r="A7" s="38">
        <v>1</v>
      </c>
      <c r="B7" s="39" t="s">
        <v>63</v>
      </c>
      <c r="C7" s="39" t="s">
        <v>64</v>
      </c>
      <c r="D7" s="40" t="s">
        <v>66</v>
      </c>
      <c r="E7" s="34" t="s">
        <v>67</v>
      </c>
      <c r="F7" s="40"/>
      <c r="G7" s="63" t="s">
        <v>62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>
      <c r="A8" s="383">
        <v>2</v>
      </c>
      <c r="B8" s="383" t="s">
        <v>63</v>
      </c>
      <c r="C8" s="39" t="s">
        <v>64</v>
      </c>
      <c r="D8" s="40" t="s">
        <v>69</v>
      </c>
      <c r="E8" s="34" t="s">
        <v>68</v>
      </c>
      <c r="F8" s="386"/>
      <c r="G8" s="63" t="s">
        <v>62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>
      <c r="A9" s="384"/>
      <c r="B9" s="384"/>
      <c r="C9" s="39" t="s">
        <v>64</v>
      </c>
      <c r="D9" s="40" t="s">
        <v>70</v>
      </c>
      <c r="E9" s="34" t="s">
        <v>72</v>
      </c>
      <c r="F9" s="387"/>
      <c r="G9" s="63" t="s">
        <v>62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>
      <c r="A10" s="385"/>
      <c r="B10" s="385"/>
      <c r="C10" s="39" t="s">
        <v>65</v>
      </c>
      <c r="D10" s="40" t="s">
        <v>71</v>
      </c>
      <c r="E10" s="34" t="s">
        <v>73</v>
      </c>
      <c r="F10" s="388"/>
      <c r="G10" s="63" t="s">
        <v>62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>
      <c r="A11" s="67"/>
      <c r="B11" s="67"/>
      <c r="C11" s="39"/>
      <c r="D11" s="70" t="s">
        <v>78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>
      <c r="A12" s="38"/>
      <c r="B12" s="38"/>
      <c r="C12" s="38"/>
      <c r="D12" s="42" t="s">
        <v>14</v>
      </c>
      <c r="E12" s="43"/>
      <c r="F12" s="38"/>
      <c r="G12" s="64"/>
      <c r="H12" s="72" t="s">
        <v>81</v>
      </c>
      <c r="I12" s="72" t="s">
        <v>82</v>
      </c>
      <c r="J12" s="72" t="s">
        <v>81</v>
      </c>
      <c r="K12" s="36"/>
      <c r="L12" s="44"/>
      <c r="M12" s="45"/>
      <c r="N12" s="41"/>
    </row>
    <row r="13" spans="1:14" ht="40.5" customHeight="1">
      <c r="A13" s="38"/>
      <c r="B13" s="38"/>
      <c r="C13" s="38"/>
      <c r="D13" s="42" t="s">
        <v>15</v>
      </c>
      <c r="E13" s="43"/>
      <c r="F13" s="46"/>
      <c r="G13" s="64"/>
      <c r="H13" s="64" t="s">
        <v>84</v>
      </c>
      <c r="I13" s="64" t="s">
        <v>85</v>
      </c>
      <c r="J13" s="61" t="s">
        <v>80</v>
      </c>
      <c r="K13" s="36"/>
      <c r="L13" s="44"/>
      <c r="M13" s="45"/>
      <c r="N13" s="41"/>
    </row>
    <row r="14" spans="1:14" ht="40.5" customHeight="1">
      <c r="A14" s="361" t="s">
        <v>83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</row>
    <row r="15" spans="1:14" ht="33.75" customHeight="1">
      <c r="A15" s="363" t="s">
        <v>86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</row>
    <row r="16" spans="1:14" ht="33.75" customHeight="1">
      <c r="A16" s="363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</row>
  </sheetData>
  <mergeCells count="20"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14:N14"/>
    <mergeCell ref="A15:N16"/>
    <mergeCell ref="A8:A10"/>
    <mergeCell ref="B8:B10"/>
    <mergeCell ref="F8:F10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靠背总成</vt:lpstr>
      <vt:lpstr>工装汇总表</vt:lpstr>
      <vt:lpstr>模具报价单</vt:lpstr>
      <vt:lpstr>夹具报价单</vt:lpstr>
      <vt:lpstr>检具报价单</vt:lpstr>
      <vt:lpstr>模夹检具报价单</vt:lpstr>
      <vt:lpstr> 阻尼器总成  滑轨</vt:lpstr>
      <vt:lpstr>X5000模具</vt:lpstr>
      <vt:lpstr>工装汇总表!Print_Area</vt:lpstr>
      <vt:lpstr>靠背总成!Print_Area</vt:lpstr>
      <vt:lpstr>靠背总成!Print_Titles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zzf</cp:lastModifiedBy>
  <cp:lastPrinted>2021-10-21T03:13:54Z</cp:lastPrinted>
  <dcterms:created xsi:type="dcterms:W3CDTF">2018-08-13T05:49:00Z</dcterms:created>
  <dcterms:modified xsi:type="dcterms:W3CDTF">2022-04-29T03:41:54Z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