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831E2F89-0B89-4411-ACC1-1C1D8BA34858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捷润1" sheetId="17" r:id="rId1"/>
    <sheet name="捷润2" sheetId="18" r:id="rId2"/>
    <sheet name="捷润2 (2)" sheetId="19" state="hidden" r:id="rId3"/>
    <sheet name="Sheet1" sheetId="1" r:id="rId4"/>
    <sheet name="Sheet2" sheetId="2" r:id="rId5"/>
    <sheet name="Sheet3" sheetId="3" r:id="rId6"/>
  </sheets>
  <definedNames>
    <definedName name="_xlnm.Print_Area" localSheetId="0">捷润1!$A$1:$L$21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9" l="1"/>
  <c r="K14" i="19" s="1"/>
  <c r="K11" i="19"/>
  <c r="I11" i="19"/>
  <c r="H9" i="19"/>
  <c r="I10" i="19" s="1"/>
  <c r="K10" i="19" s="1"/>
  <c r="H9" i="18"/>
  <c r="I9" i="18" s="1"/>
  <c r="K9" i="18" s="1"/>
  <c r="I10" i="17"/>
  <c r="K9" i="17"/>
  <c r="J14" i="2"/>
  <c r="I14" i="2"/>
  <c r="H4" i="2"/>
  <c r="H5" i="2"/>
  <c r="H6" i="2"/>
  <c r="H7" i="2"/>
  <c r="H8" i="2"/>
  <c r="H9" i="2"/>
  <c r="H10" i="2"/>
  <c r="H11" i="2"/>
  <c r="H12" i="2"/>
  <c r="H13" i="2"/>
  <c r="H3" i="2"/>
  <c r="G4" i="2"/>
  <c r="G5" i="2"/>
  <c r="G6" i="2"/>
  <c r="G7" i="2"/>
  <c r="G8" i="2"/>
  <c r="G9" i="2"/>
  <c r="G10" i="2"/>
  <c r="G11" i="2"/>
  <c r="G12" i="2"/>
  <c r="G13" i="2"/>
  <c r="G3" i="2"/>
  <c r="J4" i="2"/>
  <c r="J5" i="2"/>
  <c r="J6" i="2"/>
  <c r="J7" i="2"/>
  <c r="J8" i="2"/>
  <c r="J9" i="2"/>
  <c r="J10" i="2"/>
  <c r="J11" i="2"/>
  <c r="J12" i="2"/>
  <c r="J13" i="2"/>
  <c r="J3" i="2"/>
  <c r="E13" i="1"/>
  <c r="D13" i="1"/>
  <c r="I9" i="17"/>
  <c r="I9" i="19" l="1"/>
  <c r="K9" i="19" s="1"/>
  <c r="I10" i="18"/>
  <c r="K10" i="18" s="1"/>
  <c r="K10" i="17"/>
</calcChain>
</file>

<file path=xl/sharedStrings.xml><?xml version="1.0" encoding="utf-8"?>
<sst xmlns="http://schemas.openxmlformats.org/spreadsheetml/2006/main" count="255" uniqueCount="96">
  <si>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</si>
  <si>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</si>
  <si>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</si>
  <si>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</si>
  <si>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</si>
  <si>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</si>
  <si>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</si>
  <si>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</si>
  <si>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</si>
  <si>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</si>
  <si>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</si>
  <si>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</si>
  <si>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</si>
  <si>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件</t>
    <phoneticPr fontId="1" type="noConversion"/>
  </si>
  <si>
    <t>摊销费</t>
    <phoneticPr fontId="1" type="noConversion"/>
  </si>
  <si>
    <t>摊销方式</t>
    <phoneticPr fontId="1" type="noConversion"/>
  </si>
  <si>
    <t>甲方：河北光华荣昌汽车部件有限公司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</si>
  <si>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</si>
  <si>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</si>
  <si>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</si>
  <si>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</si>
  <si>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</si>
  <si>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</si>
  <si>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</si>
  <si>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</si>
  <si>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</si>
  <si>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——</t>
  </si>
  <si>
    <t>SHT0014100</t>
    <phoneticPr fontId="1" type="noConversion"/>
  </si>
  <si>
    <t>H6右侧立板加强板</t>
    <phoneticPr fontId="1" type="noConversion"/>
  </si>
  <si>
    <t>SHT0014099</t>
    <phoneticPr fontId="1" type="noConversion"/>
  </si>
  <si>
    <t>H6左侧立板加强板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</si>
  <si>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协议编号：HBZYXY-2022-095</t>
    </r>
    <r>
      <rPr>
        <b/>
        <sz val="12"/>
        <rFont val="微软雅黑"/>
        <family val="3"/>
        <charset val="134"/>
      </rPr>
      <t>-01</t>
    </r>
    <phoneticPr fontId="1" type="noConversion"/>
  </si>
  <si>
    <t>1.模具费100%分摊至10万件产品
2.模具费详见CG-20220225-01ZC《模具制造合同》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</si>
  <si>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</si>
  <si>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</si>
  <si>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</si>
  <si>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</si>
  <si>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</si>
  <si>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</si>
  <si>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r>
      <t>左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右侧立板加强板落料冲孔模具</t>
    </r>
  </si>
  <si>
    <t>付</t>
  </si>
  <si>
    <t>SHT0014099/SHT0014100</t>
  </si>
  <si>
    <r>
      <t>左侧立板加强板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</t>
    </r>
  </si>
  <si>
    <t>左右件通用</t>
  </si>
  <si>
    <r>
      <t>左侧立板加强板压筋</t>
    </r>
    <r>
      <rPr>
        <sz val="10.5"/>
        <color theme="1"/>
        <rFont val="宋体"/>
        <family val="3"/>
        <charset val="134"/>
      </rPr>
      <t>模具</t>
    </r>
  </si>
  <si>
    <t>SHT0014099</t>
  </si>
  <si>
    <t>左侧立板加强板</t>
  </si>
  <si>
    <t>左侧立板加强板成型模具</t>
  </si>
  <si>
    <t>含旧状态模具修改</t>
  </si>
  <si>
    <t>左侧立板加强板冲孔模具</t>
  </si>
  <si>
    <t>左侧立板加强板方孔翻边模具</t>
  </si>
  <si>
    <t>左侧立板加强板检具</t>
  </si>
  <si>
    <r>
      <t>右侧立板加强板压筋</t>
    </r>
    <r>
      <rPr>
        <sz val="10.5"/>
        <color theme="1"/>
        <rFont val="宋体"/>
        <family val="3"/>
        <charset val="134"/>
      </rPr>
      <t>模具</t>
    </r>
  </si>
  <si>
    <t>SHT0014100</t>
  </si>
  <si>
    <t>右侧立板加强板</t>
  </si>
  <si>
    <t>右侧立板加强板成型模具</t>
  </si>
  <si>
    <t>右侧立板加强板冲孔模具</t>
  </si>
  <si>
    <t>右侧立板加强板方孔翻边模具</t>
  </si>
  <si>
    <t>右侧立板加强板检具</t>
  </si>
  <si>
    <t>合计（未税）：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</si>
  <si>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11865.00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壹万壹仟捌佰陆拾伍元零角零分               </t>
    </r>
    <r>
      <rPr>
        <sz val="10.5"/>
        <color theme="1"/>
        <rFont val="宋体"/>
        <family val="3"/>
        <charset val="134"/>
      </rPr>
      <t xml:space="preserve"> </t>
    </r>
  </si>
  <si>
    <t>分摊数量</t>
  </si>
  <si>
    <t>分摊单价</t>
  </si>
  <si>
    <t>模具分摊总价</t>
  </si>
  <si>
    <t>未税</t>
  </si>
  <si>
    <t>含税</t>
  </si>
  <si>
    <r>
      <t>左侧立板加强板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右侧立板加强板</t>
    </r>
  </si>
  <si>
    <r>
      <t>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右侧立板加强板落料冲孔模具</t>
    </r>
  </si>
  <si>
    <t>左侧立板加强板压筋模具</t>
  </si>
  <si>
    <t>右侧立板加强板压筋模具</t>
  </si>
  <si>
    <t>合计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</si>
  <si>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 xml:space="preserve">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</si>
  <si>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2022年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</si>
  <si>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协议编号：HBZYXY-2022-095</t>
    </r>
    <r>
      <rPr>
        <b/>
        <sz val="12"/>
        <rFont val="微软雅黑"/>
        <family val="3"/>
        <charset val="134"/>
      </rPr>
      <t>-02</t>
    </r>
    <phoneticPr fontId="1" type="noConversion"/>
  </si>
  <si>
    <t>升降左后固定组件</t>
  </si>
  <si>
    <t>SHT0013863</t>
  </si>
  <si>
    <t>升降右后固定组件</t>
  </si>
  <si>
    <t>SHT0013865</t>
  </si>
  <si>
    <t>升降左前固定钣金</t>
  </si>
  <si>
    <t>SHT0013866</t>
  </si>
  <si>
    <t>升降右前固定钣金</t>
  </si>
  <si>
    <t>升降左后固定钣金</t>
  </si>
  <si>
    <t>SHT0012040</t>
  </si>
  <si>
    <t>升降器连接异形螺母</t>
  </si>
  <si>
    <t>SHT0013864</t>
  </si>
  <si>
    <t>升降右后固定钣金</t>
  </si>
  <si>
    <t>3-1</t>
    <phoneticPr fontId="1" type="noConversion"/>
  </si>
  <si>
    <t>4-1</t>
    <phoneticPr fontId="1" type="noConversion"/>
  </si>
  <si>
    <t>4-2</t>
    <phoneticPr fontId="1" type="noConversion"/>
  </si>
  <si>
    <t>3-2</t>
    <phoneticPr fontId="1" type="noConversion"/>
  </si>
  <si>
    <t>不单独结算</t>
    <phoneticPr fontId="1" type="noConversion"/>
  </si>
  <si>
    <t>SHT0013862</t>
    <phoneticPr fontId="1" type="noConversion"/>
  </si>
  <si>
    <t>SHT0013861</t>
    <phoneticPr fontId="1" type="noConversion"/>
  </si>
  <si>
    <t>1.模具费100%分摊至4万产品中
2.自SHT0013862供货之日起和SHT0013861共计分摊4万件</t>
    <phoneticPr fontId="1" type="noConversion"/>
  </si>
  <si>
    <t>SHT0012040</t>
    <phoneticPr fontId="1" type="noConversion"/>
  </si>
  <si>
    <t>1.新开模具费4800元，100%分摊至每种4万产品中
2.原SHT0011991升降前固定钣金的模具费3628元，100%分摊至每种4万产品中
3.原SHT0011991升降前固定钣金不再摊销模具费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</si>
</sst>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  <numFmt numFmtId="181" formatCode="0.000_);[Red]\(0.000\)"/>
    <numFmt numFmtId="182" formatCode="0.000"/>
  </numFmts>
  <fonts count="4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Microsoft YaHei UI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17">
    <xf numFmtId="0" fontId="0" fillId="0" borderId="0" xfId="0">
      <alignment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6" xfId="2" applyNumberFormat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177" fontId="26" fillId="4" borderId="9" xfId="0" applyNumberFormat="1" applyFont="1" applyFill="1" applyBorder="1" applyAlignment="1">
      <alignment horizontal="center" vertical="center" wrapText="1"/>
    </xf>
    <xf numFmtId="176" fontId="14" fillId="5" borderId="9" xfId="2" applyNumberFormat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179" fontId="27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76" fontId="15" fillId="0" borderId="4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left" vertical="center" wrapText="1"/>
    </xf>
    <xf numFmtId="176" fontId="15" fillId="0" borderId="13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4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180" fontId="28" fillId="0" borderId="3" xfId="0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81" fontId="15" fillId="0" borderId="12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0" fontId="44" fillId="0" borderId="19" xfId="0" applyFont="1" applyBorder="1" applyAlignment="1">
      <alignment horizontal="left" vertical="center"/>
    </xf>
    <xf numFmtId="0" fontId="45" fillId="0" borderId="19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left" vertical="center"/>
    </xf>
    <xf numFmtId="0" fontId="47" fillId="0" borderId="19" xfId="0" applyFont="1" applyBorder="1" applyAlignment="1">
      <alignment horizontal="center" vertical="center"/>
    </xf>
    <xf numFmtId="182" fontId="47" fillId="0" borderId="19" xfId="0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6" fontId="15" fillId="0" borderId="14" xfId="1" applyNumberFormat="1" applyFont="1" applyBorder="1" applyAlignment="1">
      <alignment horizontal="left" vertical="center" wrapText="1" shrinkToFit="1"/>
    </xf>
    <xf numFmtId="58" fontId="15" fillId="0" borderId="11" xfId="1" quotePrefix="1" applyNumberFormat="1" applyFont="1" applyBorder="1" applyAlignment="1">
      <alignment horizontal="center" vertical="center"/>
    </xf>
    <xf numFmtId="0" fontId="15" fillId="0" borderId="11" xfId="1" quotePrefix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9" xfId="1" applyNumberFormat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176" fontId="14" fillId="0" borderId="6" xfId="2" applyNumberFormat="1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177" fontId="11" fillId="3" borderId="7" xfId="1" applyNumberFormat="1" applyFont="1" applyFill="1" applyBorder="1" applyAlignment="1">
      <alignment horizontal="center" vertical="center" shrinkToFit="1"/>
    </xf>
    <xf numFmtId="177" fontId="11" fillId="3" borderId="10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3" borderId="0" xfId="1" applyFont="1" applyFill="1" applyAlignment="1">
      <alignment horizontal="left" vertical="center" shrinkToFit="1"/>
    </xf>
    <xf numFmtId="177" fontId="15" fillId="0" borderId="15" xfId="1" applyNumberFormat="1" applyFont="1" applyBorder="1" applyAlignment="1">
      <alignment horizontal="center" vertical="center" wrapText="1"/>
    </xf>
    <xf numFmtId="177" fontId="15" fillId="0" borderId="4" xfId="1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177" fontId="15" fillId="0" borderId="2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left" vertical="center" wrapText="1"/>
    </xf>
    <xf numFmtId="176" fontId="15" fillId="0" borderId="4" xfId="1" applyNumberFormat="1" applyFont="1" applyBorder="1" applyAlignment="1">
      <alignment horizontal="left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180" fontId="28" fillId="0" borderId="1" xfId="0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139-4C90-42C4-90B3-230E751D412F}">
  <dimension ref="A1:IJ44"/>
  <sheetViews>
    <sheetView view="pageBreakPreview" topLeftCell="A4" zoomScale="90" zoomScaleSheetLayoutView="90" workbookViewId="0">
      <selection activeCell="H11" sqref="H11"/>
    </sheetView>
  </sheetViews>
  <sheetFormatPr defaultRowHeight="15.6"/>
  <cols>
    <col min="1" max="1" width="5.44140625" style="2" customWidth="1"/>
    <col min="2" max="2" width="13.88671875" style="42" customWidth="1"/>
    <col min="3" max="3" width="24.33203125" style="2" customWidth="1"/>
    <col min="4" max="4" width="12.77734375" style="38" customWidth="1"/>
    <col min="5" max="5" width="5.6640625" style="39" customWidth="1"/>
    <col min="6" max="6" width="8.77734375" style="40" customWidth="1"/>
    <col min="7" max="7" width="11.21875" style="40" customWidth="1"/>
    <col min="8" max="8" width="11.88671875" style="40" customWidth="1"/>
    <col min="9" max="9" width="8.33203125" style="40" customWidth="1"/>
    <col min="10" max="10" width="28.44140625" style="40" customWidth="1"/>
    <col min="11" max="11" width="14.44140625" style="40" customWidth="1"/>
    <col min="12" max="12" width="8.88671875" style="41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5" t="s">
        <v>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5" t="s">
        <v>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6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2</v>
      </c>
      <c r="B7" s="78" t="s">
        <v>3</v>
      </c>
      <c r="C7" s="80" t="s">
        <v>4</v>
      </c>
      <c r="D7" s="80" t="s">
        <v>5</v>
      </c>
      <c r="E7" s="82" t="s">
        <v>6</v>
      </c>
      <c r="F7" s="84" t="s">
        <v>19</v>
      </c>
      <c r="G7" s="84"/>
      <c r="H7" s="85" t="s">
        <v>20</v>
      </c>
      <c r="I7" s="85"/>
      <c r="J7" s="85"/>
      <c r="K7" s="3" t="s">
        <v>21</v>
      </c>
      <c r="L7" s="86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7"/>
      <c r="B8" s="79"/>
      <c r="C8" s="81"/>
      <c r="D8" s="81"/>
      <c r="E8" s="83"/>
      <c r="F8" s="4" t="s">
        <v>12</v>
      </c>
      <c r="G8" s="4" t="s">
        <v>72</v>
      </c>
      <c r="H8" s="5" t="s">
        <v>23</v>
      </c>
      <c r="I8" s="5" t="s">
        <v>14</v>
      </c>
      <c r="J8" s="5" t="s">
        <v>15</v>
      </c>
      <c r="K8" s="6" t="s">
        <v>72</v>
      </c>
      <c r="L8" s="8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5" customFormat="1" ht="50.4" customHeight="1">
      <c r="A9" s="7">
        <v>1</v>
      </c>
      <c r="B9" s="43" t="s">
        <v>27</v>
      </c>
      <c r="C9" s="43" t="s">
        <v>28</v>
      </c>
      <c r="D9" s="9"/>
      <c r="E9" s="10" t="s">
        <v>13</v>
      </c>
      <c r="F9" s="11"/>
      <c r="G9" s="11">
        <v>4.9000000000000004</v>
      </c>
      <c r="H9" s="91">
        <v>26600</v>
      </c>
      <c r="I9" s="45">
        <f>H9/2/100000</f>
        <v>0.13300000000000001</v>
      </c>
      <c r="J9" s="13" t="s">
        <v>32</v>
      </c>
      <c r="K9" s="12">
        <f>G9+I9</f>
        <v>5.0330000000000004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5" customFormat="1" ht="50.4" customHeight="1">
      <c r="A10" s="7">
        <v>2</v>
      </c>
      <c r="B10" s="43" t="s">
        <v>29</v>
      </c>
      <c r="C10" s="43" t="s">
        <v>30</v>
      </c>
      <c r="D10" s="9"/>
      <c r="E10" s="10" t="s">
        <v>13</v>
      </c>
      <c r="F10" s="17"/>
      <c r="G10" s="11">
        <v>4.9000000000000004</v>
      </c>
      <c r="H10" s="92"/>
      <c r="I10" s="45">
        <f>H9/2/100000</f>
        <v>0.13300000000000001</v>
      </c>
      <c r="J10" s="13" t="s">
        <v>32</v>
      </c>
      <c r="K10" s="12">
        <f>G10+I10</f>
        <v>5.0330000000000004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5" customFormat="1" ht="31.2" customHeight="1">
      <c r="A11" s="7"/>
      <c r="B11" s="43"/>
      <c r="C11" s="43"/>
      <c r="D11" s="19"/>
      <c r="E11" s="10"/>
      <c r="F11" s="20"/>
      <c r="G11" s="20"/>
      <c r="H11" s="44"/>
      <c r="I11" s="45"/>
      <c r="J11" s="12"/>
      <c r="K11" s="12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5" customFormat="1" ht="31.2" customHeight="1">
      <c r="A12" s="7"/>
      <c r="B12" s="8"/>
      <c r="C12" s="16"/>
      <c r="D12" s="9"/>
      <c r="E12" s="10"/>
      <c r="F12" s="17"/>
      <c r="G12" s="22"/>
      <c r="H12" s="23"/>
      <c r="I12" s="24"/>
      <c r="J12" s="13"/>
      <c r="K12" s="12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5" customFormat="1" ht="31.2" customHeight="1">
      <c r="A13" s="7"/>
      <c r="B13" s="8"/>
      <c r="C13" s="16"/>
      <c r="D13" s="9"/>
      <c r="E13" s="10"/>
      <c r="F13" s="17"/>
      <c r="G13" s="17"/>
      <c r="H13" s="18"/>
      <c r="I13" s="18"/>
      <c r="J13" s="13"/>
      <c r="K13" s="12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26" customFormat="1" ht="30.75" customHeight="1">
      <c r="A14" s="88" t="s">
        <v>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244" s="26" customFormat="1" ht="34.5" customHeight="1">
      <c r="A15" s="89" t="s">
        <v>71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244" s="26" customFormat="1" ht="41.25" customHeight="1">
      <c r="A16" s="89" t="s">
        <v>24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s="26" customFormat="1" ht="17.25" customHeight="1">
      <c r="A17" s="75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s="26" customFormat="1">
      <c r="A18" s="46"/>
      <c r="B18" s="27"/>
      <c r="C18" s="46"/>
      <c r="D18" s="46"/>
      <c r="E18" s="46"/>
      <c r="F18" s="28"/>
      <c r="G18" s="28"/>
      <c r="H18" s="28"/>
      <c r="I18" s="28"/>
      <c r="J18" s="28"/>
      <c r="K18" s="28"/>
      <c r="L18" s="29"/>
    </row>
    <row r="19" spans="1:12" s="26" customFormat="1">
      <c r="A19" s="30" t="s">
        <v>9</v>
      </c>
      <c r="B19" s="31"/>
      <c r="C19" s="32"/>
      <c r="D19" s="33" t="s">
        <v>10</v>
      </c>
      <c r="E19" s="32"/>
      <c r="F19" s="34"/>
      <c r="G19" s="34"/>
      <c r="H19" s="34"/>
      <c r="I19" s="34"/>
      <c r="J19" s="34"/>
      <c r="K19" s="34"/>
      <c r="L19" s="35"/>
    </row>
    <row r="20" spans="1:12" s="26" customFormat="1">
      <c r="A20" s="30"/>
      <c r="B20" s="31"/>
      <c r="C20" s="32"/>
      <c r="D20" s="33"/>
      <c r="E20" s="32"/>
      <c r="F20" s="34"/>
      <c r="G20" s="34"/>
      <c r="H20" s="34"/>
      <c r="I20" s="34"/>
      <c r="J20" s="34"/>
      <c r="K20" s="34"/>
      <c r="L20" s="35"/>
    </row>
    <row r="21" spans="1:12" s="26" customFormat="1">
      <c r="A21" s="30" t="s">
        <v>11</v>
      </c>
      <c r="B21" s="30"/>
      <c r="C21" s="46"/>
      <c r="D21" s="30" t="s">
        <v>11</v>
      </c>
      <c r="E21" s="46"/>
      <c r="F21" s="34"/>
      <c r="G21" s="34"/>
      <c r="H21" s="34"/>
      <c r="I21" s="34"/>
      <c r="J21" s="34"/>
      <c r="K21" s="34"/>
      <c r="L21" s="35"/>
    </row>
    <row r="22" spans="1:12" s="26" customFormat="1" ht="14.4">
      <c r="B22" s="36"/>
      <c r="F22" s="34"/>
      <c r="G22" s="34"/>
      <c r="H22" s="34"/>
      <c r="I22" s="34"/>
      <c r="J22" s="34"/>
      <c r="K22" s="34"/>
      <c r="L22" s="35"/>
    </row>
    <row r="23" spans="1:12">
      <c r="B23" s="37"/>
    </row>
    <row r="24" spans="1:12">
      <c r="B24" s="37"/>
    </row>
    <row r="25" spans="1:12">
      <c r="B25" s="37"/>
    </row>
    <row r="26" spans="1:12">
      <c r="B26" s="37"/>
    </row>
    <row r="27" spans="1:12">
      <c r="B27" s="37"/>
    </row>
    <row r="28" spans="1:12">
      <c r="B28" s="37"/>
    </row>
    <row r="29" spans="1:12">
      <c r="B29" s="37"/>
    </row>
    <row r="30" spans="1:12">
      <c r="B30" s="37"/>
    </row>
    <row r="31" spans="1:12">
      <c r="B31" s="37"/>
    </row>
    <row r="32" spans="1:1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</sheetData>
  <mergeCells count="19">
    <mergeCell ref="A6:L6"/>
    <mergeCell ref="H9:H10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6" priority="3"/>
  </conditionalFormatting>
  <conditionalFormatting sqref="D11">
    <cfRule type="duplicateValues" dxfId="5" priority="1"/>
  </conditionalFormatting>
  <conditionalFormatting sqref="D11">
    <cfRule type="duplicateValues" dxfId="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A739-4C62-47B8-A93B-CDD1B520DF93}">
  <dimension ref="A1:IJ41"/>
  <sheetViews>
    <sheetView tabSelected="1" view="pageBreakPreview" topLeftCell="A7" zoomScale="90" zoomScaleSheetLayoutView="90" workbookViewId="0">
      <selection activeCell="N10" sqref="N10"/>
    </sheetView>
  </sheetViews>
  <sheetFormatPr defaultRowHeight="15.6"/>
  <cols>
    <col min="1" max="1" width="5.44140625" style="2" customWidth="1"/>
    <col min="2" max="2" width="13.88671875" style="42" customWidth="1"/>
    <col min="3" max="3" width="24.33203125" style="2" customWidth="1"/>
    <col min="4" max="4" width="12.77734375" style="38" customWidth="1"/>
    <col min="5" max="5" width="5.6640625" style="39" customWidth="1"/>
    <col min="6" max="6" width="8.77734375" style="40" customWidth="1"/>
    <col min="7" max="7" width="11.21875" style="40" customWidth="1"/>
    <col min="8" max="8" width="11.88671875" style="40" customWidth="1"/>
    <col min="9" max="9" width="8.33203125" style="40" customWidth="1"/>
    <col min="10" max="10" width="28.44140625" style="40" customWidth="1"/>
    <col min="11" max="11" width="14.44140625" style="40" customWidth="1"/>
    <col min="12" max="12" width="8.88671875" style="41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4" t="s">
        <v>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5" t="s">
        <v>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5" t="s">
        <v>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6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2</v>
      </c>
      <c r="B7" s="78" t="s">
        <v>3</v>
      </c>
      <c r="C7" s="80" t="s">
        <v>4</v>
      </c>
      <c r="D7" s="80" t="s">
        <v>5</v>
      </c>
      <c r="E7" s="82" t="s">
        <v>6</v>
      </c>
      <c r="F7" s="84" t="s">
        <v>19</v>
      </c>
      <c r="G7" s="84"/>
      <c r="H7" s="85" t="s">
        <v>20</v>
      </c>
      <c r="I7" s="85"/>
      <c r="J7" s="85"/>
      <c r="K7" s="3" t="s">
        <v>21</v>
      </c>
      <c r="L7" s="86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7"/>
      <c r="B8" s="79"/>
      <c r="C8" s="81"/>
      <c r="D8" s="81"/>
      <c r="E8" s="83"/>
      <c r="F8" s="4" t="s">
        <v>12</v>
      </c>
      <c r="G8" s="4" t="s">
        <v>72</v>
      </c>
      <c r="H8" s="5" t="s">
        <v>23</v>
      </c>
      <c r="I8" s="5" t="s">
        <v>14</v>
      </c>
      <c r="J8" s="5" t="s">
        <v>15</v>
      </c>
      <c r="K8" s="6" t="s">
        <v>72</v>
      </c>
      <c r="L8" s="8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5" customFormat="1" ht="50.4" customHeight="1">
      <c r="A9" s="7">
        <v>1</v>
      </c>
      <c r="B9" s="43" t="s">
        <v>77</v>
      </c>
      <c r="C9" s="43" t="s">
        <v>78</v>
      </c>
      <c r="D9" s="9"/>
      <c r="E9" s="10" t="s">
        <v>13</v>
      </c>
      <c r="F9" s="11">
        <v>0.69</v>
      </c>
      <c r="G9" s="11">
        <v>0.66459999999999997</v>
      </c>
      <c r="H9" s="97">
        <f>4800+3628</f>
        <v>8428</v>
      </c>
      <c r="I9" s="45">
        <f>H9/2/40000</f>
        <v>0.10535</v>
      </c>
      <c r="J9" s="99" t="s">
        <v>95</v>
      </c>
      <c r="K9" s="12">
        <f>G9+I9</f>
        <v>0.76994999999999991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5" customFormat="1" ht="50.4" customHeight="1">
      <c r="A10" s="7">
        <v>2</v>
      </c>
      <c r="B10" s="116" t="s">
        <v>79</v>
      </c>
      <c r="C10" s="116" t="s">
        <v>80</v>
      </c>
      <c r="D10" s="9"/>
      <c r="E10" s="10" t="s">
        <v>13</v>
      </c>
      <c r="F10" s="17">
        <v>0.69</v>
      </c>
      <c r="G10" s="11">
        <v>0.66459999999999997</v>
      </c>
      <c r="H10" s="92"/>
      <c r="I10" s="45">
        <f>H9/2/40000</f>
        <v>0.10535</v>
      </c>
      <c r="J10" s="100"/>
      <c r="K10" s="12">
        <f>G10+I10</f>
        <v>0.76994999999999991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26" customFormat="1" ht="30.75" customHeight="1">
      <c r="A11" s="88" t="s">
        <v>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244" s="26" customFormat="1" ht="34.5" customHeight="1">
      <c r="A12" s="89" t="s">
        <v>71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244" s="26" customFormat="1" ht="41.25" customHeight="1">
      <c r="A13" s="89" t="s">
        <v>24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244" s="26" customFormat="1" ht="17.25" customHeight="1">
      <c r="A14" s="75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26" customFormat="1">
      <c r="A15" s="70"/>
      <c r="B15" s="27"/>
      <c r="C15" s="70"/>
      <c r="D15" s="70"/>
      <c r="E15" s="70"/>
      <c r="F15" s="28"/>
      <c r="G15" s="28"/>
      <c r="H15" s="28"/>
      <c r="I15" s="28"/>
      <c r="J15" s="28"/>
      <c r="K15" s="28"/>
      <c r="L15" s="29"/>
    </row>
    <row r="16" spans="1:244" s="26" customFormat="1">
      <c r="A16" s="30" t="s">
        <v>9</v>
      </c>
      <c r="B16" s="31"/>
      <c r="C16" s="32"/>
      <c r="D16" s="33" t="s">
        <v>10</v>
      </c>
      <c r="E16" s="32"/>
      <c r="F16" s="34"/>
      <c r="G16" s="34"/>
      <c r="H16" s="34"/>
      <c r="I16" s="34"/>
      <c r="J16" s="34"/>
      <c r="K16" s="34"/>
      <c r="L16" s="35"/>
    </row>
    <row r="17" spans="1:12" s="26" customFormat="1">
      <c r="A17" s="30"/>
      <c r="B17" s="31"/>
      <c r="C17" s="32"/>
      <c r="D17" s="33"/>
      <c r="E17" s="32"/>
      <c r="F17" s="34"/>
      <c r="G17" s="34"/>
      <c r="H17" s="34"/>
      <c r="I17" s="34"/>
      <c r="J17" s="34"/>
      <c r="K17" s="34"/>
      <c r="L17" s="35"/>
    </row>
    <row r="18" spans="1:12" s="26" customFormat="1">
      <c r="A18" s="30" t="s">
        <v>11</v>
      </c>
      <c r="B18" s="30"/>
      <c r="C18" s="70"/>
      <c r="D18" s="30" t="s">
        <v>11</v>
      </c>
      <c r="E18" s="70"/>
      <c r="F18" s="34"/>
      <c r="G18" s="34"/>
      <c r="H18" s="34"/>
      <c r="I18" s="34"/>
      <c r="J18" s="34"/>
      <c r="K18" s="34"/>
      <c r="L18" s="35"/>
    </row>
    <row r="19" spans="1:12" s="26" customFormat="1" ht="14.4">
      <c r="B19" s="36"/>
      <c r="F19" s="34"/>
      <c r="G19" s="34"/>
      <c r="H19" s="34"/>
      <c r="I19" s="34"/>
      <c r="J19" s="34"/>
      <c r="K19" s="34"/>
      <c r="L19" s="35"/>
    </row>
    <row r="20" spans="1:12">
      <c r="B20" s="37"/>
    </row>
    <row r="21" spans="1:12">
      <c r="B21" s="37"/>
    </row>
    <row r="22" spans="1:12">
      <c r="B22" s="37"/>
    </row>
    <row r="23" spans="1:12">
      <c r="B23" s="37"/>
    </row>
    <row r="24" spans="1:12">
      <c r="B24" s="37"/>
    </row>
    <row r="25" spans="1:12">
      <c r="B25" s="37"/>
    </row>
    <row r="26" spans="1:12">
      <c r="B26" s="37"/>
    </row>
    <row r="27" spans="1:12">
      <c r="B27" s="37"/>
    </row>
    <row r="28" spans="1:12">
      <c r="B28" s="37"/>
    </row>
    <row r="29" spans="1:12">
      <c r="B29" s="37"/>
    </row>
    <row r="30" spans="1:12">
      <c r="B30" s="37"/>
    </row>
    <row r="31" spans="1:12">
      <c r="B31" s="37"/>
    </row>
    <row r="32" spans="1:1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</sheetData>
  <mergeCells count="20">
    <mergeCell ref="A14:L14"/>
    <mergeCell ref="J9:J10"/>
    <mergeCell ref="H7:J7"/>
    <mergeCell ref="L7:L8"/>
    <mergeCell ref="H9:H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:D1048576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5E33-A1BF-4DCD-9F04-3312B8BC552F}">
  <dimension ref="A1:IJ47"/>
  <sheetViews>
    <sheetView view="pageBreakPreview" zoomScale="90" zoomScaleSheetLayoutView="90" workbookViewId="0">
      <selection activeCell="A11" sqref="A11:XFD16"/>
    </sheetView>
  </sheetViews>
  <sheetFormatPr defaultRowHeight="15.6"/>
  <cols>
    <col min="1" max="1" width="5.44140625" style="2" customWidth="1"/>
    <col min="2" max="2" width="13.88671875" style="42" customWidth="1"/>
    <col min="3" max="3" width="24.33203125" style="2" customWidth="1"/>
    <col min="4" max="4" width="12.77734375" style="38" customWidth="1"/>
    <col min="5" max="5" width="5.6640625" style="39" customWidth="1"/>
    <col min="6" max="6" width="8.77734375" style="40" customWidth="1"/>
    <col min="7" max="7" width="11.21875" style="40" customWidth="1"/>
    <col min="8" max="8" width="11.88671875" style="40" customWidth="1"/>
    <col min="9" max="9" width="8.33203125" style="40" customWidth="1"/>
    <col min="10" max="10" width="28.44140625" style="40" customWidth="1"/>
    <col min="11" max="11" width="14.44140625" style="40" customWidth="1"/>
    <col min="12" max="12" width="8.88671875" style="41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4" t="s">
        <v>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5" t="s">
        <v>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5" t="s">
        <v>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6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2</v>
      </c>
      <c r="B7" s="78" t="s">
        <v>3</v>
      </c>
      <c r="C7" s="80" t="s">
        <v>4</v>
      </c>
      <c r="D7" s="80" t="s">
        <v>5</v>
      </c>
      <c r="E7" s="82" t="s">
        <v>6</v>
      </c>
      <c r="F7" s="84" t="s">
        <v>19</v>
      </c>
      <c r="G7" s="84"/>
      <c r="H7" s="85" t="s">
        <v>20</v>
      </c>
      <c r="I7" s="85"/>
      <c r="J7" s="85"/>
      <c r="K7" s="3" t="s">
        <v>21</v>
      </c>
      <c r="L7" s="86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7"/>
      <c r="B8" s="79"/>
      <c r="C8" s="81"/>
      <c r="D8" s="81"/>
      <c r="E8" s="83"/>
      <c r="F8" s="4" t="s">
        <v>12</v>
      </c>
      <c r="G8" s="4" t="s">
        <v>72</v>
      </c>
      <c r="H8" s="5" t="s">
        <v>23</v>
      </c>
      <c r="I8" s="5" t="s">
        <v>14</v>
      </c>
      <c r="J8" s="5" t="s">
        <v>15</v>
      </c>
      <c r="K8" s="6" t="s">
        <v>72</v>
      </c>
      <c r="L8" s="8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5" customFormat="1" ht="50.4" customHeight="1">
      <c r="A9" s="7">
        <v>1</v>
      </c>
      <c r="B9" s="43" t="s">
        <v>77</v>
      </c>
      <c r="C9" s="43" t="s">
        <v>78</v>
      </c>
      <c r="D9" s="9"/>
      <c r="E9" s="10" t="s">
        <v>13</v>
      </c>
      <c r="F9" s="11">
        <v>0.69</v>
      </c>
      <c r="G9" s="11">
        <v>0.66459999999999997</v>
      </c>
      <c r="H9" s="97">
        <f>4800+3628</f>
        <v>8428</v>
      </c>
      <c r="I9" s="45">
        <f>H9/2/40000</f>
        <v>0.10535</v>
      </c>
      <c r="J9" s="99" t="s">
        <v>95</v>
      </c>
      <c r="K9" s="12">
        <f>G9+I9</f>
        <v>0.76994999999999991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5" customFormat="1" ht="50.4" customHeight="1">
      <c r="A10" s="7">
        <v>2</v>
      </c>
      <c r="B10" s="43" t="s">
        <v>79</v>
      </c>
      <c r="C10" s="43" t="s">
        <v>80</v>
      </c>
      <c r="D10" s="9"/>
      <c r="E10" s="10" t="s">
        <v>13</v>
      </c>
      <c r="F10" s="17">
        <v>0.69</v>
      </c>
      <c r="G10" s="11">
        <v>0.66459999999999997</v>
      </c>
      <c r="H10" s="92"/>
      <c r="I10" s="45">
        <f>H9/2/40000</f>
        <v>0.10535</v>
      </c>
      <c r="J10" s="100"/>
      <c r="K10" s="12">
        <f>G10+I10</f>
        <v>0.76994999999999991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5" customFormat="1" ht="46.8" customHeight="1">
      <c r="A11" s="7">
        <v>3</v>
      </c>
      <c r="B11" s="43" t="s">
        <v>92</v>
      </c>
      <c r="C11" s="43" t="s">
        <v>74</v>
      </c>
      <c r="D11" s="19"/>
      <c r="E11" s="10" t="s">
        <v>13</v>
      </c>
      <c r="F11" s="20">
        <v>0</v>
      </c>
      <c r="G11" s="20">
        <v>3.4769999999999999</v>
      </c>
      <c r="H11" s="97">
        <v>5600</v>
      </c>
      <c r="I11" s="45">
        <f>H11/40000/2</f>
        <v>7.0000000000000007E-2</v>
      </c>
      <c r="J11" s="13" t="s">
        <v>93</v>
      </c>
      <c r="K11" s="12">
        <f>G11+I11</f>
        <v>3.5469999999999997</v>
      </c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5" customFormat="1" ht="31.2" customHeight="1">
      <c r="A12" s="72" t="s">
        <v>86</v>
      </c>
      <c r="B12" s="43" t="s">
        <v>91</v>
      </c>
      <c r="C12" s="43" t="s">
        <v>81</v>
      </c>
      <c r="D12" s="19"/>
      <c r="E12" s="10" t="s">
        <v>13</v>
      </c>
      <c r="F12" s="20">
        <v>1.3720000000000001</v>
      </c>
      <c r="G12" s="20"/>
      <c r="H12" s="98"/>
      <c r="I12" s="45">
        <v>0</v>
      </c>
      <c r="J12" s="45">
        <v>0</v>
      </c>
      <c r="K12" s="45" t="s">
        <v>90</v>
      </c>
      <c r="L12" s="7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5" customFormat="1" ht="31.2" customHeight="1">
      <c r="A13" s="72" t="s">
        <v>89</v>
      </c>
      <c r="B13" s="43" t="s">
        <v>94</v>
      </c>
      <c r="C13" s="43" t="s">
        <v>83</v>
      </c>
      <c r="D13" s="19"/>
      <c r="E13" s="10" t="s">
        <v>13</v>
      </c>
      <c r="F13" s="20">
        <v>2.0350000000000001</v>
      </c>
      <c r="G13" s="20"/>
      <c r="H13" s="98"/>
      <c r="I13" s="45">
        <v>0</v>
      </c>
      <c r="J13" s="45">
        <v>0</v>
      </c>
      <c r="K13" s="45" t="s">
        <v>90</v>
      </c>
      <c r="L13" s="7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5" customFormat="1" ht="49.2" customHeight="1">
      <c r="A14" s="7">
        <v>4</v>
      </c>
      <c r="B14" s="8" t="s">
        <v>75</v>
      </c>
      <c r="C14" s="16" t="s">
        <v>76</v>
      </c>
      <c r="D14" s="9"/>
      <c r="E14" s="10" t="s">
        <v>13</v>
      </c>
      <c r="F14" s="17">
        <v>0</v>
      </c>
      <c r="G14" s="22">
        <v>3.4769999999999999</v>
      </c>
      <c r="H14" s="98"/>
      <c r="I14" s="45">
        <f>H14/40000/2</f>
        <v>0</v>
      </c>
      <c r="J14" s="13" t="s">
        <v>93</v>
      </c>
      <c r="K14" s="12">
        <f>G14+I14</f>
        <v>3.4769999999999999</v>
      </c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5" customFormat="1" ht="31.2" customHeight="1">
      <c r="A15" s="72" t="s">
        <v>87</v>
      </c>
      <c r="B15" s="8" t="s">
        <v>84</v>
      </c>
      <c r="C15" s="16" t="s">
        <v>85</v>
      </c>
      <c r="D15" s="9"/>
      <c r="E15" s="10" t="s">
        <v>13</v>
      </c>
      <c r="F15" s="20">
        <v>1.3720000000000001</v>
      </c>
      <c r="G15" s="22"/>
      <c r="H15" s="98"/>
      <c r="I15" s="45">
        <v>0</v>
      </c>
      <c r="J15" s="45">
        <v>0</v>
      </c>
      <c r="K15" s="45" t="s">
        <v>90</v>
      </c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5" customFormat="1" ht="31.2" customHeight="1">
      <c r="A16" s="73" t="s">
        <v>88</v>
      </c>
      <c r="B16" s="8" t="s">
        <v>82</v>
      </c>
      <c r="C16" s="16" t="s">
        <v>83</v>
      </c>
      <c r="D16" s="9"/>
      <c r="E16" s="10" t="s">
        <v>13</v>
      </c>
      <c r="F16" s="17">
        <v>2.0350000000000001</v>
      </c>
      <c r="G16" s="17"/>
      <c r="H16" s="92"/>
      <c r="I16" s="45">
        <v>0</v>
      </c>
      <c r="J16" s="45">
        <v>0</v>
      </c>
      <c r="K16" s="45" t="s">
        <v>90</v>
      </c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26" customFormat="1" ht="30.75" customHeight="1">
      <c r="A17" s="88" t="s">
        <v>8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2" s="26" customFormat="1" ht="34.5" customHeight="1">
      <c r="A18" s="89" t="s">
        <v>71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2" s="26" customFormat="1" ht="41.25" customHeight="1">
      <c r="A19" s="89" t="s">
        <v>24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2" s="26" customFormat="1" ht="17.25" customHeight="1">
      <c r="A20" s="75" t="s">
        <v>25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s="26" customFormat="1">
      <c r="A21" s="74"/>
      <c r="B21" s="27"/>
      <c r="C21" s="74"/>
      <c r="D21" s="74"/>
      <c r="E21" s="74"/>
      <c r="F21" s="28"/>
      <c r="G21" s="28"/>
      <c r="H21" s="28"/>
      <c r="I21" s="28"/>
      <c r="J21" s="28"/>
      <c r="K21" s="28"/>
      <c r="L21" s="29"/>
    </row>
    <row r="22" spans="1:12" s="26" customFormat="1">
      <c r="A22" s="30" t="s">
        <v>9</v>
      </c>
      <c r="B22" s="31"/>
      <c r="C22" s="32"/>
      <c r="D22" s="33" t="s">
        <v>10</v>
      </c>
      <c r="E22" s="32"/>
      <c r="F22" s="34"/>
      <c r="G22" s="34"/>
      <c r="H22" s="34"/>
      <c r="I22" s="34"/>
      <c r="J22" s="34"/>
      <c r="K22" s="34"/>
      <c r="L22" s="35"/>
    </row>
    <row r="23" spans="1:12" s="26" customFormat="1">
      <c r="A23" s="30"/>
      <c r="B23" s="31"/>
      <c r="C23" s="32"/>
      <c r="D23" s="33"/>
      <c r="E23" s="32"/>
      <c r="F23" s="34"/>
      <c r="G23" s="34"/>
      <c r="H23" s="34"/>
      <c r="I23" s="34"/>
      <c r="J23" s="34"/>
      <c r="K23" s="34"/>
      <c r="L23" s="35"/>
    </row>
    <row r="24" spans="1:12" s="26" customFormat="1">
      <c r="A24" s="30" t="s">
        <v>11</v>
      </c>
      <c r="B24" s="30"/>
      <c r="C24" s="74"/>
      <c r="D24" s="30" t="s">
        <v>11</v>
      </c>
      <c r="E24" s="74"/>
      <c r="F24" s="34"/>
      <c r="G24" s="34"/>
      <c r="H24" s="34"/>
      <c r="I24" s="34"/>
      <c r="J24" s="34"/>
      <c r="K24" s="34"/>
      <c r="L24" s="35"/>
    </row>
    <row r="25" spans="1:12" s="26" customFormat="1" ht="14.4">
      <c r="B25" s="36"/>
      <c r="F25" s="34"/>
      <c r="G25" s="34"/>
      <c r="H25" s="34"/>
      <c r="I25" s="34"/>
      <c r="J25" s="34"/>
      <c r="K25" s="34"/>
      <c r="L25" s="35"/>
    </row>
    <row r="26" spans="1:12">
      <c r="B26" s="37"/>
    </row>
    <row r="27" spans="1:12">
      <c r="B27" s="37"/>
    </row>
    <row r="28" spans="1:12">
      <c r="B28" s="37"/>
    </row>
    <row r="29" spans="1:12">
      <c r="B29" s="37"/>
    </row>
    <row r="30" spans="1:12">
      <c r="B30" s="37"/>
    </row>
    <row r="31" spans="1:12">
      <c r="B31" s="37"/>
    </row>
    <row r="32" spans="1:1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</sheetData>
  <mergeCells count="21">
    <mergeCell ref="A18:L18"/>
    <mergeCell ref="A19:L19"/>
    <mergeCell ref="A20:L20"/>
    <mergeCell ref="H7:J7"/>
    <mergeCell ref="L7:L8"/>
    <mergeCell ref="H9:H10"/>
    <mergeCell ref="J9:J10"/>
    <mergeCell ref="H11:H16"/>
    <mergeCell ref="A17:L17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4:D1048576 D1:D10">
    <cfRule type="duplicateValues" dxfId="3" priority="3"/>
  </conditionalFormatting>
  <conditionalFormatting sqref="D11:D13">
    <cfRule type="duplicateValues" dxfId="2" priority="1"/>
  </conditionalFormatting>
  <conditionalFormatting sqref="D11:D13">
    <cfRule type="duplicateValues" dxfId="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F2" sqref="F2:G12"/>
    </sheetView>
  </sheetViews>
  <sheetFormatPr defaultRowHeight="14.4"/>
  <cols>
    <col min="2" max="2" width="34.109375" customWidth="1"/>
    <col min="6" max="6" width="37.77734375" customWidth="1"/>
    <col min="7" max="7" width="21.33203125" customWidth="1"/>
  </cols>
  <sheetData>
    <row r="1" spans="1:8" ht="29.4" thickBot="1">
      <c r="A1" s="47" t="s">
        <v>2</v>
      </c>
      <c r="B1" s="48" t="s">
        <v>33</v>
      </c>
      <c r="C1" s="48" t="s">
        <v>34</v>
      </c>
      <c r="D1" s="48" t="s">
        <v>35</v>
      </c>
      <c r="E1" s="48" t="s">
        <v>36</v>
      </c>
      <c r="F1" s="48" t="s">
        <v>37</v>
      </c>
      <c r="G1" s="48" t="s">
        <v>38</v>
      </c>
      <c r="H1" s="48" t="s">
        <v>7</v>
      </c>
    </row>
    <row r="2" spans="1:8" ht="25.2" customHeight="1" thickBot="1">
      <c r="A2" s="49">
        <v>1</v>
      </c>
      <c r="B2" s="50" t="s">
        <v>39</v>
      </c>
      <c r="C2" s="51" t="s">
        <v>40</v>
      </c>
      <c r="D2" s="51">
        <v>1</v>
      </c>
      <c r="E2" s="52">
        <v>5000</v>
      </c>
      <c r="F2" s="53" t="s">
        <v>41</v>
      </c>
      <c r="G2" s="50" t="s">
        <v>42</v>
      </c>
      <c r="H2" s="51" t="s">
        <v>43</v>
      </c>
    </row>
    <row r="3" spans="1:8" ht="25.2" customHeight="1" thickBot="1">
      <c r="A3" s="49">
        <v>2</v>
      </c>
      <c r="B3" s="50" t="s">
        <v>44</v>
      </c>
      <c r="C3" s="51" t="s">
        <v>40</v>
      </c>
      <c r="D3" s="51">
        <v>1</v>
      </c>
      <c r="E3" s="54">
        <v>2000</v>
      </c>
      <c r="F3" s="53" t="s">
        <v>45</v>
      </c>
      <c r="G3" s="50" t="s">
        <v>46</v>
      </c>
      <c r="H3" s="51"/>
    </row>
    <row r="4" spans="1:8" ht="25.2" customHeight="1" thickBot="1">
      <c r="A4" s="49">
        <v>3</v>
      </c>
      <c r="B4" s="50" t="s">
        <v>47</v>
      </c>
      <c r="C4" s="51" t="s">
        <v>40</v>
      </c>
      <c r="D4" s="51">
        <v>1</v>
      </c>
      <c r="E4" s="54">
        <v>3300</v>
      </c>
      <c r="F4" s="53" t="s">
        <v>45</v>
      </c>
      <c r="G4" s="50" t="s">
        <v>46</v>
      </c>
      <c r="H4" s="51" t="s">
        <v>48</v>
      </c>
    </row>
    <row r="5" spans="1:8" ht="25.2" customHeight="1" thickBot="1">
      <c r="A5" s="49">
        <v>4</v>
      </c>
      <c r="B5" s="50" t="s">
        <v>49</v>
      </c>
      <c r="C5" s="51" t="s">
        <v>40</v>
      </c>
      <c r="D5" s="51">
        <v>1</v>
      </c>
      <c r="E5" s="54">
        <v>2000</v>
      </c>
      <c r="F5" s="53" t="s">
        <v>45</v>
      </c>
      <c r="G5" s="50" t="s">
        <v>46</v>
      </c>
      <c r="H5" s="51"/>
    </row>
    <row r="6" spans="1:8" ht="25.2" customHeight="1" thickBot="1">
      <c r="A6" s="49">
        <v>5</v>
      </c>
      <c r="B6" s="50" t="s">
        <v>50</v>
      </c>
      <c r="C6" s="51" t="s">
        <v>40</v>
      </c>
      <c r="D6" s="51">
        <v>1</v>
      </c>
      <c r="E6" s="54">
        <v>2000</v>
      </c>
      <c r="F6" s="53" t="s">
        <v>45</v>
      </c>
      <c r="G6" s="50" t="s">
        <v>46</v>
      </c>
      <c r="H6" s="51"/>
    </row>
    <row r="7" spans="1:8" ht="25.2" customHeight="1" thickBot="1">
      <c r="A7" s="49"/>
      <c r="B7" s="50" t="s">
        <v>51</v>
      </c>
      <c r="C7" s="51" t="s">
        <v>40</v>
      </c>
      <c r="D7" s="51">
        <v>1</v>
      </c>
      <c r="E7" s="54">
        <v>1500</v>
      </c>
      <c r="F7" s="53" t="s">
        <v>45</v>
      </c>
      <c r="G7" s="50" t="s">
        <v>46</v>
      </c>
      <c r="H7" s="51"/>
    </row>
    <row r="8" spans="1:8" ht="16.2" thickBot="1">
      <c r="A8" s="56">
        <v>6</v>
      </c>
      <c r="B8" s="57" t="s">
        <v>52</v>
      </c>
      <c r="C8" s="58" t="s">
        <v>40</v>
      </c>
      <c r="D8" s="58">
        <v>1</v>
      </c>
      <c r="E8" s="54">
        <v>2000</v>
      </c>
      <c r="F8" s="59" t="s">
        <v>53</v>
      </c>
      <c r="G8" s="57" t="s">
        <v>54</v>
      </c>
      <c r="H8" s="58"/>
    </row>
    <row r="9" spans="1:8" ht="29.4" thickBot="1">
      <c r="A9" s="56">
        <v>7</v>
      </c>
      <c r="B9" s="57" t="s">
        <v>55</v>
      </c>
      <c r="C9" s="58" t="s">
        <v>40</v>
      </c>
      <c r="D9" s="58">
        <v>1</v>
      </c>
      <c r="E9" s="54">
        <v>3300</v>
      </c>
      <c r="F9" s="59" t="s">
        <v>53</v>
      </c>
      <c r="G9" s="57" t="s">
        <v>54</v>
      </c>
      <c r="H9" s="58" t="s">
        <v>48</v>
      </c>
    </row>
    <row r="10" spans="1:8" ht="16.2" thickBot="1">
      <c r="A10" s="56">
        <v>8</v>
      </c>
      <c r="B10" s="57" t="s">
        <v>56</v>
      </c>
      <c r="C10" s="58" t="s">
        <v>40</v>
      </c>
      <c r="D10" s="58">
        <v>1</v>
      </c>
      <c r="E10" s="54">
        <v>2000</v>
      </c>
      <c r="F10" s="59" t="s">
        <v>53</v>
      </c>
      <c r="G10" s="57" t="s">
        <v>54</v>
      </c>
      <c r="H10" s="58"/>
    </row>
    <row r="11" spans="1:8" ht="16.2" thickBot="1">
      <c r="A11" s="56">
        <v>9</v>
      </c>
      <c r="B11" s="57" t="s">
        <v>57</v>
      </c>
      <c r="C11" s="58" t="s">
        <v>40</v>
      </c>
      <c r="D11" s="58">
        <v>1</v>
      </c>
      <c r="E11" s="54">
        <v>2000</v>
      </c>
      <c r="F11" s="59" t="s">
        <v>53</v>
      </c>
      <c r="G11" s="57" t="s">
        <v>54</v>
      </c>
      <c r="H11" s="58"/>
    </row>
    <row r="12" spans="1:8" ht="16.2" thickBot="1">
      <c r="A12" s="56"/>
      <c r="B12" s="57" t="s">
        <v>58</v>
      </c>
      <c r="C12" s="58" t="s">
        <v>40</v>
      </c>
      <c r="D12" s="58">
        <v>1</v>
      </c>
      <c r="E12" s="54">
        <v>1500</v>
      </c>
      <c r="F12" s="59" t="s">
        <v>53</v>
      </c>
      <c r="G12" s="57" t="s">
        <v>54</v>
      </c>
      <c r="H12" s="58"/>
    </row>
    <row r="13" spans="1:8" ht="15" thickBot="1">
      <c r="A13" s="101" t="s">
        <v>59</v>
      </c>
      <c r="B13" s="102"/>
      <c r="C13" s="103"/>
      <c r="D13" s="51">
        <f>SUM(D2:D12)</f>
        <v>11</v>
      </c>
      <c r="E13" s="55">
        <f>SUM(E2:E12)</f>
        <v>26600</v>
      </c>
      <c r="F13" s="51" t="s">
        <v>26</v>
      </c>
      <c r="G13" s="51" t="s">
        <v>26</v>
      </c>
      <c r="H13" s="51" t="s">
        <v>26</v>
      </c>
    </row>
    <row r="14" spans="1:8" ht="15" thickBot="1">
      <c r="A14" s="104" t="s">
        <v>60</v>
      </c>
      <c r="B14" s="105"/>
      <c r="C14" s="105"/>
      <c r="D14" s="105"/>
      <c r="E14" s="105"/>
      <c r="F14" s="105"/>
      <c r="G14" s="105"/>
      <c r="H14" s="106"/>
    </row>
  </sheetData>
  <mergeCells count="2">
    <mergeCell ref="A13:C13"/>
    <mergeCell ref="A14:H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selection activeCell="I14" sqref="I14"/>
    </sheetView>
  </sheetViews>
  <sheetFormatPr defaultRowHeight="14.4"/>
  <sheetData>
    <row r="1" spans="1:11" ht="28.2" customHeight="1" thickBot="1">
      <c r="A1" s="109" t="s">
        <v>2</v>
      </c>
      <c r="B1" s="109" t="s">
        <v>3</v>
      </c>
      <c r="C1" s="109" t="s">
        <v>4</v>
      </c>
      <c r="D1" s="109" t="s">
        <v>33</v>
      </c>
      <c r="E1" s="109" t="s">
        <v>6</v>
      </c>
      <c r="F1" s="114" t="s">
        <v>61</v>
      </c>
      <c r="G1" s="107" t="s">
        <v>62</v>
      </c>
      <c r="H1" s="108"/>
      <c r="I1" s="107" t="s">
        <v>63</v>
      </c>
      <c r="J1" s="108"/>
      <c r="K1" s="109" t="s">
        <v>7</v>
      </c>
    </row>
    <row r="2" spans="1:11" ht="15" thickBot="1">
      <c r="A2" s="110"/>
      <c r="B2" s="110"/>
      <c r="C2" s="110"/>
      <c r="D2" s="110"/>
      <c r="E2" s="110"/>
      <c r="F2" s="115"/>
      <c r="G2" s="60" t="s">
        <v>64</v>
      </c>
      <c r="H2" s="60" t="s">
        <v>65</v>
      </c>
      <c r="I2" s="60" t="s">
        <v>64</v>
      </c>
      <c r="J2" s="60" t="s">
        <v>65</v>
      </c>
      <c r="K2" s="110"/>
    </row>
    <row r="3" spans="1:11" ht="15" thickBot="1">
      <c r="A3" s="61">
        <v>1</v>
      </c>
      <c r="B3" s="62" t="s">
        <v>41</v>
      </c>
      <c r="C3" s="63" t="s">
        <v>66</v>
      </c>
      <c r="D3" s="64" t="s">
        <v>67</v>
      </c>
      <c r="E3" s="65" t="s">
        <v>40</v>
      </c>
      <c r="F3" s="65">
        <v>100000</v>
      </c>
      <c r="G3" s="68">
        <f>I3/F3</f>
        <v>0.05</v>
      </c>
      <c r="H3" s="69">
        <f>G3*1.13</f>
        <v>5.6499999999999995E-2</v>
      </c>
      <c r="I3" s="66">
        <v>5000</v>
      </c>
      <c r="J3" s="68">
        <f>I3*1.13</f>
        <v>5649.9999999999991</v>
      </c>
      <c r="K3" s="67"/>
    </row>
    <row r="4" spans="1:11" ht="15" thickBot="1">
      <c r="A4" s="61">
        <v>2</v>
      </c>
      <c r="B4" s="62" t="s">
        <v>45</v>
      </c>
      <c r="C4" s="63" t="s">
        <v>46</v>
      </c>
      <c r="D4" s="64" t="s">
        <v>68</v>
      </c>
      <c r="E4" s="65" t="s">
        <v>40</v>
      </c>
      <c r="F4" s="65">
        <v>100000</v>
      </c>
      <c r="G4" s="68">
        <f t="shared" ref="G4:G13" si="0">I4/F4</f>
        <v>0.02</v>
      </c>
      <c r="H4" s="69">
        <f t="shared" ref="H4:H13" si="1">G4*1.13</f>
        <v>2.2599999999999999E-2</v>
      </c>
      <c r="I4" s="66">
        <v>2000</v>
      </c>
      <c r="J4" s="68">
        <f t="shared" ref="J4:J13" si="2">I4*1.13</f>
        <v>2260</v>
      </c>
      <c r="K4" s="67"/>
    </row>
    <row r="5" spans="1:11" ht="15" thickBot="1">
      <c r="A5" s="61">
        <v>3</v>
      </c>
      <c r="B5" s="62" t="s">
        <v>45</v>
      </c>
      <c r="C5" s="63" t="s">
        <v>46</v>
      </c>
      <c r="D5" s="64" t="s">
        <v>47</v>
      </c>
      <c r="E5" s="65" t="s">
        <v>40</v>
      </c>
      <c r="F5" s="65">
        <v>100000</v>
      </c>
      <c r="G5" s="68">
        <f t="shared" si="0"/>
        <v>3.3000000000000002E-2</v>
      </c>
      <c r="H5" s="69">
        <f t="shared" si="1"/>
        <v>3.7289999999999997E-2</v>
      </c>
      <c r="I5" s="66">
        <v>3300</v>
      </c>
      <c r="J5" s="68">
        <f t="shared" si="2"/>
        <v>3728.9999999999995</v>
      </c>
      <c r="K5" s="67"/>
    </row>
    <row r="6" spans="1:11" ht="15" thickBot="1">
      <c r="A6" s="61">
        <v>4</v>
      </c>
      <c r="B6" s="62" t="s">
        <v>45</v>
      </c>
      <c r="C6" s="63" t="s">
        <v>46</v>
      </c>
      <c r="D6" s="64" t="s">
        <v>49</v>
      </c>
      <c r="E6" s="65" t="s">
        <v>40</v>
      </c>
      <c r="F6" s="65">
        <v>100000</v>
      </c>
      <c r="G6" s="68">
        <f t="shared" si="0"/>
        <v>0.02</v>
      </c>
      <c r="H6" s="69">
        <f t="shared" si="1"/>
        <v>2.2599999999999999E-2</v>
      </c>
      <c r="I6" s="66">
        <v>2000</v>
      </c>
      <c r="J6" s="68">
        <f t="shared" si="2"/>
        <v>2260</v>
      </c>
      <c r="K6" s="67"/>
    </row>
    <row r="7" spans="1:11" ht="15" thickBot="1">
      <c r="A7" s="61">
        <v>5</v>
      </c>
      <c r="B7" s="62" t="s">
        <v>45</v>
      </c>
      <c r="C7" s="63" t="s">
        <v>46</v>
      </c>
      <c r="D7" s="64" t="s">
        <v>50</v>
      </c>
      <c r="E7" s="65" t="s">
        <v>40</v>
      </c>
      <c r="F7" s="65">
        <v>100000</v>
      </c>
      <c r="G7" s="68">
        <f t="shared" si="0"/>
        <v>0.02</v>
      </c>
      <c r="H7" s="69">
        <f t="shared" si="1"/>
        <v>2.2599999999999999E-2</v>
      </c>
      <c r="I7" s="66">
        <v>2000</v>
      </c>
      <c r="J7" s="68">
        <f t="shared" si="2"/>
        <v>2260</v>
      </c>
      <c r="K7" s="67"/>
    </row>
    <row r="8" spans="1:11" ht="15" thickBot="1">
      <c r="A8" s="61">
        <v>6</v>
      </c>
      <c r="B8" s="62" t="s">
        <v>45</v>
      </c>
      <c r="C8" s="63" t="s">
        <v>46</v>
      </c>
      <c r="D8" s="64" t="s">
        <v>51</v>
      </c>
      <c r="E8" s="65" t="s">
        <v>40</v>
      </c>
      <c r="F8" s="65">
        <v>100000</v>
      </c>
      <c r="G8" s="68">
        <f t="shared" si="0"/>
        <v>1.4999999999999999E-2</v>
      </c>
      <c r="H8" s="69">
        <f t="shared" si="1"/>
        <v>1.6949999999999996E-2</v>
      </c>
      <c r="I8" s="66">
        <v>1500</v>
      </c>
      <c r="J8" s="68">
        <f t="shared" si="2"/>
        <v>1694.9999999999998</v>
      </c>
      <c r="K8" s="67"/>
    </row>
    <row r="9" spans="1:11" ht="15" thickBot="1">
      <c r="A9" s="61">
        <v>7</v>
      </c>
      <c r="B9" s="62" t="s">
        <v>53</v>
      </c>
      <c r="C9" s="63" t="s">
        <v>54</v>
      </c>
      <c r="D9" s="64" t="s">
        <v>69</v>
      </c>
      <c r="E9" s="65" t="s">
        <v>40</v>
      </c>
      <c r="F9" s="65">
        <v>100000</v>
      </c>
      <c r="G9" s="68">
        <f t="shared" si="0"/>
        <v>0.02</v>
      </c>
      <c r="H9" s="69">
        <f t="shared" si="1"/>
        <v>2.2599999999999999E-2</v>
      </c>
      <c r="I9" s="66">
        <v>2000</v>
      </c>
      <c r="J9" s="68">
        <f t="shared" si="2"/>
        <v>2260</v>
      </c>
      <c r="K9" s="67"/>
    </row>
    <row r="10" spans="1:11" ht="15" thickBot="1">
      <c r="A10" s="61">
        <v>8</v>
      </c>
      <c r="B10" s="62" t="s">
        <v>53</v>
      </c>
      <c r="C10" s="63" t="s">
        <v>54</v>
      </c>
      <c r="D10" s="64" t="s">
        <v>55</v>
      </c>
      <c r="E10" s="65" t="s">
        <v>40</v>
      </c>
      <c r="F10" s="65">
        <v>100000</v>
      </c>
      <c r="G10" s="68">
        <f t="shared" si="0"/>
        <v>3.3000000000000002E-2</v>
      </c>
      <c r="H10" s="69">
        <f t="shared" si="1"/>
        <v>3.7289999999999997E-2</v>
      </c>
      <c r="I10" s="66">
        <v>3300</v>
      </c>
      <c r="J10" s="68">
        <f t="shared" si="2"/>
        <v>3728.9999999999995</v>
      </c>
      <c r="K10" s="67"/>
    </row>
    <row r="11" spans="1:11" ht="15" thickBot="1">
      <c r="A11" s="61">
        <v>9</v>
      </c>
      <c r="B11" s="62" t="s">
        <v>53</v>
      </c>
      <c r="C11" s="63" t="s">
        <v>54</v>
      </c>
      <c r="D11" s="64" t="s">
        <v>56</v>
      </c>
      <c r="E11" s="65" t="s">
        <v>40</v>
      </c>
      <c r="F11" s="65">
        <v>100000</v>
      </c>
      <c r="G11" s="68">
        <f t="shared" si="0"/>
        <v>0.02</v>
      </c>
      <c r="H11" s="69">
        <f t="shared" si="1"/>
        <v>2.2599999999999999E-2</v>
      </c>
      <c r="I11" s="66">
        <v>2000</v>
      </c>
      <c r="J11" s="68">
        <f t="shared" si="2"/>
        <v>2260</v>
      </c>
      <c r="K11" s="67"/>
    </row>
    <row r="12" spans="1:11" ht="15" thickBot="1">
      <c r="A12" s="61">
        <v>10</v>
      </c>
      <c r="B12" s="62" t="s">
        <v>53</v>
      </c>
      <c r="C12" s="63" t="s">
        <v>54</v>
      </c>
      <c r="D12" s="64" t="s">
        <v>57</v>
      </c>
      <c r="E12" s="65" t="s">
        <v>40</v>
      </c>
      <c r="F12" s="65">
        <v>100000</v>
      </c>
      <c r="G12" s="68">
        <f t="shared" si="0"/>
        <v>0.02</v>
      </c>
      <c r="H12" s="69">
        <f t="shared" si="1"/>
        <v>2.2599999999999999E-2</v>
      </c>
      <c r="I12" s="66">
        <v>2000</v>
      </c>
      <c r="J12" s="68">
        <f t="shared" si="2"/>
        <v>2260</v>
      </c>
      <c r="K12" s="67"/>
    </row>
    <row r="13" spans="1:11" ht="15" thickBot="1">
      <c r="A13" s="61"/>
      <c r="B13" s="62" t="s">
        <v>53</v>
      </c>
      <c r="C13" s="63" t="s">
        <v>54</v>
      </c>
      <c r="D13" s="64" t="s">
        <v>58</v>
      </c>
      <c r="E13" s="65" t="s">
        <v>40</v>
      </c>
      <c r="F13" s="65">
        <v>100000</v>
      </c>
      <c r="G13" s="68">
        <f t="shared" si="0"/>
        <v>1.4999999999999999E-2</v>
      </c>
      <c r="H13" s="69">
        <f t="shared" si="1"/>
        <v>1.6949999999999996E-2</v>
      </c>
      <c r="I13" s="66">
        <v>1500</v>
      </c>
      <c r="J13" s="68">
        <f t="shared" si="2"/>
        <v>1694.9999999999998</v>
      </c>
      <c r="K13" s="67"/>
    </row>
    <row r="14" spans="1:11" ht="15" thickBot="1">
      <c r="A14" s="111" t="s">
        <v>70</v>
      </c>
      <c r="B14" s="112"/>
      <c r="C14" s="112"/>
      <c r="D14" s="112"/>
      <c r="E14" s="112"/>
      <c r="F14" s="112"/>
      <c r="G14" s="112"/>
      <c r="H14" s="113"/>
      <c r="I14" s="65">
        <f>SUM(I3:I13)</f>
        <v>26600</v>
      </c>
      <c r="J14" s="65">
        <f>SUM(J3:J13)</f>
        <v>30057.999999999996</v>
      </c>
      <c r="K14" s="67"/>
    </row>
  </sheetData>
  <mergeCells count="10">
    <mergeCell ref="G1:H1"/>
    <mergeCell ref="I1:J1"/>
    <mergeCell ref="K1:K2"/>
    <mergeCell ref="A14:H14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捷润1</vt:lpstr>
      <vt:lpstr>捷润2</vt:lpstr>
      <vt:lpstr>捷润2 (2)</vt:lpstr>
      <vt:lpstr>Sheet1</vt:lpstr>
      <vt:lpstr>Sheet2</vt:lpstr>
      <vt:lpstr>Sheet3</vt:lpstr>
      <vt:lpstr>捷润1!Print_Area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2022-05-17T01:39:14Z</dcterms:modified>
</cp:coreProperties>
</file>