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<sst xmlns="http://schemas.openxmlformats.org/spreadsheetml/2006/main" count="35" uniqueCount="32">
  <si>
    <t>卧铺杆目标价格核算明细表</t>
  </si>
  <si>
    <t>序号</t>
  </si>
  <si>
    <t>物料代码</t>
  </si>
  <si>
    <t>名称</t>
  </si>
  <si>
    <t>材质</t>
  </si>
  <si>
    <t>下料尺寸</t>
  </si>
  <si>
    <t>不含税单价</t>
  </si>
  <si>
    <t>重量</t>
  </si>
  <si>
    <t>材料费</t>
  </si>
  <si>
    <t>制造成本</t>
  </si>
  <si>
    <t>不含税</t>
  </si>
  <si>
    <t>材料</t>
  </si>
  <si>
    <t>废铁</t>
  </si>
  <si>
    <t>毛重</t>
  </si>
  <si>
    <t>净重</t>
  </si>
  <si>
    <t>单件</t>
  </si>
  <si>
    <t>定额</t>
  </si>
  <si>
    <t>工序</t>
  </si>
  <si>
    <t>工时</t>
  </si>
  <si>
    <t>工时费</t>
  </si>
  <si>
    <t>小计</t>
  </si>
  <si>
    <t>核算价</t>
  </si>
  <si>
    <t>SHT0014347</t>
  </si>
  <si>
    <t>卧铺吊带固定座连接杆</t>
  </si>
  <si>
    <t>sus201</t>
  </si>
  <si>
    <t>20*0.6*1200</t>
  </si>
  <si>
    <t>激光切割</t>
  </si>
  <si>
    <t>SHT0014349</t>
  </si>
  <si>
    <t>上卧铺防护网支撑杆</t>
  </si>
  <si>
    <t>Q235</t>
  </si>
  <si>
    <t>16*1*1500</t>
  </si>
  <si>
    <t>喷涂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</si>
</sst>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);[Red]\(0.00\)"/>
    <numFmt numFmtId="177" formatCode="0.00_ "/>
    <numFmt numFmtId="178" formatCode="0.000_ "/>
  </numFmts>
  <fonts count="2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9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16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7" fillId="17" borderId="17" applyNumberFormat="0" applyAlignment="0" applyProtection="0">
      <alignment vertical="center"/>
    </xf>
    <xf numFmtId="0" fontId="15" fillId="17" borderId="14" applyNumberFormat="0" applyAlignment="0" applyProtection="0">
      <alignment vertical="center"/>
    </xf>
    <xf numFmtId="0" fontId="2" fillId="2" borderId="13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shrinkToFit="1"/>
    </xf>
    <xf numFmtId="176" fontId="0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vertical="center"/>
    </xf>
    <xf numFmtId="178" fontId="0" fillId="0" borderId="2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shrinkToFit="1"/>
    </xf>
    <xf numFmtId="176" fontId="0" fillId="0" borderId="4" xfId="0" applyNumberFormat="1" applyFont="1" applyFill="1" applyBorder="1" applyAlignment="1">
      <alignment horizontal="center" vertical="center"/>
    </xf>
    <xf numFmtId="178" fontId="0" fillId="0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176" fontId="0" fillId="0" borderId="5" xfId="0" applyNumberForma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176" fontId="0" fillId="0" borderId="4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176" fontId="0" fillId="0" borderId="6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8" fontId="0" fillId="0" borderId="2" xfId="0" applyNumberFormat="1" applyFont="1" applyFill="1" applyBorder="1" applyAlignment="1">
      <alignment vertical="center"/>
    </xf>
    <xf numFmtId="177" fontId="0" fillId="0" borderId="7" xfId="0" applyNumberFormat="1" applyFont="1" applyFill="1" applyBorder="1" applyAlignment="1">
      <alignment horizontal="center" vertical="center"/>
    </xf>
    <xf numFmtId="177" fontId="0" fillId="0" borderId="8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177" fontId="0" fillId="0" borderId="9" xfId="0" applyNumberFormat="1" applyFont="1" applyFill="1" applyBorder="1" applyAlignment="1">
      <alignment horizontal="center" vertical="center"/>
    </xf>
    <xf numFmtId="176" fontId="0" fillId="0" borderId="9" xfId="0" applyNumberFormat="1" applyFont="1" applyFill="1" applyBorder="1" applyAlignment="1">
      <alignment horizontal="center" vertical="center"/>
    </xf>
    <xf numFmtId="177" fontId="0" fillId="0" borderId="4" xfId="0" applyNumberFormat="1" applyFont="1" applyFill="1" applyBorder="1" applyAlignment="1">
      <alignment horizontal="center" vertical="center"/>
    </xf>
    <xf numFmtId="177" fontId="0" fillId="0" borderId="4" xfId="0" applyNumberFormat="1" applyFont="1" applyFill="1" applyBorder="1" applyAlignment="1">
      <alignment horizontal="center" vertical="center" shrinkToFit="1"/>
    </xf>
    <xf numFmtId="176" fontId="0" fillId="0" borderId="10" xfId="0" applyNumberFormat="1" applyFont="1" applyFill="1" applyBorder="1" applyAlignment="1">
      <alignment horizontal="center" vertical="center"/>
    </xf>
    <xf numFmtId="0" fontId="0" fillId="0" borderId="5" xfId="0" applyNumberFormat="1" applyBorder="1">
      <alignment vertical="center"/>
    </xf>
    <xf numFmtId="177" fontId="0" fillId="0" borderId="5" xfId="0" applyNumberFormat="1" applyBorder="1">
      <alignment vertical="center"/>
    </xf>
    <xf numFmtId="0" fontId="1" fillId="0" borderId="5" xfId="0" applyFont="1" applyBorder="1">
      <alignment vertical="center"/>
    </xf>
    <xf numFmtId="177" fontId="0" fillId="0" borderId="11" xfId="0" applyNumberFormat="1" applyFont="1" applyFill="1" applyBorder="1" applyAlignment="1">
      <alignment horizontal="center" vertical="center"/>
    </xf>
    <xf numFmtId="177" fontId="0" fillId="0" borderId="12" xfId="0" applyNumberFormat="1" applyFont="1" applyFill="1" applyBorder="1" applyAlignment="1">
      <alignment horizontal="center" vertical="center"/>
    </xf>
    <xf numFmtId="177" fontId="0" fillId="0" borderId="4" xfId="0" applyNumberFormat="1" applyBorder="1" applyAlignment="1">
      <alignment vertical="center"/>
    </xf>
    <xf numFmtId="177" fontId="0" fillId="0" borderId="6" xfId="0" applyNumberForma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workbookViewId="0">
      <selection activeCell="M16" sqref="M16"/>
    </sheetView>
  </sheetViews>
  <sheetFormatPr defaultColWidth="9" defaultRowHeight="13.5" outlineLevelRow="5"/>
  <cols>
    <col min="1" max="1" width="4.375" style="1" customWidth="1"/>
    <col min="2" max="2" width="11.5" customWidth="1"/>
    <col min="3" max="3" width="21.25" customWidth="1"/>
    <col min="5" max="5" width="12.625" customWidth="1"/>
    <col min="6" max="6" width="7.375" style="2" customWidth="1"/>
    <col min="7" max="7" width="7.5" style="2" customWidth="1"/>
    <col min="8" max="10" width="6.375" customWidth="1"/>
    <col min="11" max="12" width="6.375" style="3" customWidth="1"/>
    <col min="13" max="13" width="8.875" customWidth="1"/>
    <col min="14" max="14" width="5.375" customWidth="1"/>
    <col min="15" max="15" width="7" customWidth="1"/>
    <col min="16" max="16" width="6.375" style="2" customWidth="1"/>
    <col min="17" max="17" width="7" style="3" customWidth="1"/>
  </cols>
  <sheetData>
    <row r="1" ht="27" customHeight="1" spans="1:17">
      <c r="A1" s="1" t="s">
        <v>0</v>
      </c>
      <c r="B1" s="1"/>
      <c r="C1" s="1"/>
      <c r="D1" s="1"/>
      <c r="E1" s="1"/>
      <c r="F1" s="4"/>
      <c r="G1" s="4"/>
      <c r="H1" s="1"/>
      <c r="I1" s="1"/>
      <c r="J1" s="1"/>
      <c r="K1" s="27"/>
      <c r="L1" s="27"/>
      <c r="M1" s="1"/>
      <c r="N1" s="1"/>
      <c r="O1" s="1"/>
      <c r="P1" s="4"/>
      <c r="Q1" s="27"/>
    </row>
    <row r="2" spans="1:17">
      <c r="A2" s="5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10"/>
      <c r="H2" s="11" t="s">
        <v>7</v>
      </c>
      <c r="I2" s="11"/>
      <c r="J2" s="28"/>
      <c r="K2" s="29" t="s">
        <v>8</v>
      </c>
      <c r="L2" s="30"/>
      <c r="M2" s="31" t="s">
        <v>9</v>
      </c>
      <c r="N2" s="32"/>
      <c r="O2" s="33"/>
      <c r="P2" s="34"/>
      <c r="Q2" s="41" t="s">
        <v>10</v>
      </c>
    </row>
    <row r="3" spans="1:17">
      <c r="A3" s="12"/>
      <c r="B3" s="13"/>
      <c r="C3" s="13"/>
      <c r="D3" s="14" t="s">
        <v>4</v>
      </c>
      <c r="E3" s="15"/>
      <c r="F3" s="16" t="s">
        <v>11</v>
      </c>
      <c r="G3" s="16" t="s">
        <v>12</v>
      </c>
      <c r="H3" s="17" t="s">
        <v>13</v>
      </c>
      <c r="I3" s="17" t="s">
        <v>14</v>
      </c>
      <c r="J3" s="17" t="s">
        <v>12</v>
      </c>
      <c r="K3" s="35" t="s">
        <v>15</v>
      </c>
      <c r="L3" s="35" t="s">
        <v>16</v>
      </c>
      <c r="M3" s="15" t="s">
        <v>17</v>
      </c>
      <c r="N3" s="14" t="s">
        <v>18</v>
      </c>
      <c r="O3" s="36" t="s">
        <v>19</v>
      </c>
      <c r="P3" s="37" t="s">
        <v>20</v>
      </c>
      <c r="Q3" s="42" t="s">
        <v>21</v>
      </c>
    </row>
    <row r="4" spans="1:17">
      <c r="A4" s="18">
        <v>1</v>
      </c>
      <c r="B4" s="19" t="s">
        <v>22</v>
      </c>
      <c r="C4" s="19" t="s">
        <v>23</v>
      </c>
      <c r="D4" s="18" t="s">
        <v>24</v>
      </c>
      <c r="E4" s="19" t="s">
        <v>25</v>
      </c>
      <c r="F4" s="20">
        <v>20.1149</v>
      </c>
      <c r="G4" s="20">
        <v>13.1</v>
      </c>
      <c r="H4" s="19">
        <v>0.348</v>
      </c>
      <c r="I4" s="38">
        <v>0.34</v>
      </c>
      <c r="J4" s="19">
        <f>H4-I4</f>
        <v>0.00799999999999995</v>
      </c>
      <c r="K4" s="39">
        <f>F4*H4-G4*J4</f>
        <v>6.8951852</v>
      </c>
      <c r="L4" s="39">
        <f>K4*1</f>
        <v>6.8951852</v>
      </c>
      <c r="M4" s="40" t="s">
        <v>26</v>
      </c>
      <c r="N4" s="19">
        <v>0.04</v>
      </c>
      <c r="O4" s="19">
        <v>50</v>
      </c>
      <c r="P4" s="20">
        <f>N4*O4</f>
        <v>2</v>
      </c>
      <c r="Q4" s="39">
        <f>(L4+P4)*1.12</f>
        <v>9.962607424</v>
      </c>
    </row>
    <row r="5" spans="1:17">
      <c r="A5" s="21">
        <v>2</v>
      </c>
      <c r="B5" s="22" t="s">
        <v>27</v>
      </c>
      <c r="C5" s="22" t="s">
        <v>28</v>
      </c>
      <c r="D5" s="21" t="s">
        <v>29</v>
      </c>
      <c r="E5" s="21" t="s">
        <v>30</v>
      </c>
      <c r="F5" s="23">
        <f>5.88/1.13</f>
        <v>5.20353982300885</v>
      </c>
      <c r="G5" s="23">
        <v>3.2</v>
      </c>
      <c r="H5" s="21">
        <v>0.555</v>
      </c>
      <c r="I5" s="21">
        <v>0.537</v>
      </c>
      <c r="J5" s="21">
        <f>H5-I5</f>
        <v>0.018</v>
      </c>
      <c r="K5" s="21">
        <f>F5*H5-G5*J5</f>
        <v>2.83036460176991</v>
      </c>
      <c r="L5" s="21">
        <f>K5*1</f>
        <v>2.83036460176991</v>
      </c>
      <c r="M5" s="40" t="s">
        <v>26</v>
      </c>
      <c r="N5" s="19">
        <v>0.0149</v>
      </c>
      <c r="O5" s="19">
        <v>50</v>
      </c>
      <c r="P5" s="20">
        <f>N5*O5</f>
        <v>0.745</v>
      </c>
      <c r="Q5" s="43">
        <f>(L5+P5+P6)*1.12</f>
        <v>7.2748083539823</v>
      </c>
    </row>
    <row r="6" spans="1:17">
      <c r="A6" s="24"/>
      <c r="B6" s="25"/>
      <c r="C6" s="25"/>
      <c r="D6" s="24"/>
      <c r="E6" s="24"/>
      <c r="F6" s="26"/>
      <c r="G6" s="26"/>
      <c r="H6" s="24"/>
      <c r="I6" s="24"/>
      <c r="J6" s="24"/>
      <c r="K6" s="24"/>
      <c r="L6" s="24"/>
      <c r="M6" s="19" t="s">
        <v>31</v>
      </c>
      <c r="N6" s="19">
        <v>0.073</v>
      </c>
      <c r="O6" s="19">
        <v>40</v>
      </c>
      <c r="P6" s="20">
        <f>N6*O6</f>
        <v>2.92</v>
      </c>
      <c r="Q6" s="44"/>
    </row>
  </sheetData>
  <mergeCells count="23">
    <mergeCell ref="A1:Q1"/>
    <mergeCell ref="F2:G2"/>
    <mergeCell ref="H2:J2"/>
    <mergeCell ref="K2:L2"/>
    <mergeCell ref="M2:P2"/>
    <mergeCell ref="A2:A3"/>
    <mergeCell ref="A5:A6"/>
    <mergeCell ref="B2:B3"/>
    <mergeCell ref="B5:B6"/>
    <mergeCell ref="C2:C3"/>
    <mergeCell ref="C5:C6"/>
    <mergeCell ref="D2:D3"/>
    <mergeCell ref="D5:D6"/>
    <mergeCell ref="E2:E3"/>
    <mergeCell ref="E5:E6"/>
    <mergeCell ref="F5:F6"/>
    <mergeCell ref="G5:G6"/>
    <mergeCell ref="H5:H6"/>
    <mergeCell ref="I5:I6"/>
    <mergeCell ref="J5:J6"/>
    <mergeCell ref="K5:K6"/>
    <mergeCell ref="L5:L6"/>
    <mergeCell ref="Q5:Q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追夢人</cp:lastModifiedBy>
  <dcterms:created xsi:type="dcterms:W3CDTF">2022-06-07T02:29:19Z</dcterms:created>
  <dcterms:modified xsi:type="dcterms:W3CDTF">2022-06-07T08:14:30Z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4178CF4B7058469DBE95E30E8E33ED10</vt:lpwstr>
  </property>
  <property fmtid="{D5CDD505-2E9C-101B-9397-08002B2CF9AE}" pid="3" name="KSOProductBuildVer">
    <vt:lpwstr>2052-11.1.0.11744</vt:lpwstr>
  </property>
</Properties>
</file>