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霸州鑫创\"/>
    </mc:Choice>
  </mc:AlternateContent>
  <bookViews>
    <workbookView xWindow="0" yWindow="0" windowWidth="24000" windowHeight="98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P16" i="1" l="1"/>
  <c r="P15" i="1"/>
  <c r="J15" i="1"/>
  <c r="F15" i="1"/>
  <c r="K15" i="1" s="1"/>
  <c r="L15" i="1" s="1"/>
  <c r="Q15" i="1" s="1"/>
  <c r="P14" i="1"/>
  <c r="K14" i="1"/>
  <c r="L14" i="1" s="1"/>
  <c r="Q14" i="1" s="1"/>
  <c r="J14" i="1"/>
  <c r="C9" i="1"/>
  <c r="C8" i="1"/>
  <c r="P6" i="1"/>
  <c r="P5" i="1"/>
  <c r="J5" i="1"/>
  <c r="F5" i="1"/>
  <c r="P4" i="1"/>
  <c r="J4" i="1"/>
  <c r="K4" i="1" s="1"/>
  <c r="L4" i="1" s="1"/>
  <c r="Q4" i="1" s="1"/>
  <c r="K5" i="1" l="1"/>
  <c r="L5" i="1" s="1"/>
  <c r="Q5" i="1" s="1"/>
</calcChain>
</file>

<file path=xl/comments1.xml><?xml version="1.0" encoding="utf-8"?>
<comments xmlns="http://schemas.openxmlformats.org/spreadsheetml/2006/main">
  <authors>
    <author>zzf</author>
  </authors>
  <commentList>
    <comment ref="D14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一根6米</t>
        </r>
      </text>
    </comment>
  </commentList>
</comments>
</file>

<file path=xl/sharedStrings.xml><?xml version="1.0" encoding="utf-8"?>
<sst xmlns="http://schemas.openxmlformats.org/spreadsheetml/2006/main" count="71" uniqueCount="35">
  <si>
    <t>卧铺杆目标价格核算明细表</t>
  </si>
  <si>
    <t>序号</t>
  </si>
  <si>
    <t>物料代码</t>
  </si>
  <si>
    <t>名称</t>
  </si>
  <si>
    <t>材质</t>
  </si>
  <si>
    <t>下料尺寸</t>
  </si>
  <si>
    <t>不含税单价</t>
  </si>
  <si>
    <t>重量</t>
  </si>
  <si>
    <t>材料费</t>
  </si>
  <si>
    <t>制造成本</t>
  </si>
  <si>
    <t>不含税</t>
  </si>
  <si>
    <t>材料</t>
  </si>
  <si>
    <t>废铁</t>
  </si>
  <si>
    <t>毛重</t>
  </si>
  <si>
    <t>净重</t>
  </si>
  <si>
    <t>单件</t>
  </si>
  <si>
    <t>定额</t>
  </si>
  <si>
    <t>工序</t>
  </si>
  <si>
    <t>工时</t>
  </si>
  <si>
    <t>工时费</t>
  </si>
  <si>
    <t>小计</t>
  </si>
  <si>
    <t>核算价</t>
  </si>
  <si>
    <t>SHT0014347</t>
  </si>
  <si>
    <t>卧铺吊带固定座连接杆</t>
  </si>
  <si>
    <t>20*0.6*1200</t>
  </si>
  <si>
    <t>激光切割</t>
  </si>
  <si>
    <t>SHT0014349</t>
  </si>
  <si>
    <t>上卧铺防护网支撑杆</t>
  </si>
  <si>
    <t>Q235</t>
  </si>
  <si>
    <t>16*1*1500</t>
  </si>
  <si>
    <t>喷涂</t>
  </si>
  <si>
    <t>重量复核</t>
    <phoneticPr fontId="3" type="noConversion"/>
  </si>
  <si>
    <t>sus201焊管</t>
    <phoneticPr fontId="3" type="noConversion"/>
  </si>
  <si>
    <t>Q235焊管</t>
    <phoneticPr fontId="3" type="noConversion"/>
  </si>
  <si>
    <t>sus201无缝管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</si>
</sst>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.000_ "/>
    <numFmt numFmtId="179" formatCode="0.000"/>
  </numFmts>
  <fonts count="6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>
      <alignment vertical="center"/>
    </xf>
    <xf numFmtId="177" fontId="0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 shrinkToFit="1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5" xfId="0" applyNumberFormat="1" applyBorder="1">
      <alignment vertical="center"/>
    </xf>
    <xf numFmtId="177" fontId="0" fillId="0" borderId="5" xfId="0" applyNumberFormat="1" applyBorder="1">
      <alignment vertical="center"/>
    </xf>
    <xf numFmtId="0" fontId="1" fillId="0" borderId="5" xfId="0" applyFont="1" applyBorder="1">
      <alignment vertical="center"/>
    </xf>
    <xf numFmtId="177" fontId="0" fillId="0" borderId="11" xfId="0" applyNumberFormat="1" applyFont="1" applyFill="1" applyBorder="1" applyAlignment="1">
      <alignment horizontal="center" vertical="center"/>
    </xf>
    <xf numFmtId="177" fontId="0" fillId="0" borderId="12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4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vertical="center"/>
    </xf>
    <xf numFmtId="177" fontId="0" fillId="0" borderId="7" xfId="0" applyNumberFormat="1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"/>
  <sheetViews>
    <sheetView tabSelected="1" topLeftCell="A10" workbookViewId="0">
      <selection activeCell="D22" sqref="D22"/>
    </sheetView>
  </sheetViews>
  <sheetFormatPr defaultColWidth="9" defaultRowHeight="13.5" x14ac:dyDescent="0.15"/>
  <cols>
    <col min="1" max="1" width="4.375" style="1" customWidth="1"/>
    <col min="2" max="2" width="11.5" customWidth="1"/>
    <col min="3" max="3" width="21.25" customWidth="1"/>
    <col min="4" max="4" width="13.25" customWidth="1"/>
    <col min="5" max="5" width="12.625" customWidth="1"/>
    <col min="6" max="6" width="7.375" style="2" customWidth="1"/>
    <col min="7" max="7" width="7.5" style="2" customWidth="1"/>
    <col min="8" max="10" width="6.375" customWidth="1"/>
    <col min="11" max="12" width="6.375" style="3" customWidth="1"/>
    <col min="13" max="13" width="8.875" customWidth="1"/>
    <col min="14" max="14" width="5.375" customWidth="1"/>
    <col min="15" max="15" width="7" customWidth="1"/>
    <col min="16" max="16" width="6.375" style="2" customWidth="1"/>
    <col min="17" max="17" width="7" style="3" customWidth="1"/>
  </cols>
  <sheetData>
    <row r="1" spans="1:17" ht="27" hidden="1" customHeight="1" x14ac:dyDescent="0.15">
      <c r="A1" s="31" t="s">
        <v>0</v>
      </c>
      <c r="B1" s="31"/>
      <c r="C1" s="31"/>
      <c r="D1" s="31"/>
      <c r="E1" s="31"/>
      <c r="F1" s="32"/>
      <c r="G1" s="32"/>
      <c r="H1" s="31"/>
      <c r="I1" s="31"/>
      <c r="J1" s="31"/>
      <c r="K1" s="33"/>
      <c r="L1" s="33"/>
      <c r="M1" s="31"/>
      <c r="N1" s="31"/>
      <c r="O1" s="31"/>
      <c r="P1" s="32"/>
      <c r="Q1" s="33"/>
    </row>
    <row r="2" spans="1:17" hidden="1" x14ac:dyDescent="0.15">
      <c r="A2" s="34" t="s">
        <v>1</v>
      </c>
      <c r="B2" s="36" t="s">
        <v>2</v>
      </c>
      <c r="C2" s="36" t="s">
        <v>3</v>
      </c>
      <c r="D2" s="38" t="s">
        <v>4</v>
      </c>
      <c r="E2" s="40" t="s">
        <v>5</v>
      </c>
      <c r="F2" s="42" t="s">
        <v>6</v>
      </c>
      <c r="G2" s="43"/>
      <c r="H2" s="44" t="s">
        <v>7</v>
      </c>
      <c r="I2" s="44"/>
      <c r="J2" s="45"/>
      <c r="K2" s="46" t="s">
        <v>8</v>
      </c>
      <c r="L2" s="47"/>
      <c r="M2" s="48" t="s">
        <v>9</v>
      </c>
      <c r="N2" s="49"/>
      <c r="O2" s="50"/>
      <c r="P2" s="51"/>
      <c r="Q2" s="17" t="s">
        <v>10</v>
      </c>
    </row>
    <row r="3" spans="1:17" hidden="1" x14ac:dyDescent="0.15">
      <c r="A3" s="35"/>
      <c r="B3" s="37"/>
      <c r="C3" s="37"/>
      <c r="D3" s="39" t="s">
        <v>4</v>
      </c>
      <c r="E3" s="41"/>
      <c r="F3" s="6" t="s">
        <v>11</v>
      </c>
      <c r="G3" s="6" t="s">
        <v>12</v>
      </c>
      <c r="H3" s="7" t="s">
        <v>13</v>
      </c>
      <c r="I3" s="7" t="s">
        <v>14</v>
      </c>
      <c r="J3" s="7" t="s">
        <v>12</v>
      </c>
      <c r="K3" s="11" t="s">
        <v>15</v>
      </c>
      <c r="L3" s="11" t="s">
        <v>16</v>
      </c>
      <c r="M3" s="5" t="s">
        <v>17</v>
      </c>
      <c r="N3" s="4" t="s">
        <v>18</v>
      </c>
      <c r="O3" s="12" t="s">
        <v>19</v>
      </c>
      <c r="P3" s="13" t="s">
        <v>20</v>
      </c>
      <c r="Q3" s="18" t="s">
        <v>21</v>
      </c>
    </row>
    <row r="4" spans="1:17" hidden="1" x14ac:dyDescent="0.15">
      <c r="A4" s="8">
        <v>1</v>
      </c>
      <c r="B4" s="9" t="s">
        <v>22</v>
      </c>
      <c r="C4" s="9" t="s">
        <v>23</v>
      </c>
      <c r="D4" s="21" t="s">
        <v>34</v>
      </c>
      <c r="E4" s="9" t="s">
        <v>24</v>
      </c>
      <c r="F4" s="10">
        <v>20.114899999999999</v>
      </c>
      <c r="G4" s="10">
        <v>13.1</v>
      </c>
      <c r="H4" s="9">
        <v>0.34799999999999998</v>
      </c>
      <c r="I4" s="14">
        <v>0.34</v>
      </c>
      <c r="J4" s="9">
        <f>H4-I4</f>
        <v>7.9999999999999516E-3</v>
      </c>
      <c r="K4" s="15">
        <f>F4*H4-G4*J4</f>
        <v>6.8951852000000002</v>
      </c>
      <c r="L4" s="15">
        <f>K4*1</f>
        <v>6.8951852000000002</v>
      </c>
      <c r="M4" s="16" t="s">
        <v>25</v>
      </c>
      <c r="N4" s="9">
        <v>0.04</v>
      </c>
      <c r="O4" s="9">
        <v>50</v>
      </c>
      <c r="P4" s="10">
        <f>N4*O4</f>
        <v>2</v>
      </c>
      <c r="Q4" s="15">
        <f>(L4+P4)*1.12</f>
        <v>9.9626074240000015</v>
      </c>
    </row>
    <row r="5" spans="1:17" hidden="1" x14ac:dyDescent="0.15">
      <c r="A5" s="22">
        <v>2</v>
      </c>
      <c r="B5" s="28" t="s">
        <v>26</v>
      </c>
      <c r="C5" s="28" t="s">
        <v>27</v>
      </c>
      <c r="D5" s="22" t="s">
        <v>28</v>
      </c>
      <c r="E5" s="22" t="s">
        <v>29</v>
      </c>
      <c r="F5" s="26">
        <f>5.88/1.13</f>
        <v>5.2035398230088497</v>
      </c>
      <c r="G5" s="26">
        <v>3.2</v>
      </c>
      <c r="H5" s="22">
        <v>0.55500000000000005</v>
      </c>
      <c r="I5" s="22">
        <v>0.53700000000000003</v>
      </c>
      <c r="J5" s="22">
        <f>H5-I5</f>
        <v>1.8000000000000016E-2</v>
      </c>
      <c r="K5" s="22">
        <f>F5*H5-G5*J5</f>
        <v>2.830364601769912</v>
      </c>
      <c r="L5" s="22">
        <f>K5*1</f>
        <v>2.830364601769912</v>
      </c>
      <c r="M5" s="16" t="s">
        <v>25</v>
      </c>
      <c r="N5" s="9">
        <v>1.49E-2</v>
      </c>
      <c r="O5" s="9">
        <v>50</v>
      </c>
      <c r="P5" s="10">
        <f>N5*O5</f>
        <v>0.745</v>
      </c>
      <c r="Q5" s="24">
        <f>(L5+P5+P6)*1.12</f>
        <v>7.2748083539823023</v>
      </c>
    </row>
    <row r="6" spans="1:17" hidden="1" x14ac:dyDescent="0.15">
      <c r="A6" s="23"/>
      <c r="B6" s="29"/>
      <c r="C6" s="29"/>
      <c r="D6" s="23"/>
      <c r="E6" s="23"/>
      <c r="F6" s="27"/>
      <c r="G6" s="27"/>
      <c r="H6" s="23"/>
      <c r="I6" s="23"/>
      <c r="J6" s="23"/>
      <c r="K6" s="23"/>
      <c r="L6" s="23"/>
      <c r="M6" s="9" t="s">
        <v>30</v>
      </c>
      <c r="N6" s="9">
        <v>7.2999999999999995E-2</v>
      </c>
      <c r="O6" s="9">
        <v>40</v>
      </c>
      <c r="P6" s="10">
        <f>N6*O6</f>
        <v>2.92</v>
      </c>
      <c r="Q6" s="25"/>
    </row>
    <row r="7" spans="1:17" hidden="1" x14ac:dyDescent="0.15"/>
    <row r="8" spans="1:17" hidden="1" x14ac:dyDescent="0.15">
      <c r="B8" s="19" t="s">
        <v>31</v>
      </c>
      <c r="C8" s="20">
        <f>(20-0.6)*0.6*0.02491*1.2</f>
        <v>0.34794288000000001</v>
      </c>
    </row>
    <row r="9" spans="1:17" hidden="1" x14ac:dyDescent="0.15">
      <c r="C9" s="20">
        <f>(16-1)*1*0.02466*1.5</f>
        <v>0.55485000000000007</v>
      </c>
    </row>
    <row r="11" spans="1:17" ht="14.25" thickBot="1" x14ac:dyDescent="0.2">
      <c r="A11" s="31" t="s">
        <v>0</v>
      </c>
      <c r="B11" s="31"/>
      <c r="C11" s="31"/>
      <c r="D11" s="31"/>
      <c r="E11" s="31"/>
      <c r="F11" s="32"/>
      <c r="G11" s="32"/>
      <c r="H11" s="31"/>
      <c r="I11" s="31"/>
      <c r="J11" s="31"/>
      <c r="K11" s="33"/>
      <c r="L11" s="33"/>
      <c r="M11" s="31"/>
      <c r="N11" s="31"/>
      <c r="O11" s="31"/>
      <c r="P11" s="32"/>
      <c r="Q11" s="33"/>
    </row>
    <row r="12" spans="1:17" x14ac:dyDescent="0.15">
      <c r="A12" s="34" t="s">
        <v>1</v>
      </c>
      <c r="B12" s="36" t="s">
        <v>2</v>
      </c>
      <c r="C12" s="36" t="s">
        <v>3</v>
      </c>
      <c r="D12" s="38" t="s">
        <v>4</v>
      </c>
      <c r="E12" s="40" t="s">
        <v>5</v>
      </c>
      <c r="F12" s="42" t="s">
        <v>6</v>
      </c>
      <c r="G12" s="43"/>
      <c r="H12" s="44" t="s">
        <v>7</v>
      </c>
      <c r="I12" s="44"/>
      <c r="J12" s="45"/>
      <c r="K12" s="46" t="s">
        <v>8</v>
      </c>
      <c r="L12" s="47"/>
      <c r="M12" s="48" t="s">
        <v>9</v>
      </c>
      <c r="N12" s="49"/>
      <c r="O12" s="50"/>
      <c r="P12" s="51"/>
      <c r="Q12" s="17" t="s">
        <v>10</v>
      </c>
    </row>
    <row r="13" spans="1:17" x14ac:dyDescent="0.15">
      <c r="A13" s="35"/>
      <c r="B13" s="37"/>
      <c r="C13" s="37"/>
      <c r="D13" s="39" t="s">
        <v>4</v>
      </c>
      <c r="E13" s="41"/>
      <c r="F13" s="6" t="s">
        <v>11</v>
      </c>
      <c r="G13" s="6" t="s">
        <v>12</v>
      </c>
      <c r="H13" s="7" t="s">
        <v>13</v>
      </c>
      <c r="I13" s="7" t="s">
        <v>14</v>
      </c>
      <c r="J13" s="7" t="s">
        <v>12</v>
      </c>
      <c r="K13" s="11" t="s">
        <v>15</v>
      </c>
      <c r="L13" s="11" t="s">
        <v>16</v>
      </c>
      <c r="M13" s="5" t="s">
        <v>17</v>
      </c>
      <c r="N13" s="4" t="s">
        <v>18</v>
      </c>
      <c r="O13" s="12" t="s">
        <v>19</v>
      </c>
      <c r="P13" s="13" t="s">
        <v>20</v>
      </c>
      <c r="Q13" s="18" t="s">
        <v>21</v>
      </c>
    </row>
    <row r="14" spans="1:17" ht="21" customHeight="1" x14ac:dyDescent="0.15">
      <c r="A14" s="8">
        <v>1</v>
      </c>
      <c r="B14" s="9" t="s">
        <v>22</v>
      </c>
      <c r="C14" s="9" t="s">
        <v>23</v>
      </c>
      <c r="D14" s="21" t="s">
        <v>32</v>
      </c>
      <c r="E14" s="9" t="s">
        <v>24</v>
      </c>
      <c r="F14" s="10">
        <v>11.0337</v>
      </c>
      <c r="G14" s="10">
        <v>5</v>
      </c>
      <c r="H14" s="9">
        <v>0.34799999999999998</v>
      </c>
      <c r="I14" s="14">
        <v>0.34</v>
      </c>
      <c r="J14" s="9">
        <f>H14-I14</f>
        <v>7.9999999999999516E-3</v>
      </c>
      <c r="K14" s="15">
        <f>F14*H14-G14*J14</f>
        <v>3.7997276000000002</v>
      </c>
      <c r="L14" s="15">
        <f>K14*1</f>
        <v>3.7997276000000002</v>
      </c>
      <c r="M14" s="16" t="s">
        <v>25</v>
      </c>
      <c r="N14" s="9">
        <v>0.04</v>
      </c>
      <c r="O14" s="9">
        <v>50</v>
      </c>
      <c r="P14" s="10">
        <f>N14*O14</f>
        <v>2</v>
      </c>
      <c r="Q14" s="15">
        <f>(L14+P14)*1.12</f>
        <v>6.4956949120000012</v>
      </c>
    </row>
    <row r="15" spans="1:17" x14ac:dyDescent="0.15">
      <c r="A15" s="22">
        <v>2</v>
      </c>
      <c r="B15" s="28" t="s">
        <v>26</v>
      </c>
      <c r="C15" s="28" t="s">
        <v>27</v>
      </c>
      <c r="D15" s="30" t="s">
        <v>33</v>
      </c>
      <c r="E15" s="22" t="s">
        <v>29</v>
      </c>
      <c r="F15" s="26">
        <f>5.88/1.13</f>
        <v>5.2035398230088497</v>
      </c>
      <c r="G15" s="26">
        <v>3.2</v>
      </c>
      <c r="H15" s="22">
        <v>0.55500000000000005</v>
      </c>
      <c r="I15" s="22">
        <v>0.53700000000000003</v>
      </c>
      <c r="J15" s="22">
        <f>H15-I15</f>
        <v>1.8000000000000016E-2</v>
      </c>
      <c r="K15" s="22">
        <f>F15*H15-G15*J15</f>
        <v>2.830364601769912</v>
      </c>
      <c r="L15" s="22">
        <f>K15*1</f>
        <v>2.830364601769912</v>
      </c>
      <c r="M15" s="16" t="s">
        <v>25</v>
      </c>
      <c r="N15" s="9">
        <v>1.49E-2</v>
      </c>
      <c r="O15" s="9">
        <v>50</v>
      </c>
      <c r="P15" s="10">
        <f>N15*O15</f>
        <v>0.745</v>
      </c>
      <c r="Q15" s="24">
        <f>(L15+P15+P16)*1.12</f>
        <v>7.2748083539823023</v>
      </c>
    </row>
    <row r="16" spans="1:17" x14ac:dyDescent="0.15">
      <c r="A16" s="23"/>
      <c r="B16" s="29"/>
      <c r="C16" s="29"/>
      <c r="D16" s="23"/>
      <c r="E16" s="23"/>
      <c r="F16" s="27"/>
      <c r="G16" s="27"/>
      <c r="H16" s="23"/>
      <c r="I16" s="23"/>
      <c r="J16" s="23"/>
      <c r="K16" s="23"/>
      <c r="L16" s="23"/>
      <c r="M16" s="9" t="s">
        <v>30</v>
      </c>
      <c r="N16" s="9">
        <v>7.2999999999999995E-2</v>
      </c>
      <c r="O16" s="9">
        <v>40</v>
      </c>
      <c r="P16" s="10">
        <f>N16*O16</f>
        <v>2.92</v>
      </c>
      <c r="Q16" s="25"/>
    </row>
  </sheetData>
  <mergeCells count="46">
    <mergeCell ref="A1:Q1"/>
    <mergeCell ref="F2:G2"/>
    <mergeCell ref="H2:J2"/>
    <mergeCell ref="K2:L2"/>
    <mergeCell ref="M2:P2"/>
    <mergeCell ref="A2:A3"/>
    <mergeCell ref="D2:D3"/>
    <mergeCell ref="A5:A6"/>
    <mergeCell ref="B2:B3"/>
    <mergeCell ref="B5:B6"/>
    <mergeCell ref="C2:C3"/>
    <mergeCell ref="C5:C6"/>
    <mergeCell ref="D5:D6"/>
    <mergeCell ref="E2:E3"/>
    <mergeCell ref="E5:E6"/>
    <mergeCell ref="F5:F6"/>
    <mergeCell ref="G5:G6"/>
    <mergeCell ref="Q5:Q6"/>
    <mergeCell ref="A11:Q11"/>
    <mergeCell ref="A12:A13"/>
    <mergeCell ref="B12:B13"/>
    <mergeCell ref="C12:C13"/>
    <mergeCell ref="D12:D13"/>
    <mergeCell ref="E12:E13"/>
    <mergeCell ref="F12:G12"/>
    <mergeCell ref="H12:J12"/>
    <mergeCell ref="K12:L12"/>
    <mergeCell ref="M12:P12"/>
    <mergeCell ref="H5:H6"/>
    <mergeCell ref="I5:I6"/>
    <mergeCell ref="J5:J6"/>
    <mergeCell ref="K5:K6"/>
    <mergeCell ref="L5:L6"/>
    <mergeCell ref="A15:A16"/>
    <mergeCell ref="B15:B16"/>
    <mergeCell ref="C15:C16"/>
    <mergeCell ref="D15:D16"/>
    <mergeCell ref="E15:E16"/>
    <mergeCell ref="K15:K16"/>
    <mergeCell ref="L15:L16"/>
    <mergeCell ref="Q15:Q16"/>
    <mergeCell ref="F15:F16"/>
    <mergeCell ref="G15:G16"/>
    <mergeCell ref="H15:H16"/>
    <mergeCell ref="I15:I16"/>
    <mergeCell ref="J15:J16"/>
  </mergeCells>
  <phoneticPr fontId="3" type="noConversion"/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zzf</cp:lastModifiedBy>
  <dcterms:created xsi:type="dcterms:W3CDTF">2022-06-07T02:29:19Z</dcterms:created>
  <dcterms:modified xsi:type="dcterms:W3CDTF">2022-06-14T09:06:17Z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4178CF4B7058469DBE95E30E8E33ED10</vt:lpwstr>
  </property>
  <property fmtid="{D5CDD505-2E9C-101B-9397-08002B2CF9AE}" pid="3" name="KSOProductBuildVer">
    <vt:lpwstr>2052-11.1.0.11744</vt:lpwstr>
  </property>
</Properties>
</file>