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4000" windowHeight="9840"/>
  </bookViews>
  <sheets>
    <sheet name="Sheet1" sheetId="1" r:id="rId1"/>
  </sheets>
  <definedNames>
    <definedName name="_xlnm.Print_Area" localSheetId="0">Sheet1!$A$1:$O$18</definedName>
  </definedNames>
  <calcPr calcId="145621"/>
</workbook>
</file>

<file path=xl/calcChain.xml><?xml version="1.0" encoding="utf-8"?>
<calcChain xmlns="http://schemas.openxmlformats.org/spreadsheetml/2006/main">
  <c r="M17" i="1" l="1"/>
  <c r="H17" i="1"/>
  <c r="K17" i="1" s="1"/>
  <c r="L17" i="1" s="1"/>
  <c r="M16" i="1"/>
  <c r="N16" i="1" s="1"/>
  <c r="O16" i="1" s="1"/>
  <c r="L16" i="1"/>
  <c r="K16" i="1"/>
  <c r="H16" i="1"/>
  <c r="M15" i="1"/>
  <c r="H15" i="1"/>
  <c r="K15" i="1" s="1"/>
  <c r="L15" i="1" s="1"/>
  <c r="M14" i="1"/>
  <c r="N14" i="1" s="1"/>
  <c r="O14" i="1" s="1"/>
  <c r="L14" i="1"/>
  <c r="K14" i="1"/>
  <c r="H14" i="1"/>
  <c r="M13" i="1"/>
  <c r="H13" i="1"/>
  <c r="K13" i="1" s="1"/>
  <c r="L13" i="1" s="1"/>
  <c r="F12" i="1"/>
  <c r="H12" i="1" s="1"/>
  <c r="K12" i="1" s="1"/>
  <c r="L12" i="1" s="1"/>
  <c r="M11" i="1"/>
  <c r="K11" i="1"/>
  <c r="L11" i="1" s="1"/>
  <c r="H11" i="1"/>
  <c r="N11" i="1" s="1"/>
  <c r="O11" i="1" s="1"/>
  <c r="M10" i="1"/>
  <c r="N10" i="1" s="1"/>
  <c r="O10" i="1" s="1"/>
  <c r="H10" i="1"/>
  <c r="K10" i="1" s="1"/>
  <c r="L10" i="1" s="1"/>
  <c r="M9" i="1"/>
  <c r="K9" i="1"/>
  <c r="L9" i="1" s="1"/>
  <c r="H9" i="1"/>
  <c r="N9" i="1" s="1"/>
  <c r="O9" i="1" s="1"/>
  <c r="M8" i="1"/>
  <c r="N8" i="1" s="1"/>
  <c r="O8" i="1" s="1"/>
  <c r="H8" i="1"/>
  <c r="K8" i="1" s="1"/>
  <c r="L8" i="1" s="1"/>
  <c r="M7" i="1"/>
  <c r="K7" i="1"/>
  <c r="L7" i="1" s="1"/>
  <c r="H7" i="1"/>
  <c r="N7" i="1" s="1"/>
  <c r="O7" i="1" s="1"/>
  <c r="M6" i="1"/>
  <c r="N6" i="1" s="1"/>
  <c r="O6" i="1" s="1"/>
  <c r="H6" i="1"/>
  <c r="K6" i="1" s="1"/>
  <c r="L6" i="1" s="1"/>
  <c r="M5" i="1"/>
  <c r="K5" i="1"/>
  <c r="L5" i="1" s="1"/>
  <c r="H5" i="1"/>
  <c r="N5" i="1" s="1"/>
  <c r="O5" i="1" s="1"/>
  <c r="M4" i="1"/>
  <c r="N4" i="1" s="1"/>
  <c r="O4" i="1" s="1"/>
  <c r="H4" i="1"/>
  <c r="K4" i="1" s="1"/>
  <c r="L4" i="1" s="1"/>
  <c r="N13" i="1" l="1"/>
  <c r="O13" i="1" s="1"/>
  <c r="N15" i="1"/>
  <c r="O15" i="1" s="1"/>
  <c r="N17" i="1"/>
  <c r="O17" i="1" s="1"/>
  <c r="M12" i="1"/>
  <c r="N12" i="1" s="1"/>
  <c r="O12" i="1" s="1"/>
</calcChain>
</file>

<file path=xl/sharedStrings.xml><?xml version="1.0" encoding="utf-8"?>
<sst xmlns="http://schemas.openxmlformats.org/spreadsheetml/2006/main" count="71" uniqueCount="58">
  <si>
    <t>瑞丰供货产品目标价格（未税）</t>
  </si>
  <si>
    <t>序号</t>
  </si>
  <si>
    <t>K3代码</t>
  </si>
  <si>
    <t>QAD代码</t>
  </si>
  <si>
    <t>物料名称</t>
  </si>
  <si>
    <t>单位</t>
  </si>
  <si>
    <t>重量/kg</t>
  </si>
  <si>
    <t>原采购价</t>
  </si>
  <si>
    <t>其中：</t>
  </si>
  <si>
    <t>现原材料成本（单价：  元/kg）</t>
  </si>
  <si>
    <t>材料成本增加</t>
  </si>
  <si>
    <t>目标未税价格</t>
  </si>
  <si>
    <r>
      <rPr>
        <sz val="11"/>
        <color theme="1"/>
        <rFont val="宋体"/>
        <family val="3"/>
        <charset val="134"/>
        <scheme val="minor"/>
      </rPr>
      <t xml:space="preserve">原料成本（单价： </t>
    </r>
    <r>
      <rPr>
        <sz val="11"/>
        <color theme="1"/>
        <rFont val="宋体"/>
        <family val="3"/>
        <charset val="134"/>
        <scheme val="minor"/>
      </rPr>
      <t xml:space="preserve"> 元/kg）</t>
    </r>
  </si>
  <si>
    <t>喷涂</t>
  </si>
  <si>
    <t>包装</t>
  </si>
  <si>
    <t>增值</t>
  </si>
  <si>
    <t>增值占原材料比率</t>
  </si>
  <si>
    <t>02.01.02.172</t>
  </si>
  <si>
    <t>RIM0000067</t>
  </si>
  <si>
    <t>1780室内镜杆</t>
  </si>
  <si>
    <t>只</t>
  </si>
  <si>
    <t>02.01.02.305</t>
  </si>
  <si>
    <t>RIM0000084</t>
  </si>
  <si>
    <t>6486室内镜杆</t>
  </si>
  <si>
    <t>02.01.03.033</t>
  </si>
  <si>
    <t>REM0000603</t>
  </si>
  <si>
    <t>斯太尔王左上镜座</t>
  </si>
  <si>
    <t>02.01.03.075</t>
  </si>
  <si>
    <t>REM0001987</t>
  </si>
  <si>
    <t>欧马可镜座</t>
  </si>
  <si>
    <t>02.01.03.082</t>
  </si>
  <si>
    <t>REM0001767</t>
  </si>
  <si>
    <t>ETX镜座左</t>
  </si>
  <si>
    <t>02.01.03.178</t>
  </si>
  <si>
    <t>REM0001660</t>
  </si>
  <si>
    <t>1780镜座左（新2）</t>
  </si>
  <si>
    <t>02.01.03.191</t>
  </si>
  <si>
    <t>华菱星凯马左上座</t>
  </si>
  <si>
    <t>02.01.03.192</t>
  </si>
  <si>
    <t>华菱星凯马右上座</t>
  </si>
  <si>
    <t>02.01.03.206</t>
  </si>
  <si>
    <t>REM0002633</t>
  </si>
  <si>
    <t>斯太尔右上1镜座</t>
  </si>
  <si>
    <t>02.01.03.218</t>
  </si>
  <si>
    <t>RSM0000258</t>
  </si>
  <si>
    <t>MV3补盲镜座</t>
  </si>
  <si>
    <t>02.01.02.345</t>
  </si>
  <si>
    <t>RIM0000122</t>
  </si>
  <si>
    <t>K1室内镜杆</t>
  </si>
  <si>
    <t>02.01.03.242</t>
  </si>
  <si>
    <t>RIM0000123</t>
  </si>
  <si>
    <t>K1镜座</t>
  </si>
  <si>
    <t>02.01.04.275</t>
  </si>
  <si>
    <t>REM0001683</t>
  </si>
  <si>
    <t>H3左下镜座</t>
  </si>
  <si>
    <t>02.03.11.063</t>
  </si>
  <si>
    <t>BAS0000032</t>
  </si>
  <si>
    <t>锁舌固定铝套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</si>
</sst>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8" formatCode="0.00_ "/>
    <numFmt numFmtId="179" formatCode="0.000_ "/>
    <numFmt numFmtId="180" formatCode="0.0%"/>
  </numFmts>
  <fonts count="5" x14ac:knownFonts="1">
    <font>
      <sz val="11"/>
      <color theme="1"/>
      <name val="宋体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9" fontId="3" fillId="0" borderId="0" applyFont="0" applyFill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9" fontId="0" fillId="0" borderId="0" xfId="0" applyNumberFormat="1">
      <alignment vertical="center"/>
    </xf>
    <xf numFmtId="178" fontId="0" fillId="0" borderId="0" xfId="0" applyNumberFormat="1">
      <alignment vertical="center"/>
    </xf>
    <xf numFmtId="178" fontId="0" fillId="2" borderId="0" xfId="0" applyNumberFormat="1" applyFill="1">
      <alignment vertical="center"/>
    </xf>
    <xf numFmtId="178" fontId="0" fillId="0" borderId="0" xfId="0" applyNumberFormat="1" applyFill="1">
      <alignment vertical="center"/>
    </xf>
    <xf numFmtId="178" fontId="0" fillId="2" borderId="4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>
      <alignment vertical="center"/>
    </xf>
    <xf numFmtId="179" fontId="0" fillId="0" borderId="4" xfId="0" applyNumberFormat="1" applyBorder="1">
      <alignment vertical="center"/>
    </xf>
    <xf numFmtId="178" fontId="0" fillId="0" borderId="4" xfId="0" applyNumberFormat="1" applyBorder="1">
      <alignment vertical="center"/>
    </xf>
    <xf numFmtId="0" fontId="0" fillId="2" borderId="4" xfId="0" applyFill="1" applyBorder="1" applyAlignment="1">
      <alignment horizontal="center" vertical="center"/>
    </xf>
    <xf numFmtId="178" fontId="0" fillId="0" borderId="0" xfId="0" applyNumberFormat="1" applyAlignment="1">
      <alignment horizontal="center" vertical="center"/>
    </xf>
    <xf numFmtId="178" fontId="0" fillId="2" borderId="4" xfId="0" applyNumberFormat="1" applyFont="1" applyFill="1" applyBorder="1" applyAlignment="1">
      <alignment horizontal="center" vertical="center"/>
    </xf>
    <xf numFmtId="178" fontId="0" fillId="0" borderId="4" xfId="0" applyNumberFormat="1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  <xf numFmtId="178" fontId="0" fillId="2" borderId="4" xfId="0" applyNumberFormat="1" applyFill="1" applyBorder="1">
      <alignment vertical="center"/>
    </xf>
    <xf numFmtId="178" fontId="0" fillId="0" borderId="4" xfId="0" applyNumberFormat="1" applyFill="1" applyBorder="1">
      <alignment vertical="center"/>
    </xf>
    <xf numFmtId="180" fontId="0" fillId="0" borderId="4" xfId="1" applyNumberFormat="1" applyFont="1" applyFill="1" applyBorder="1">
      <alignment vertical="center"/>
    </xf>
    <xf numFmtId="0" fontId="1" fillId="0" borderId="0" xfId="0" applyFont="1" applyAlignment="1">
      <alignment horizontal="center" vertical="center"/>
    </xf>
    <xf numFmtId="0" fontId="0" fillId="0" borderId="2" xfId="0" applyFont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8" fontId="0" fillId="2" borderId="1" xfId="0" applyNumberFormat="1" applyFont="1" applyFill="1" applyBorder="1" applyAlignment="1">
      <alignment horizontal="center" vertical="center" wrapText="1"/>
    </xf>
    <xf numFmtId="178" fontId="0" fillId="2" borderId="3" xfId="0" applyNumberFormat="1" applyFill="1" applyBorder="1" applyAlignment="1">
      <alignment horizontal="center" vertical="center" wrapText="1"/>
    </xf>
    <xf numFmtId="178" fontId="0" fillId="0" borderId="1" xfId="0" applyNumberFormat="1" applyBorder="1" applyAlignment="1">
      <alignment horizontal="center" vertical="center" wrapText="1"/>
    </xf>
    <xf numFmtId="178" fontId="0" fillId="0" borderId="3" xfId="0" applyNumberFormat="1" applyBorder="1" applyAlignment="1">
      <alignment horizontal="center" vertical="center" wrapText="1"/>
    </xf>
  </cellXfs>
  <cellStyles count="2">
    <cellStyle name="百分比" xfId="1" builtinId="5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</xdr:colOff>
      <xdr:row>18</xdr:row>
      <xdr:rowOff>47625</xdr:rowOff>
    </xdr:from>
    <xdr:to>
      <xdr:col>14</xdr:col>
      <xdr:colOff>448310</xdr:colOff>
      <xdr:row>48</xdr:row>
      <xdr:rowOff>133350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35" y="5246370"/>
          <a:ext cx="11620500" cy="5229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9525</xdr:colOff>
      <xdr:row>46</xdr:row>
      <xdr:rowOff>66675</xdr:rowOff>
    </xdr:from>
    <xdr:to>
      <xdr:col>14</xdr:col>
      <xdr:colOff>272733</xdr:colOff>
      <xdr:row>90</xdr:row>
      <xdr:rowOff>95250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25" y="10066020"/>
          <a:ext cx="11435715" cy="75723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7"/>
  <sheetViews>
    <sheetView tabSelected="1" zoomScale="80" zoomScaleNormal="80" workbookViewId="0">
      <pane xSplit="7" ySplit="3" topLeftCell="H4" activePane="bottomRight" state="frozen"/>
      <selection pane="topRight"/>
      <selection pane="bottomLeft"/>
      <selection pane="bottomRight" sqref="A1:O18"/>
    </sheetView>
  </sheetViews>
  <sheetFormatPr defaultColWidth="9" defaultRowHeight="13.5" x14ac:dyDescent="0.15"/>
  <cols>
    <col min="1" max="1" width="5.125" style="1" customWidth="1"/>
    <col min="2" max="3" width="13.75" style="1" customWidth="1"/>
    <col min="4" max="4" width="18.5" customWidth="1"/>
    <col min="5" max="5" width="5.125" style="1" customWidth="1"/>
    <col min="6" max="6" width="9.375" style="2"/>
    <col min="8" max="8" width="14.125" style="3" customWidth="1"/>
    <col min="9" max="10" width="9" style="4"/>
    <col min="11" max="12" width="9" style="5"/>
    <col min="13" max="13" width="12.875" style="3" customWidth="1"/>
    <col min="14" max="14" width="9" style="3" customWidth="1"/>
    <col min="15" max="15" width="12.875" style="3" customWidth="1"/>
    <col min="16" max="16" width="9" style="3"/>
  </cols>
  <sheetData>
    <row r="1" spans="1:16" ht="23.1" customHeight="1" x14ac:dyDescent="0.15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</row>
    <row r="2" spans="1:16" s="1" customFormat="1" ht="23.1" customHeight="1" x14ac:dyDescent="0.15">
      <c r="A2" s="23" t="s">
        <v>1</v>
      </c>
      <c r="B2" s="23" t="s">
        <v>2</v>
      </c>
      <c r="C2" s="23" t="s">
        <v>3</v>
      </c>
      <c r="D2" s="23" t="s">
        <v>4</v>
      </c>
      <c r="E2" s="23" t="s">
        <v>5</v>
      </c>
      <c r="F2" s="23" t="s">
        <v>6</v>
      </c>
      <c r="G2" s="23" t="s">
        <v>7</v>
      </c>
      <c r="H2" s="20" t="s">
        <v>8</v>
      </c>
      <c r="I2" s="21"/>
      <c r="J2" s="21"/>
      <c r="K2" s="21"/>
      <c r="L2" s="22"/>
      <c r="M2" s="25" t="s">
        <v>9</v>
      </c>
      <c r="N2" s="27" t="s">
        <v>10</v>
      </c>
      <c r="O2" s="27" t="s">
        <v>11</v>
      </c>
      <c r="P2" s="12"/>
    </row>
    <row r="3" spans="1:16" s="1" customFormat="1" ht="26.25" customHeight="1" x14ac:dyDescent="0.15">
      <c r="A3" s="24"/>
      <c r="B3" s="24"/>
      <c r="C3" s="24"/>
      <c r="D3" s="24"/>
      <c r="E3" s="24"/>
      <c r="F3" s="24"/>
      <c r="G3" s="24"/>
      <c r="H3" s="6" t="s">
        <v>12</v>
      </c>
      <c r="I3" s="13" t="s">
        <v>13</v>
      </c>
      <c r="J3" s="13" t="s">
        <v>14</v>
      </c>
      <c r="K3" s="14" t="s">
        <v>15</v>
      </c>
      <c r="L3" s="15" t="s">
        <v>16</v>
      </c>
      <c r="M3" s="26"/>
      <c r="N3" s="28"/>
      <c r="O3" s="28"/>
      <c r="P3" s="12"/>
    </row>
    <row r="4" spans="1:16" ht="23.1" customHeight="1" x14ac:dyDescent="0.15">
      <c r="A4" s="7">
        <v>1</v>
      </c>
      <c r="B4" s="7" t="s">
        <v>17</v>
      </c>
      <c r="C4" s="7" t="s">
        <v>18</v>
      </c>
      <c r="D4" s="8" t="s">
        <v>19</v>
      </c>
      <c r="E4" s="7" t="s">
        <v>20</v>
      </c>
      <c r="F4" s="9">
        <v>4.4999999999999998E-2</v>
      </c>
      <c r="G4" s="8">
        <v>2.48</v>
      </c>
      <c r="H4" s="10">
        <f>F4*13.2/1.13</f>
        <v>0.52566371681415935</v>
      </c>
      <c r="I4" s="16">
        <v>0.3</v>
      </c>
      <c r="J4" s="16">
        <v>0.1</v>
      </c>
      <c r="K4" s="17">
        <f>G4-H4-I4-J4</f>
        <v>1.5543362831858405</v>
      </c>
      <c r="L4" s="18">
        <f>K4/H4</f>
        <v>2.956902356902356</v>
      </c>
      <c r="M4" s="10">
        <f>21*F4/1.13</f>
        <v>0.83628318584070804</v>
      </c>
      <c r="N4" s="10">
        <f>M4-H4</f>
        <v>0.31061946902654869</v>
      </c>
      <c r="O4" s="10">
        <f>G4+N4</f>
        <v>2.7906194690265487</v>
      </c>
    </row>
    <row r="5" spans="1:16" ht="23.1" customHeight="1" x14ac:dyDescent="0.15">
      <c r="A5" s="7">
        <v>2</v>
      </c>
      <c r="B5" s="7" t="s">
        <v>21</v>
      </c>
      <c r="C5" s="7" t="s">
        <v>22</v>
      </c>
      <c r="D5" s="8" t="s">
        <v>23</v>
      </c>
      <c r="E5" s="7" t="s">
        <v>20</v>
      </c>
      <c r="F5" s="9">
        <v>7.2999999999999995E-2</v>
      </c>
      <c r="G5" s="8">
        <v>2.41</v>
      </c>
      <c r="H5" s="10">
        <f>F5*13.2/1.13</f>
        <v>0.85274336283185836</v>
      </c>
      <c r="I5" s="16">
        <v>0.4</v>
      </c>
      <c r="J5" s="16">
        <v>0.1</v>
      </c>
      <c r="K5" s="17">
        <f t="shared" ref="K5:K17" si="0">G5-H5-I5-J5</f>
        <v>1.0572566371681416</v>
      </c>
      <c r="L5" s="18">
        <f t="shared" ref="L5:L17" si="1">K5/H5</f>
        <v>1.2398298048982981</v>
      </c>
      <c r="M5" s="10">
        <f t="shared" ref="M5:M17" si="2">21*F5/1.13</f>
        <v>1.356637168141593</v>
      </c>
      <c r="N5" s="10">
        <f t="shared" ref="N5:N17" si="3">M5-H5</f>
        <v>0.5038938053097346</v>
      </c>
      <c r="O5" s="10">
        <f t="shared" ref="O5:O17" si="4">G5+N5</f>
        <v>2.9138938053097347</v>
      </c>
    </row>
    <row r="6" spans="1:16" ht="23.1" customHeight="1" x14ac:dyDescent="0.15">
      <c r="A6" s="7">
        <v>3</v>
      </c>
      <c r="B6" s="7" t="s">
        <v>24</v>
      </c>
      <c r="C6" s="7" t="s">
        <v>25</v>
      </c>
      <c r="D6" s="8" t="s">
        <v>26</v>
      </c>
      <c r="E6" s="7" t="s">
        <v>20</v>
      </c>
      <c r="F6" s="9">
        <v>5.3999999999999999E-2</v>
      </c>
      <c r="G6" s="8">
        <v>1.93</v>
      </c>
      <c r="H6" s="10">
        <f t="shared" ref="H6:H17" si="5">F6*13.2/1.13</f>
        <v>0.6307964601769912</v>
      </c>
      <c r="I6" s="16">
        <v>0.4</v>
      </c>
      <c r="J6" s="16">
        <v>0.1</v>
      </c>
      <c r="K6" s="17">
        <f t="shared" si="0"/>
        <v>0.79920353982300885</v>
      </c>
      <c r="L6" s="18">
        <f t="shared" si="1"/>
        <v>1.2669753086419753</v>
      </c>
      <c r="M6" s="10">
        <f t="shared" si="2"/>
        <v>1.0035398230088495</v>
      </c>
      <c r="N6" s="10">
        <f t="shared" si="3"/>
        <v>0.37274336283185827</v>
      </c>
      <c r="O6" s="10">
        <f t="shared" si="4"/>
        <v>2.3027433628318583</v>
      </c>
    </row>
    <row r="7" spans="1:16" ht="23.1" customHeight="1" x14ac:dyDescent="0.15">
      <c r="A7" s="7">
        <v>4</v>
      </c>
      <c r="B7" s="7" t="s">
        <v>27</v>
      </c>
      <c r="C7" s="7" t="s">
        <v>28</v>
      </c>
      <c r="D7" s="8" t="s">
        <v>29</v>
      </c>
      <c r="E7" s="7" t="s">
        <v>20</v>
      </c>
      <c r="F7" s="9">
        <v>0.14399999999999999</v>
      </c>
      <c r="G7" s="8">
        <v>5.64</v>
      </c>
      <c r="H7" s="10">
        <f t="shared" si="5"/>
        <v>1.6821238938053098</v>
      </c>
      <c r="I7" s="16">
        <v>0.2</v>
      </c>
      <c r="J7" s="16">
        <v>0.1</v>
      </c>
      <c r="K7" s="17">
        <f t="shared" si="0"/>
        <v>3.6578761061946898</v>
      </c>
      <c r="L7" s="18">
        <f t="shared" si="1"/>
        <v>2.1745580808080804</v>
      </c>
      <c r="M7" s="10">
        <f t="shared" si="2"/>
        <v>2.6761061946902656</v>
      </c>
      <c r="N7" s="10">
        <f t="shared" si="3"/>
        <v>0.99398230088495576</v>
      </c>
      <c r="O7" s="10">
        <f t="shared" si="4"/>
        <v>6.6339823008849557</v>
      </c>
    </row>
    <row r="8" spans="1:16" ht="23.1" customHeight="1" x14ac:dyDescent="0.15">
      <c r="A8" s="7">
        <v>5</v>
      </c>
      <c r="B8" s="7" t="s">
        <v>30</v>
      </c>
      <c r="C8" s="7" t="s">
        <v>31</v>
      </c>
      <c r="D8" s="8" t="s">
        <v>32</v>
      </c>
      <c r="E8" s="7" t="s">
        <v>20</v>
      </c>
      <c r="F8" s="9">
        <v>0.182</v>
      </c>
      <c r="G8" s="8">
        <v>6.24</v>
      </c>
      <c r="H8" s="10">
        <f t="shared" si="5"/>
        <v>2.1260176991150441</v>
      </c>
      <c r="I8" s="16">
        <v>0.6</v>
      </c>
      <c r="J8" s="16">
        <v>0.15</v>
      </c>
      <c r="K8" s="17">
        <f t="shared" si="0"/>
        <v>3.3639823008849561</v>
      </c>
      <c r="L8" s="18">
        <f t="shared" si="1"/>
        <v>1.5822927072927075</v>
      </c>
      <c r="M8" s="10">
        <f t="shared" si="2"/>
        <v>3.3823008849557525</v>
      </c>
      <c r="N8" s="10">
        <f t="shared" si="3"/>
        <v>1.2562831858407084</v>
      </c>
      <c r="O8" s="10">
        <f t="shared" si="4"/>
        <v>7.4962831858407082</v>
      </c>
    </row>
    <row r="9" spans="1:16" ht="23.1" customHeight="1" x14ac:dyDescent="0.15">
      <c r="A9" s="7">
        <v>6</v>
      </c>
      <c r="B9" s="7" t="s">
        <v>33</v>
      </c>
      <c r="C9" s="7" t="s">
        <v>34</v>
      </c>
      <c r="D9" s="8" t="s">
        <v>35</v>
      </c>
      <c r="E9" s="7" t="s">
        <v>20</v>
      </c>
      <c r="F9" s="9">
        <v>0.35499999999999998</v>
      </c>
      <c r="G9" s="8">
        <v>10.43</v>
      </c>
      <c r="H9" s="10">
        <f t="shared" si="5"/>
        <v>4.1469026548672572</v>
      </c>
      <c r="I9" s="16">
        <v>2.5</v>
      </c>
      <c r="J9" s="16">
        <v>0.2</v>
      </c>
      <c r="K9" s="17">
        <f t="shared" si="0"/>
        <v>3.5830973451327424</v>
      </c>
      <c r="L9" s="18">
        <f t="shared" si="1"/>
        <v>0.86404182671788266</v>
      </c>
      <c r="M9" s="10">
        <f t="shared" si="2"/>
        <v>6.5973451327433636</v>
      </c>
      <c r="N9" s="10">
        <f t="shared" si="3"/>
        <v>2.4504424778761065</v>
      </c>
      <c r="O9" s="10">
        <f t="shared" si="4"/>
        <v>12.880442477876105</v>
      </c>
    </row>
    <row r="10" spans="1:16" ht="23.1" customHeight="1" x14ac:dyDescent="0.15">
      <c r="A10" s="7">
        <v>7</v>
      </c>
      <c r="B10" s="7" t="s">
        <v>36</v>
      </c>
      <c r="C10" s="7"/>
      <c r="D10" s="8" t="s">
        <v>37</v>
      </c>
      <c r="E10" s="7" t="s">
        <v>20</v>
      </c>
      <c r="F10" s="9"/>
      <c r="G10" s="8">
        <v>4.91</v>
      </c>
      <c r="H10" s="10">
        <f t="shared" si="5"/>
        <v>0</v>
      </c>
      <c r="I10" s="16"/>
      <c r="J10" s="16"/>
      <c r="K10" s="17">
        <f t="shared" si="0"/>
        <v>4.91</v>
      </c>
      <c r="L10" s="18" t="e">
        <f t="shared" si="1"/>
        <v>#DIV/0!</v>
      </c>
      <c r="M10" s="10">
        <f t="shared" si="2"/>
        <v>0</v>
      </c>
      <c r="N10" s="10">
        <f t="shared" si="3"/>
        <v>0</v>
      </c>
      <c r="O10" s="10">
        <f t="shared" si="4"/>
        <v>4.91</v>
      </c>
    </row>
    <row r="11" spans="1:16" ht="23.1" customHeight="1" x14ac:dyDescent="0.15">
      <c r="A11" s="7">
        <v>8</v>
      </c>
      <c r="B11" s="7" t="s">
        <v>38</v>
      </c>
      <c r="C11" s="7"/>
      <c r="D11" s="8" t="s">
        <v>39</v>
      </c>
      <c r="E11" s="7" t="s">
        <v>20</v>
      </c>
      <c r="F11" s="9"/>
      <c r="G11" s="8">
        <v>4.91</v>
      </c>
      <c r="H11" s="10">
        <f t="shared" si="5"/>
        <v>0</v>
      </c>
      <c r="I11" s="16"/>
      <c r="J11" s="16"/>
      <c r="K11" s="17">
        <f t="shared" si="0"/>
        <v>4.91</v>
      </c>
      <c r="L11" s="18" t="e">
        <f t="shared" si="1"/>
        <v>#DIV/0!</v>
      </c>
      <c r="M11" s="10">
        <f t="shared" si="2"/>
        <v>0</v>
      </c>
      <c r="N11" s="10">
        <f t="shared" si="3"/>
        <v>0</v>
      </c>
      <c r="O11" s="10">
        <f t="shared" si="4"/>
        <v>4.91</v>
      </c>
    </row>
    <row r="12" spans="1:16" ht="23.1" customHeight="1" x14ac:dyDescent="0.15">
      <c r="A12" s="7">
        <v>9</v>
      </c>
      <c r="B12" s="7" t="s">
        <v>40</v>
      </c>
      <c r="C12" s="7" t="s">
        <v>41</v>
      </c>
      <c r="D12" s="8" t="s">
        <v>42</v>
      </c>
      <c r="E12" s="7" t="s">
        <v>20</v>
      </c>
      <c r="F12" s="9">
        <f>0.086-0.0245</f>
        <v>6.1499999999999992E-2</v>
      </c>
      <c r="G12" s="8">
        <v>2.74</v>
      </c>
      <c r="H12" s="10">
        <f t="shared" si="5"/>
        <v>0.71840707964601769</v>
      </c>
      <c r="I12" s="16">
        <v>0.5</v>
      </c>
      <c r="J12" s="16">
        <v>0.1</v>
      </c>
      <c r="K12" s="17">
        <f t="shared" si="0"/>
        <v>1.4215929203539823</v>
      </c>
      <c r="L12" s="18">
        <f t="shared" si="1"/>
        <v>1.9788125153978813</v>
      </c>
      <c r="M12" s="10">
        <f t="shared" si="2"/>
        <v>1.142920353982301</v>
      </c>
      <c r="N12" s="10">
        <f t="shared" si="3"/>
        <v>0.42451327433628328</v>
      </c>
      <c r="O12" s="10">
        <f t="shared" si="4"/>
        <v>3.1645132743362834</v>
      </c>
    </row>
    <row r="13" spans="1:16" ht="23.1" customHeight="1" x14ac:dyDescent="0.15">
      <c r="A13" s="7">
        <v>10</v>
      </c>
      <c r="B13" s="7" t="s">
        <v>43</v>
      </c>
      <c r="C13" s="7" t="s">
        <v>44</v>
      </c>
      <c r="D13" s="8" t="s">
        <v>45</v>
      </c>
      <c r="E13" s="7" t="s">
        <v>20</v>
      </c>
      <c r="F13" s="9">
        <v>0.187</v>
      </c>
      <c r="G13" s="8">
        <v>7.22</v>
      </c>
      <c r="H13" s="10">
        <f t="shared" si="5"/>
        <v>2.1844247787610622</v>
      </c>
      <c r="I13" s="16">
        <v>1</v>
      </c>
      <c r="J13" s="16">
        <v>0.1</v>
      </c>
      <c r="K13" s="17">
        <f t="shared" si="0"/>
        <v>3.9355752212389379</v>
      </c>
      <c r="L13" s="18">
        <f t="shared" si="1"/>
        <v>1.8016528925619832</v>
      </c>
      <c r="M13" s="10">
        <f t="shared" si="2"/>
        <v>3.4752212389380537</v>
      </c>
      <c r="N13" s="10">
        <f t="shared" si="3"/>
        <v>1.2907964601769915</v>
      </c>
      <c r="O13" s="10">
        <f t="shared" si="4"/>
        <v>8.5107964601769908</v>
      </c>
    </row>
    <row r="14" spans="1:16" ht="23.1" customHeight="1" x14ac:dyDescent="0.15">
      <c r="A14" s="7">
        <v>11</v>
      </c>
      <c r="B14" s="7" t="s">
        <v>46</v>
      </c>
      <c r="C14" s="7" t="s">
        <v>47</v>
      </c>
      <c r="D14" s="8" t="s">
        <v>48</v>
      </c>
      <c r="E14" s="7" t="s">
        <v>20</v>
      </c>
      <c r="F14" s="9">
        <v>6.0999999999999999E-2</v>
      </c>
      <c r="G14" s="8">
        <v>1.99</v>
      </c>
      <c r="H14" s="10">
        <f t="shared" si="5"/>
        <v>0.7125663716814159</v>
      </c>
      <c r="I14" s="16">
        <v>0.5</v>
      </c>
      <c r="J14" s="16">
        <v>0.1</v>
      </c>
      <c r="K14" s="17">
        <f t="shared" si="0"/>
        <v>0.67743362831858411</v>
      </c>
      <c r="L14" s="18">
        <f t="shared" si="1"/>
        <v>0.95069547938400412</v>
      </c>
      <c r="M14" s="10">
        <f t="shared" si="2"/>
        <v>1.1336283185840708</v>
      </c>
      <c r="N14" s="10">
        <f t="shared" si="3"/>
        <v>0.42106194690265486</v>
      </c>
      <c r="O14" s="10">
        <f t="shared" si="4"/>
        <v>2.4110619469026551</v>
      </c>
    </row>
    <row r="15" spans="1:16" ht="23.1" customHeight="1" x14ac:dyDescent="0.15">
      <c r="A15" s="7">
        <v>12</v>
      </c>
      <c r="B15" s="7" t="s">
        <v>49</v>
      </c>
      <c r="C15" s="7" t="s">
        <v>50</v>
      </c>
      <c r="D15" s="8" t="s">
        <v>51</v>
      </c>
      <c r="E15" s="7" t="s">
        <v>20</v>
      </c>
      <c r="F15" s="9">
        <v>0.02</v>
      </c>
      <c r="G15" s="8">
        <v>0.99</v>
      </c>
      <c r="H15" s="10">
        <f t="shared" si="5"/>
        <v>0.23362831858407082</v>
      </c>
      <c r="I15" s="16"/>
      <c r="J15" s="16"/>
      <c r="K15" s="17">
        <f t="shared" si="0"/>
        <v>0.75637168141592914</v>
      </c>
      <c r="L15" s="18">
        <f t="shared" si="1"/>
        <v>3.2374999999999994</v>
      </c>
      <c r="M15" s="10">
        <f t="shared" si="2"/>
        <v>0.37168141592920356</v>
      </c>
      <c r="N15" s="10">
        <f t="shared" si="3"/>
        <v>0.13805309734513274</v>
      </c>
      <c r="O15" s="10">
        <f t="shared" si="4"/>
        <v>1.1280530973451328</v>
      </c>
    </row>
    <row r="16" spans="1:16" ht="23.1" customHeight="1" x14ac:dyDescent="0.15">
      <c r="A16" s="7">
        <v>13</v>
      </c>
      <c r="B16" s="7" t="s">
        <v>52</v>
      </c>
      <c r="C16" s="7" t="s">
        <v>53</v>
      </c>
      <c r="D16" s="8" t="s">
        <v>54</v>
      </c>
      <c r="E16" s="7" t="s">
        <v>20</v>
      </c>
      <c r="F16" s="9">
        <v>0.109</v>
      </c>
      <c r="G16" s="8">
        <v>3.13</v>
      </c>
      <c r="H16" s="10">
        <f t="shared" si="5"/>
        <v>1.2732743362831858</v>
      </c>
      <c r="I16" s="16">
        <v>0.5</v>
      </c>
      <c r="J16" s="16">
        <v>0.15</v>
      </c>
      <c r="K16" s="17">
        <f t="shared" si="0"/>
        <v>1.2067256637168142</v>
      </c>
      <c r="L16" s="18">
        <f t="shared" si="1"/>
        <v>0.9477342229635809</v>
      </c>
      <c r="M16" s="10">
        <f t="shared" si="2"/>
        <v>2.0256637168141598</v>
      </c>
      <c r="N16" s="10">
        <f t="shared" si="3"/>
        <v>0.75238938053097404</v>
      </c>
      <c r="O16" s="10">
        <f t="shared" si="4"/>
        <v>3.8823893805309737</v>
      </c>
    </row>
    <row r="17" spans="1:15" ht="23.1" customHeight="1" x14ac:dyDescent="0.15">
      <c r="A17" s="7">
        <v>14</v>
      </c>
      <c r="B17" s="7" t="s">
        <v>55</v>
      </c>
      <c r="C17" s="11" t="s">
        <v>56</v>
      </c>
      <c r="D17" s="8" t="s">
        <v>57</v>
      </c>
      <c r="E17" s="7" t="s">
        <v>20</v>
      </c>
      <c r="F17" s="9">
        <v>2.5370000000000002E-3</v>
      </c>
      <c r="G17" s="8">
        <v>0.6</v>
      </c>
      <c r="H17" s="10">
        <f t="shared" si="5"/>
        <v>2.9635752212389385E-2</v>
      </c>
      <c r="I17" s="16"/>
      <c r="J17" s="16"/>
      <c r="K17" s="17">
        <f t="shared" si="0"/>
        <v>0.57036424778761063</v>
      </c>
      <c r="L17" s="18">
        <f t="shared" si="1"/>
        <v>19.245816461819611</v>
      </c>
      <c r="M17" s="10">
        <f t="shared" si="2"/>
        <v>4.7147787610619475E-2</v>
      </c>
      <c r="N17" s="10">
        <f t="shared" si="3"/>
        <v>1.751203539823009E-2</v>
      </c>
      <c r="O17" s="10">
        <f t="shared" si="4"/>
        <v>0.61751203539823007</v>
      </c>
    </row>
  </sheetData>
  <mergeCells count="12">
    <mergeCell ref="A1:O1"/>
    <mergeCell ref="H2:L2"/>
    <mergeCell ref="A2:A3"/>
    <mergeCell ref="B2:B3"/>
    <mergeCell ref="C2:C3"/>
    <mergeCell ref="D2:D3"/>
    <mergeCell ref="E2:E3"/>
    <mergeCell ref="F2:F3"/>
    <mergeCell ref="G2:G3"/>
    <mergeCell ref="M2:M3"/>
    <mergeCell ref="N2:N3"/>
    <mergeCell ref="O2:O3"/>
  </mergeCells>
  <phoneticPr fontId="4" type="noConversion"/>
  <pageMargins left="0.75" right="0.75" top="1" bottom="1" header="0.5" footer="0.5"/>
  <pageSetup paperSize="9" scale="8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sunpeilin</dc:creator>
  <cp:lastModifiedBy>Administrator</cp:lastModifiedBy>
  <cp:lastPrinted>2022-06-22T05:43:25Z</cp:lastPrinted>
  <dcterms:created xsi:type="dcterms:W3CDTF">2022-05-12T02:24:00Z</dcterms:created>
  <dcterms:modified xsi:type="dcterms:W3CDTF">2022-06-22T05:43:27Z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56D73F3CCDD44252B9B36860608AA726</vt:lpwstr>
  </property>
  <property fmtid="{D5CDD505-2E9C-101B-9397-08002B2CF9AE}" pid="3" name="KSOProductBuildVer">
    <vt:lpwstr>2052-11.1.0.11744</vt:lpwstr>
  </property>
</Properties>
</file>