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9BDCEBA9-943E-4F00-9734-63381FAB7121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中盛7 (2)" sheetId="13" state="hidden" r:id="rId1"/>
    <sheet name="中盛与安路普" sheetId="11" r:id="rId2"/>
    <sheet name="中盛9（假）" sheetId="10" state="hidden" r:id="rId3"/>
  </sheets>
  <externalReferences>
    <externalReference r:id="rId4"/>
  </externalReferences>
  <definedNames>
    <definedName name="_xlnm.Print_Area" localSheetId="2">'中盛9（假）'!$A$1:$L$24</definedName>
    <definedName name="_xlnm.Print_Area" localSheetId="1">中盛与安路普!$A$1:$M$22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1" l="1"/>
  <c r="K9" i="1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J9" i="11" l="1"/>
  <c r="I9" i="10"/>
  <c r="K9" i="10" s="1"/>
</calcChain>
</file>

<file path=xl/sharedStrings.xml><?xml version="1.0" encoding="utf-8"?>
<sst xmlns="http://schemas.openxmlformats.org/spreadsheetml/2006/main" count="331" uniqueCount="208">
  <si>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</si>
  <si>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</si>
  <si>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</si>
  <si>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</si>
  <si>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</si>
  <si>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</si>
  <si>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</si>
  <si>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</si>
  <si>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</si>
  <si>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</si>
  <si>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</si>
  <si>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</si>
  <si>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</si>
  <si>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</si>
  <si>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</si>
  <si>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</si>
  <si>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</si>
  <si>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</si>
  <si>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</si>
  <si>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</si>
  <si>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</si>
  <si>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</si>
  <si>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</si>
  <si>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</si>
  <si>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</si>
  <si>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</si>
  <si>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</si>
  <si>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</si>
  <si>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</si>
  <si>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</si>
  <si>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</si>
  <si>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</si>
  <si>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</si>
  <si>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</si>
  <si>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</si>
  <si>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</si>
  <si>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</si>
  <si>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</si>
  <si>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</si>
  <si>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</si>
  <si>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</si>
  <si>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</si>
  <si>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</si>
  <si>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</si>
  <si>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</si>
  <si>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</si>
  <si>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</si>
  <si>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</si>
  <si>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</si>
  <si>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</si>
  <si>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</si>
  <si>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</si>
  <si>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</si>
  <si>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</si>
  <si>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</si>
  <si>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</si>
  <si>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</si>
  <si>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</si>
  <si>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</si>
  <si>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</si>
  <si>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</si>
  <si>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</si>
  <si>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</si>
  <si>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</si>
  <si>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</si>
  <si>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</si>
  <si>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</si>
  <si>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</si>
  <si>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</si>
  <si>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</si>
  <si>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</si>
  <si>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</si>
  <si>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</si>
  <si>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</si>
  <si>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</si>
  <si>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</si>
  <si>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</si>
  <si>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</si>
  <si>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</si>
  <si>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</si>
  <si>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</si>
  <si>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</si>
  <si>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</si>
  <si>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</si>
  <si>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</si>
  <si>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</si>
  <si>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</si>
  <si>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</si>
  <si>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</si>
  <si>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</si>
  <si>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</si>
  <si>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</si>
  <si>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</si>
  <si>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</si>
  <si>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</si>
  <si>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</si>
  <si>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</si>
  <si>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</si>
  <si>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</si>
  <si>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</si>
  <si>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</si>
  <si>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</si>
  <si>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</si>
  <si>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</si>
  <si>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</si>
  <si>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</si>
  <si>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</si>
  <si>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</si>
  <si>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</si>
  <si>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</si>
  <si>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</si>
  <si>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</si>
  <si>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</si>
  <si>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</si>
  <si>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</si>
  <si>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</si>
  <si>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</si>
  <si>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</si>
  <si>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</si>
  <si>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</si>
  <si>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</si>
  <si>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</si>
  <si>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</si>
  <si>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</si>
  <si>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</si>
  <si>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</si>
  <si>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</si>
  <si>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</si>
  <si>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</si>
  <si>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</si>
  <si>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</si>
  <si>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</si>
  <si>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</si>
  <si>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</si>
  <si>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</si>
  <si>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</si>
  <si>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</si>
  <si>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</si>
  <si>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</si>
  <si>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</si>
  <si>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</si>
  <si>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</si>
  <si>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</si>
  <si>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</si>
  <si>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</si>
  <si>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</si>
  <si>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</si>
  <si>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</si>
  <si>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</si>
  <si>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</si>
  <si>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</si>
  <si>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</si>
  <si>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</si>
  <si>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</si>
  <si>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</si>
  <si>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</si>
  <si>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</si>
  <si>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</si>
  <si>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</si>
  <si>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</si>
  <si>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</si>
  <si>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</si>
  <si>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</si>
  <si>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</si>
  <si>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</si>
  <si>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</si>
  <si>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</si>
  <si>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</si>
  <si>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</si>
  <si>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</si>
  <si>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</si>
  <si>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</si>
  <si>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</si>
  <si>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</si>
  <si>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</si>
  <si>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</si>
  <si>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</si>
  <si>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</si>
  <si>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</si>
  <si>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</si>
  <si>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</si>
  <si>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</si>
  <si>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</si>
  <si>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</si>
  <si>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</si>
  <si>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</si>
  <si>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</si>
  <si>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</si>
  <si>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</si>
  <si>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</si>
  <si>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</si>
  <si>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</si>
  <si>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</si>
  <si>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</si>
  <si>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</si>
  <si>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</si>
  <si>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</si>
  <si>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五、运输费用及运输过程中的风险由乙方承担</t>
    <phoneticPr fontId="5" type="noConversion"/>
  </si>
  <si>
    <t>六、双方合作中出现质量、技术、物流等问题按照相应合同（协议）办理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</si>
  <si>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</si>
  <si>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</si>
  <si>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</si>
  <si>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四、产品的数量依据甲方具体采购产品时另行向乙方发出的订单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</si>
  <si>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</si>
  <si>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 xml:space="preserve">                              协议编号：</t>
    <phoneticPr fontId="8" type="noConversion"/>
  </si>
  <si>
    <t>BSP0010047</t>
    <phoneticPr fontId="5" type="noConversion"/>
  </si>
  <si>
    <t>气管防护弹簧</t>
    <phoneticPr fontId="5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</si>
  <si>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安路普（北京）汽车技术有限公司昌平分公司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</si>
</sst>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85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179" fontId="25" fillId="0" borderId="0" xfId="1" applyNumberFormat="1" applyFont="1">
      <alignment vertical="center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33" fillId="7" borderId="1" xfId="0" applyFont="1" applyFill="1" applyBorder="1" applyAlignment="1">
      <alignment horizontal="center" vertical="center" wrapText="1"/>
    </xf>
    <xf numFmtId="176" fontId="15" fillId="8" borderId="3" xfId="2" applyNumberFormat="1" applyFont="1" applyFill="1" applyBorder="1" applyAlignment="1">
      <alignment horizontal="center" vertical="center" wrapText="1"/>
    </xf>
    <xf numFmtId="176" fontId="15" fillId="8" borderId="4" xfId="2" applyNumberFormat="1" applyFont="1" applyFill="1" applyBorder="1" applyAlignment="1">
      <alignment horizontal="center" vertical="center" wrapText="1"/>
    </xf>
    <xf numFmtId="176" fontId="15" fillId="8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</cellXfs>
  <cellStyles count="10">
    <cellStyle name="BOM_Level_Below3 3" xfId="9" xr:uid="{77142A21-FC4E-4EE3-B7FA-2AF0FB02B670}"/>
    <cellStyle name="常规" xfId="0" builtinId="0"/>
    <cellStyle name="常规 2" xfId="1" xr:uid="{C1EA00FD-5EE3-4082-975A-169F99C5DDE7}"/>
    <cellStyle name="常规 2 2" xfId="5" xr:uid="{EA810714-A26E-4235-BFE6-6FF6118F12D8}"/>
    <cellStyle name="常规 2 2 6" xfId="2" xr:uid="{4693A183-3893-444E-A784-B801BED70BB8}"/>
    <cellStyle name="常规 3" xfId="3" xr:uid="{9FD9A1FD-0B87-4A6E-AD26-D58E81646732}"/>
    <cellStyle name="常规 3 30" xfId="8" xr:uid="{77D31524-2A1A-4CD4-AB74-12848DF80D53}"/>
    <cellStyle name="常规 4" xfId="4" xr:uid="{9905C90D-056F-4BD7-B7B2-91826BAA733A}"/>
    <cellStyle name="常规 5" xfId="6" xr:uid="{A4ED0327-2BBD-45FF-A7C6-E3D3DE05AE07}"/>
    <cellStyle name="样式 1" xfId="7" xr:uid="{CC3D6599-55D7-4FA1-A34D-429A3DB35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16</xdr:col>
      <xdr:colOff>448552</xdr:colOff>
      <xdr:row>105</xdr:row>
      <xdr:rowOff>84913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556;&#33521;&#26684;\9-&#39033;&#30446;&#20449;&#24687;&#27719;&#24635;\&#24231;&#26885;\15-H6\&#21457;&#20132;&#36335;&#32447;\&#21016;&#21018;&#21457;BOM\H6&#24231;&#26885;&#24037;&#33402;BOM---&#20911;&#25964;&#20094;2020.12.2\&#24453;&#25253;&#20215;&#28165;&#21333;\&#20108;&#27425;&#26803;&#29702;\&#25286;&#20998;\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E48-FDBF-4906-89E2-495CE24A75AC}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3.8"/>
  <cols>
    <col min="1" max="1" width="5.6640625" style="1" customWidth="1"/>
    <col min="2" max="2" width="14.5546875" style="1" customWidth="1"/>
    <col min="3" max="3" width="29.44140625" style="1" customWidth="1"/>
    <col min="4" max="4" width="17.109375" style="1" customWidth="1"/>
    <col min="5" max="5" width="5.44140625" style="1" bestFit="1" customWidth="1"/>
    <col min="6" max="7" width="9.5546875" style="1" bestFit="1" customWidth="1"/>
    <col min="8" max="8" width="13.88671875" style="1" customWidth="1"/>
    <col min="9" max="11" width="12.109375" style="1" customWidth="1"/>
    <col min="12" max="12" width="11.33203125" style="1" customWidth="1"/>
    <col min="13" max="13" width="11.109375" style="1" customWidth="1"/>
    <col min="14" max="14" width="0" style="1" hidden="1" customWidth="1"/>
    <col min="15" max="15" width="12.44140625" style="69" customWidth="1"/>
    <col min="16" max="16" width="10.109375" style="1" customWidth="1"/>
    <col min="17" max="17" width="23" style="1" customWidth="1"/>
    <col min="18" max="18" width="21.21875" style="1" customWidth="1"/>
    <col min="19" max="19" width="17.88671875" style="1" customWidth="1"/>
    <col min="20" max="20" width="8.88671875" style="1"/>
    <col min="21" max="21" width="15.44140625" style="1" customWidth="1"/>
    <col min="22" max="22" width="20.109375" style="1" customWidth="1"/>
    <col min="23" max="25" width="8.88671875" style="1"/>
    <col min="26" max="26" width="21.77734375" style="1" customWidth="1"/>
    <col min="27" max="260" width="8.88671875" style="1"/>
    <col min="261" max="261" width="5.6640625" style="1" customWidth="1"/>
    <col min="262" max="262" width="10.6640625" style="1" customWidth="1"/>
    <col min="263" max="263" width="26.88671875" style="1" bestFit="1" customWidth="1"/>
    <col min="264" max="264" width="13.77734375" style="1" customWidth="1"/>
    <col min="265" max="265" width="5.44140625" style="1" bestFit="1" customWidth="1"/>
    <col min="266" max="266" width="8.88671875" style="1"/>
    <col min="267" max="267" width="9.33203125" style="1" bestFit="1" customWidth="1"/>
    <col min="268" max="268" width="12.109375" style="1" customWidth="1"/>
    <col min="269" max="516" width="8.88671875" style="1"/>
    <col min="517" max="517" width="5.6640625" style="1" customWidth="1"/>
    <col min="518" max="518" width="10.6640625" style="1" customWidth="1"/>
    <col min="519" max="519" width="26.88671875" style="1" bestFit="1" customWidth="1"/>
    <col min="520" max="520" width="13.77734375" style="1" customWidth="1"/>
    <col min="521" max="521" width="5.44140625" style="1" bestFit="1" customWidth="1"/>
    <col min="522" max="522" width="8.88671875" style="1"/>
    <col min="523" max="523" width="9.33203125" style="1" bestFit="1" customWidth="1"/>
    <col min="524" max="524" width="12.109375" style="1" customWidth="1"/>
    <col min="525" max="772" width="8.88671875" style="1"/>
    <col min="773" max="773" width="5.6640625" style="1" customWidth="1"/>
    <col min="774" max="774" width="10.6640625" style="1" customWidth="1"/>
    <col min="775" max="775" width="26.88671875" style="1" bestFit="1" customWidth="1"/>
    <col min="776" max="776" width="13.77734375" style="1" customWidth="1"/>
    <col min="777" max="777" width="5.44140625" style="1" bestFit="1" customWidth="1"/>
    <col min="778" max="778" width="8.88671875" style="1"/>
    <col min="779" max="779" width="9.33203125" style="1" bestFit="1" customWidth="1"/>
    <col min="780" max="780" width="12.109375" style="1" customWidth="1"/>
    <col min="781" max="1028" width="8.88671875" style="1"/>
    <col min="1029" max="1029" width="5.6640625" style="1" customWidth="1"/>
    <col min="1030" max="1030" width="10.6640625" style="1" customWidth="1"/>
    <col min="1031" max="1031" width="26.88671875" style="1" bestFit="1" customWidth="1"/>
    <col min="1032" max="1032" width="13.77734375" style="1" customWidth="1"/>
    <col min="1033" max="1033" width="5.44140625" style="1" bestFit="1" customWidth="1"/>
    <col min="1034" max="1034" width="8.88671875" style="1"/>
    <col min="1035" max="1035" width="9.33203125" style="1" bestFit="1" customWidth="1"/>
    <col min="1036" max="1036" width="12.109375" style="1" customWidth="1"/>
    <col min="1037" max="1284" width="8.88671875" style="1"/>
    <col min="1285" max="1285" width="5.6640625" style="1" customWidth="1"/>
    <col min="1286" max="1286" width="10.6640625" style="1" customWidth="1"/>
    <col min="1287" max="1287" width="26.88671875" style="1" bestFit="1" customWidth="1"/>
    <col min="1288" max="1288" width="13.77734375" style="1" customWidth="1"/>
    <col min="1289" max="1289" width="5.44140625" style="1" bestFit="1" customWidth="1"/>
    <col min="1290" max="1290" width="8.88671875" style="1"/>
    <col min="1291" max="1291" width="9.33203125" style="1" bestFit="1" customWidth="1"/>
    <col min="1292" max="1292" width="12.109375" style="1" customWidth="1"/>
    <col min="1293" max="1540" width="8.88671875" style="1"/>
    <col min="1541" max="1541" width="5.6640625" style="1" customWidth="1"/>
    <col min="1542" max="1542" width="10.6640625" style="1" customWidth="1"/>
    <col min="1543" max="1543" width="26.88671875" style="1" bestFit="1" customWidth="1"/>
    <col min="1544" max="1544" width="13.77734375" style="1" customWidth="1"/>
    <col min="1545" max="1545" width="5.44140625" style="1" bestFit="1" customWidth="1"/>
    <col min="1546" max="1546" width="8.88671875" style="1"/>
    <col min="1547" max="1547" width="9.33203125" style="1" bestFit="1" customWidth="1"/>
    <col min="1548" max="1548" width="12.109375" style="1" customWidth="1"/>
    <col min="1549" max="1796" width="8.88671875" style="1"/>
    <col min="1797" max="1797" width="5.6640625" style="1" customWidth="1"/>
    <col min="1798" max="1798" width="10.6640625" style="1" customWidth="1"/>
    <col min="1799" max="1799" width="26.88671875" style="1" bestFit="1" customWidth="1"/>
    <col min="1800" max="1800" width="13.77734375" style="1" customWidth="1"/>
    <col min="1801" max="1801" width="5.44140625" style="1" bestFit="1" customWidth="1"/>
    <col min="1802" max="1802" width="8.88671875" style="1"/>
    <col min="1803" max="1803" width="9.33203125" style="1" bestFit="1" customWidth="1"/>
    <col min="1804" max="1804" width="12.109375" style="1" customWidth="1"/>
    <col min="1805" max="2052" width="8.88671875" style="1"/>
    <col min="2053" max="2053" width="5.6640625" style="1" customWidth="1"/>
    <col min="2054" max="2054" width="10.6640625" style="1" customWidth="1"/>
    <col min="2055" max="2055" width="26.88671875" style="1" bestFit="1" customWidth="1"/>
    <col min="2056" max="2056" width="13.77734375" style="1" customWidth="1"/>
    <col min="2057" max="2057" width="5.44140625" style="1" bestFit="1" customWidth="1"/>
    <col min="2058" max="2058" width="8.88671875" style="1"/>
    <col min="2059" max="2059" width="9.33203125" style="1" bestFit="1" customWidth="1"/>
    <col min="2060" max="2060" width="12.109375" style="1" customWidth="1"/>
    <col min="2061" max="2308" width="8.88671875" style="1"/>
    <col min="2309" max="2309" width="5.6640625" style="1" customWidth="1"/>
    <col min="2310" max="2310" width="10.6640625" style="1" customWidth="1"/>
    <col min="2311" max="2311" width="26.88671875" style="1" bestFit="1" customWidth="1"/>
    <col min="2312" max="2312" width="13.77734375" style="1" customWidth="1"/>
    <col min="2313" max="2313" width="5.44140625" style="1" bestFit="1" customWidth="1"/>
    <col min="2314" max="2314" width="8.88671875" style="1"/>
    <col min="2315" max="2315" width="9.33203125" style="1" bestFit="1" customWidth="1"/>
    <col min="2316" max="2316" width="12.109375" style="1" customWidth="1"/>
    <col min="2317" max="2564" width="8.88671875" style="1"/>
    <col min="2565" max="2565" width="5.6640625" style="1" customWidth="1"/>
    <col min="2566" max="2566" width="10.6640625" style="1" customWidth="1"/>
    <col min="2567" max="2567" width="26.88671875" style="1" bestFit="1" customWidth="1"/>
    <col min="2568" max="2568" width="13.77734375" style="1" customWidth="1"/>
    <col min="2569" max="2569" width="5.44140625" style="1" bestFit="1" customWidth="1"/>
    <col min="2570" max="2570" width="8.88671875" style="1"/>
    <col min="2571" max="2571" width="9.33203125" style="1" bestFit="1" customWidth="1"/>
    <col min="2572" max="2572" width="12.109375" style="1" customWidth="1"/>
    <col min="2573" max="2820" width="8.88671875" style="1"/>
    <col min="2821" max="2821" width="5.6640625" style="1" customWidth="1"/>
    <col min="2822" max="2822" width="10.6640625" style="1" customWidth="1"/>
    <col min="2823" max="2823" width="26.88671875" style="1" bestFit="1" customWidth="1"/>
    <col min="2824" max="2824" width="13.77734375" style="1" customWidth="1"/>
    <col min="2825" max="2825" width="5.44140625" style="1" bestFit="1" customWidth="1"/>
    <col min="2826" max="2826" width="8.88671875" style="1"/>
    <col min="2827" max="2827" width="9.33203125" style="1" bestFit="1" customWidth="1"/>
    <col min="2828" max="2828" width="12.109375" style="1" customWidth="1"/>
    <col min="2829" max="3076" width="8.88671875" style="1"/>
    <col min="3077" max="3077" width="5.6640625" style="1" customWidth="1"/>
    <col min="3078" max="3078" width="10.6640625" style="1" customWidth="1"/>
    <col min="3079" max="3079" width="26.88671875" style="1" bestFit="1" customWidth="1"/>
    <col min="3080" max="3080" width="13.77734375" style="1" customWidth="1"/>
    <col min="3081" max="3081" width="5.44140625" style="1" bestFit="1" customWidth="1"/>
    <col min="3082" max="3082" width="8.88671875" style="1"/>
    <col min="3083" max="3083" width="9.33203125" style="1" bestFit="1" customWidth="1"/>
    <col min="3084" max="3084" width="12.109375" style="1" customWidth="1"/>
    <col min="3085" max="3332" width="8.88671875" style="1"/>
    <col min="3333" max="3333" width="5.6640625" style="1" customWidth="1"/>
    <col min="3334" max="3334" width="10.6640625" style="1" customWidth="1"/>
    <col min="3335" max="3335" width="26.88671875" style="1" bestFit="1" customWidth="1"/>
    <col min="3336" max="3336" width="13.77734375" style="1" customWidth="1"/>
    <col min="3337" max="3337" width="5.44140625" style="1" bestFit="1" customWidth="1"/>
    <col min="3338" max="3338" width="8.88671875" style="1"/>
    <col min="3339" max="3339" width="9.33203125" style="1" bestFit="1" customWidth="1"/>
    <col min="3340" max="3340" width="12.109375" style="1" customWidth="1"/>
    <col min="3341" max="3588" width="8.88671875" style="1"/>
    <col min="3589" max="3589" width="5.6640625" style="1" customWidth="1"/>
    <col min="3590" max="3590" width="10.6640625" style="1" customWidth="1"/>
    <col min="3591" max="3591" width="26.88671875" style="1" bestFit="1" customWidth="1"/>
    <col min="3592" max="3592" width="13.77734375" style="1" customWidth="1"/>
    <col min="3593" max="3593" width="5.44140625" style="1" bestFit="1" customWidth="1"/>
    <col min="3594" max="3594" width="8.88671875" style="1"/>
    <col min="3595" max="3595" width="9.33203125" style="1" bestFit="1" customWidth="1"/>
    <col min="3596" max="3596" width="12.109375" style="1" customWidth="1"/>
    <col min="3597" max="3844" width="8.88671875" style="1"/>
    <col min="3845" max="3845" width="5.6640625" style="1" customWidth="1"/>
    <col min="3846" max="3846" width="10.6640625" style="1" customWidth="1"/>
    <col min="3847" max="3847" width="26.88671875" style="1" bestFit="1" customWidth="1"/>
    <col min="3848" max="3848" width="13.77734375" style="1" customWidth="1"/>
    <col min="3849" max="3849" width="5.44140625" style="1" bestFit="1" customWidth="1"/>
    <col min="3850" max="3850" width="8.88671875" style="1"/>
    <col min="3851" max="3851" width="9.33203125" style="1" bestFit="1" customWidth="1"/>
    <col min="3852" max="3852" width="12.109375" style="1" customWidth="1"/>
    <col min="3853" max="4100" width="8.88671875" style="1"/>
    <col min="4101" max="4101" width="5.6640625" style="1" customWidth="1"/>
    <col min="4102" max="4102" width="10.6640625" style="1" customWidth="1"/>
    <col min="4103" max="4103" width="26.88671875" style="1" bestFit="1" customWidth="1"/>
    <col min="4104" max="4104" width="13.77734375" style="1" customWidth="1"/>
    <col min="4105" max="4105" width="5.44140625" style="1" bestFit="1" customWidth="1"/>
    <col min="4106" max="4106" width="8.88671875" style="1"/>
    <col min="4107" max="4107" width="9.33203125" style="1" bestFit="1" customWidth="1"/>
    <col min="4108" max="4108" width="12.109375" style="1" customWidth="1"/>
    <col min="4109" max="4356" width="8.88671875" style="1"/>
    <col min="4357" max="4357" width="5.6640625" style="1" customWidth="1"/>
    <col min="4358" max="4358" width="10.6640625" style="1" customWidth="1"/>
    <col min="4359" max="4359" width="26.88671875" style="1" bestFit="1" customWidth="1"/>
    <col min="4360" max="4360" width="13.77734375" style="1" customWidth="1"/>
    <col min="4361" max="4361" width="5.44140625" style="1" bestFit="1" customWidth="1"/>
    <col min="4362" max="4362" width="8.88671875" style="1"/>
    <col min="4363" max="4363" width="9.33203125" style="1" bestFit="1" customWidth="1"/>
    <col min="4364" max="4364" width="12.109375" style="1" customWidth="1"/>
    <col min="4365" max="4612" width="8.88671875" style="1"/>
    <col min="4613" max="4613" width="5.6640625" style="1" customWidth="1"/>
    <col min="4614" max="4614" width="10.6640625" style="1" customWidth="1"/>
    <col min="4615" max="4615" width="26.88671875" style="1" bestFit="1" customWidth="1"/>
    <col min="4616" max="4616" width="13.77734375" style="1" customWidth="1"/>
    <col min="4617" max="4617" width="5.44140625" style="1" bestFit="1" customWidth="1"/>
    <col min="4618" max="4618" width="8.88671875" style="1"/>
    <col min="4619" max="4619" width="9.33203125" style="1" bestFit="1" customWidth="1"/>
    <col min="4620" max="4620" width="12.109375" style="1" customWidth="1"/>
    <col min="4621" max="4868" width="8.88671875" style="1"/>
    <col min="4869" max="4869" width="5.6640625" style="1" customWidth="1"/>
    <col min="4870" max="4870" width="10.6640625" style="1" customWidth="1"/>
    <col min="4871" max="4871" width="26.88671875" style="1" bestFit="1" customWidth="1"/>
    <col min="4872" max="4872" width="13.77734375" style="1" customWidth="1"/>
    <col min="4873" max="4873" width="5.44140625" style="1" bestFit="1" customWidth="1"/>
    <col min="4874" max="4874" width="8.88671875" style="1"/>
    <col min="4875" max="4875" width="9.33203125" style="1" bestFit="1" customWidth="1"/>
    <col min="4876" max="4876" width="12.109375" style="1" customWidth="1"/>
    <col min="4877" max="5124" width="8.88671875" style="1"/>
    <col min="5125" max="5125" width="5.6640625" style="1" customWidth="1"/>
    <col min="5126" max="5126" width="10.6640625" style="1" customWidth="1"/>
    <col min="5127" max="5127" width="26.88671875" style="1" bestFit="1" customWidth="1"/>
    <col min="5128" max="5128" width="13.77734375" style="1" customWidth="1"/>
    <col min="5129" max="5129" width="5.44140625" style="1" bestFit="1" customWidth="1"/>
    <col min="5130" max="5130" width="8.88671875" style="1"/>
    <col min="5131" max="5131" width="9.33203125" style="1" bestFit="1" customWidth="1"/>
    <col min="5132" max="5132" width="12.109375" style="1" customWidth="1"/>
    <col min="5133" max="5380" width="8.88671875" style="1"/>
    <col min="5381" max="5381" width="5.6640625" style="1" customWidth="1"/>
    <col min="5382" max="5382" width="10.6640625" style="1" customWidth="1"/>
    <col min="5383" max="5383" width="26.88671875" style="1" bestFit="1" customWidth="1"/>
    <col min="5384" max="5384" width="13.77734375" style="1" customWidth="1"/>
    <col min="5385" max="5385" width="5.44140625" style="1" bestFit="1" customWidth="1"/>
    <col min="5386" max="5386" width="8.88671875" style="1"/>
    <col min="5387" max="5387" width="9.33203125" style="1" bestFit="1" customWidth="1"/>
    <col min="5388" max="5388" width="12.109375" style="1" customWidth="1"/>
    <col min="5389" max="5636" width="8.88671875" style="1"/>
    <col min="5637" max="5637" width="5.6640625" style="1" customWidth="1"/>
    <col min="5638" max="5638" width="10.6640625" style="1" customWidth="1"/>
    <col min="5639" max="5639" width="26.88671875" style="1" bestFit="1" customWidth="1"/>
    <col min="5640" max="5640" width="13.77734375" style="1" customWidth="1"/>
    <col min="5641" max="5641" width="5.44140625" style="1" bestFit="1" customWidth="1"/>
    <col min="5642" max="5642" width="8.88671875" style="1"/>
    <col min="5643" max="5643" width="9.33203125" style="1" bestFit="1" customWidth="1"/>
    <col min="5644" max="5644" width="12.109375" style="1" customWidth="1"/>
    <col min="5645" max="5892" width="8.88671875" style="1"/>
    <col min="5893" max="5893" width="5.6640625" style="1" customWidth="1"/>
    <col min="5894" max="5894" width="10.6640625" style="1" customWidth="1"/>
    <col min="5895" max="5895" width="26.88671875" style="1" bestFit="1" customWidth="1"/>
    <col min="5896" max="5896" width="13.77734375" style="1" customWidth="1"/>
    <col min="5897" max="5897" width="5.44140625" style="1" bestFit="1" customWidth="1"/>
    <col min="5898" max="5898" width="8.88671875" style="1"/>
    <col min="5899" max="5899" width="9.33203125" style="1" bestFit="1" customWidth="1"/>
    <col min="5900" max="5900" width="12.109375" style="1" customWidth="1"/>
    <col min="5901" max="6148" width="8.88671875" style="1"/>
    <col min="6149" max="6149" width="5.6640625" style="1" customWidth="1"/>
    <col min="6150" max="6150" width="10.6640625" style="1" customWidth="1"/>
    <col min="6151" max="6151" width="26.88671875" style="1" bestFit="1" customWidth="1"/>
    <col min="6152" max="6152" width="13.77734375" style="1" customWidth="1"/>
    <col min="6153" max="6153" width="5.44140625" style="1" bestFit="1" customWidth="1"/>
    <col min="6154" max="6154" width="8.88671875" style="1"/>
    <col min="6155" max="6155" width="9.33203125" style="1" bestFit="1" customWidth="1"/>
    <col min="6156" max="6156" width="12.109375" style="1" customWidth="1"/>
    <col min="6157" max="6404" width="8.88671875" style="1"/>
    <col min="6405" max="6405" width="5.6640625" style="1" customWidth="1"/>
    <col min="6406" max="6406" width="10.6640625" style="1" customWidth="1"/>
    <col min="6407" max="6407" width="26.88671875" style="1" bestFit="1" customWidth="1"/>
    <col min="6408" max="6408" width="13.77734375" style="1" customWidth="1"/>
    <col min="6409" max="6409" width="5.44140625" style="1" bestFit="1" customWidth="1"/>
    <col min="6410" max="6410" width="8.88671875" style="1"/>
    <col min="6411" max="6411" width="9.33203125" style="1" bestFit="1" customWidth="1"/>
    <col min="6412" max="6412" width="12.109375" style="1" customWidth="1"/>
    <col min="6413" max="6660" width="8.88671875" style="1"/>
    <col min="6661" max="6661" width="5.6640625" style="1" customWidth="1"/>
    <col min="6662" max="6662" width="10.6640625" style="1" customWidth="1"/>
    <col min="6663" max="6663" width="26.88671875" style="1" bestFit="1" customWidth="1"/>
    <col min="6664" max="6664" width="13.77734375" style="1" customWidth="1"/>
    <col min="6665" max="6665" width="5.44140625" style="1" bestFit="1" customWidth="1"/>
    <col min="6666" max="6666" width="8.88671875" style="1"/>
    <col min="6667" max="6667" width="9.33203125" style="1" bestFit="1" customWidth="1"/>
    <col min="6668" max="6668" width="12.109375" style="1" customWidth="1"/>
    <col min="6669" max="6916" width="8.88671875" style="1"/>
    <col min="6917" max="6917" width="5.6640625" style="1" customWidth="1"/>
    <col min="6918" max="6918" width="10.6640625" style="1" customWidth="1"/>
    <col min="6919" max="6919" width="26.88671875" style="1" bestFit="1" customWidth="1"/>
    <col min="6920" max="6920" width="13.77734375" style="1" customWidth="1"/>
    <col min="6921" max="6921" width="5.44140625" style="1" bestFit="1" customWidth="1"/>
    <col min="6922" max="6922" width="8.88671875" style="1"/>
    <col min="6923" max="6923" width="9.33203125" style="1" bestFit="1" customWidth="1"/>
    <col min="6924" max="6924" width="12.109375" style="1" customWidth="1"/>
    <col min="6925" max="7172" width="8.88671875" style="1"/>
    <col min="7173" max="7173" width="5.6640625" style="1" customWidth="1"/>
    <col min="7174" max="7174" width="10.6640625" style="1" customWidth="1"/>
    <col min="7175" max="7175" width="26.88671875" style="1" bestFit="1" customWidth="1"/>
    <col min="7176" max="7176" width="13.77734375" style="1" customWidth="1"/>
    <col min="7177" max="7177" width="5.44140625" style="1" bestFit="1" customWidth="1"/>
    <col min="7178" max="7178" width="8.88671875" style="1"/>
    <col min="7179" max="7179" width="9.33203125" style="1" bestFit="1" customWidth="1"/>
    <col min="7180" max="7180" width="12.109375" style="1" customWidth="1"/>
    <col min="7181" max="7428" width="8.88671875" style="1"/>
    <col min="7429" max="7429" width="5.6640625" style="1" customWidth="1"/>
    <col min="7430" max="7430" width="10.6640625" style="1" customWidth="1"/>
    <col min="7431" max="7431" width="26.88671875" style="1" bestFit="1" customWidth="1"/>
    <col min="7432" max="7432" width="13.77734375" style="1" customWidth="1"/>
    <col min="7433" max="7433" width="5.44140625" style="1" bestFit="1" customWidth="1"/>
    <col min="7434" max="7434" width="8.88671875" style="1"/>
    <col min="7435" max="7435" width="9.33203125" style="1" bestFit="1" customWidth="1"/>
    <col min="7436" max="7436" width="12.109375" style="1" customWidth="1"/>
    <col min="7437" max="7684" width="8.88671875" style="1"/>
    <col min="7685" max="7685" width="5.6640625" style="1" customWidth="1"/>
    <col min="7686" max="7686" width="10.6640625" style="1" customWidth="1"/>
    <col min="7687" max="7687" width="26.88671875" style="1" bestFit="1" customWidth="1"/>
    <col min="7688" max="7688" width="13.77734375" style="1" customWidth="1"/>
    <col min="7689" max="7689" width="5.44140625" style="1" bestFit="1" customWidth="1"/>
    <col min="7690" max="7690" width="8.88671875" style="1"/>
    <col min="7691" max="7691" width="9.33203125" style="1" bestFit="1" customWidth="1"/>
    <col min="7692" max="7692" width="12.109375" style="1" customWidth="1"/>
    <col min="7693" max="7940" width="8.88671875" style="1"/>
    <col min="7941" max="7941" width="5.6640625" style="1" customWidth="1"/>
    <col min="7942" max="7942" width="10.6640625" style="1" customWidth="1"/>
    <col min="7943" max="7943" width="26.88671875" style="1" bestFit="1" customWidth="1"/>
    <col min="7944" max="7944" width="13.77734375" style="1" customWidth="1"/>
    <col min="7945" max="7945" width="5.44140625" style="1" bestFit="1" customWidth="1"/>
    <col min="7946" max="7946" width="8.88671875" style="1"/>
    <col min="7947" max="7947" width="9.33203125" style="1" bestFit="1" customWidth="1"/>
    <col min="7948" max="7948" width="12.109375" style="1" customWidth="1"/>
    <col min="7949" max="8196" width="8.88671875" style="1"/>
    <col min="8197" max="8197" width="5.6640625" style="1" customWidth="1"/>
    <col min="8198" max="8198" width="10.6640625" style="1" customWidth="1"/>
    <col min="8199" max="8199" width="26.88671875" style="1" bestFit="1" customWidth="1"/>
    <col min="8200" max="8200" width="13.77734375" style="1" customWidth="1"/>
    <col min="8201" max="8201" width="5.44140625" style="1" bestFit="1" customWidth="1"/>
    <col min="8202" max="8202" width="8.88671875" style="1"/>
    <col min="8203" max="8203" width="9.33203125" style="1" bestFit="1" customWidth="1"/>
    <col min="8204" max="8204" width="12.109375" style="1" customWidth="1"/>
    <col min="8205" max="8452" width="8.88671875" style="1"/>
    <col min="8453" max="8453" width="5.6640625" style="1" customWidth="1"/>
    <col min="8454" max="8454" width="10.6640625" style="1" customWidth="1"/>
    <col min="8455" max="8455" width="26.88671875" style="1" bestFit="1" customWidth="1"/>
    <col min="8456" max="8456" width="13.77734375" style="1" customWidth="1"/>
    <col min="8457" max="8457" width="5.44140625" style="1" bestFit="1" customWidth="1"/>
    <col min="8458" max="8458" width="8.88671875" style="1"/>
    <col min="8459" max="8459" width="9.33203125" style="1" bestFit="1" customWidth="1"/>
    <col min="8460" max="8460" width="12.109375" style="1" customWidth="1"/>
    <col min="8461" max="8708" width="8.88671875" style="1"/>
    <col min="8709" max="8709" width="5.6640625" style="1" customWidth="1"/>
    <col min="8710" max="8710" width="10.6640625" style="1" customWidth="1"/>
    <col min="8711" max="8711" width="26.88671875" style="1" bestFit="1" customWidth="1"/>
    <col min="8712" max="8712" width="13.77734375" style="1" customWidth="1"/>
    <col min="8713" max="8713" width="5.44140625" style="1" bestFit="1" customWidth="1"/>
    <col min="8714" max="8714" width="8.88671875" style="1"/>
    <col min="8715" max="8715" width="9.33203125" style="1" bestFit="1" customWidth="1"/>
    <col min="8716" max="8716" width="12.109375" style="1" customWidth="1"/>
    <col min="8717" max="8964" width="8.88671875" style="1"/>
    <col min="8965" max="8965" width="5.6640625" style="1" customWidth="1"/>
    <col min="8966" max="8966" width="10.6640625" style="1" customWidth="1"/>
    <col min="8967" max="8967" width="26.88671875" style="1" bestFit="1" customWidth="1"/>
    <col min="8968" max="8968" width="13.77734375" style="1" customWidth="1"/>
    <col min="8969" max="8969" width="5.44140625" style="1" bestFit="1" customWidth="1"/>
    <col min="8970" max="8970" width="8.88671875" style="1"/>
    <col min="8971" max="8971" width="9.33203125" style="1" bestFit="1" customWidth="1"/>
    <col min="8972" max="8972" width="12.109375" style="1" customWidth="1"/>
    <col min="8973" max="9220" width="8.88671875" style="1"/>
    <col min="9221" max="9221" width="5.6640625" style="1" customWidth="1"/>
    <col min="9222" max="9222" width="10.6640625" style="1" customWidth="1"/>
    <col min="9223" max="9223" width="26.88671875" style="1" bestFit="1" customWidth="1"/>
    <col min="9224" max="9224" width="13.77734375" style="1" customWidth="1"/>
    <col min="9225" max="9225" width="5.44140625" style="1" bestFit="1" customWidth="1"/>
    <col min="9226" max="9226" width="8.88671875" style="1"/>
    <col min="9227" max="9227" width="9.33203125" style="1" bestFit="1" customWidth="1"/>
    <col min="9228" max="9228" width="12.109375" style="1" customWidth="1"/>
    <col min="9229" max="9476" width="8.88671875" style="1"/>
    <col min="9477" max="9477" width="5.6640625" style="1" customWidth="1"/>
    <col min="9478" max="9478" width="10.6640625" style="1" customWidth="1"/>
    <col min="9479" max="9479" width="26.88671875" style="1" bestFit="1" customWidth="1"/>
    <col min="9480" max="9480" width="13.77734375" style="1" customWidth="1"/>
    <col min="9481" max="9481" width="5.44140625" style="1" bestFit="1" customWidth="1"/>
    <col min="9482" max="9482" width="8.88671875" style="1"/>
    <col min="9483" max="9483" width="9.33203125" style="1" bestFit="1" customWidth="1"/>
    <col min="9484" max="9484" width="12.109375" style="1" customWidth="1"/>
    <col min="9485" max="9732" width="8.88671875" style="1"/>
    <col min="9733" max="9733" width="5.6640625" style="1" customWidth="1"/>
    <col min="9734" max="9734" width="10.6640625" style="1" customWidth="1"/>
    <col min="9735" max="9735" width="26.88671875" style="1" bestFit="1" customWidth="1"/>
    <col min="9736" max="9736" width="13.77734375" style="1" customWidth="1"/>
    <col min="9737" max="9737" width="5.44140625" style="1" bestFit="1" customWidth="1"/>
    <col min="9738" max="9738" width="8.88671875" style="1"/>
    <col min="9739" max="9739" width="9.33203125" style="1" bestFit="1" customWidth="1"/>
    <col min="9740" max="9740" width="12.109375" style="1" customWidth="1"/>
    <col min="9741" max="9988" width="8.88671875" style="1"/>
    <col min="9989" max="9989" width="5.6640625" style="1" customWidth="1"/>
    <col min="9990" max="9990" width="10.6640625" style="1" customWidth="1"/>
    <col min="9991" max="9991" width="26.88671875" style="1" bestFit="1" customWidth="1"/>
    <col min="9992" max="9992" width="13.77734375" style="1" customWidth="1"/>
    <col min="9993" max="9993" width="5.44140625" style="1" bestFit="1" customWidth="1"/>
    <col min="9994" max="9994" width="8.88671875" style="1"/>
    <col min="9995" max="9995" width="9.33203125" style="1" bestFit="1" customWidth="1"/>
    <col min="9996" max="9996" width="12.109375" style="1" customWidth="1"/>
    <col min="9997" max="10244" width="8.88671875" style="1"/>
    <col min="10245" max="10245" width="5.6640625" style="1" customWidth="1"/>
    <col min="10246" max="10246" width="10.6640625" style="1" customWidth="1"/>
    <col min="10247" max="10247" width="26.88671875" style="1" bestFit="1" customWidth="1"/>
    <col min="10248" max="10248" width="13.77734375" style="1" customWidth="1"/>
    <col min="10249" max="10249" width="5.44140625" style="1" bestFit="1" customWidth="1"/>
    <col min="10250" max="10250" width="8.88671875" style="1"/>
    <col min="10251" max="10251" width="9.33203125" style="1" bestFit="1" customWidth="1"/>
    <col min="10252" max="10252" width="12.109375" style="1" customWidth="1"/>
    <col min="10253" max="10500" width="8.88671875" style="1"/>
    <col min="10501" max="10501" width="5.6640625" style="1" customWidth="1"/>
    <col min="10502" max="10502" width="10.6640625" style="1" customWidth="1"/>
    <col min="10503" max="10503" width="26.88671875" style="1" bestFit="1" customWidth="1"/>
    <col min="10504" max="10504" width="13.77734375" style="1" customWidth="1"/>
    <col min="10505" max="10505" width="5.44140625" style="1" bestFit="1" customWidth="1"/>
    <col min="10506" max="10506" width="8.88671875" style="1"/>
    <col min="10507" max="10507" width="9.33203125" style="1" bestFit="1" customWidth="1"/>
    <col min="10508" max="10508" width="12.109375" style="1" customWidth="1"/>
    <col min="10509" max="10756" width="8.88671875" style="1"/>
    <col min="10757" max="10757" width="5.6640625" style="1" customWidth="1"/>
    <col min="10758" max="10758" width="10.6640625" style="1" customWidth="1"/>
    <col min="10759" max="10759" width="26.88671875" style="1" bestFit="1" customWidth="1"/>
    <col min="10760" max="10760" width="13.77734375" style="1" customWidth="1"/>
    <col min="10761" max="10761" width="5.44140625" style="1" bestFit="1" customWidth="1"/>
    <col min="10762" max="10762" width="8.88671875" style="1"/>
    <col min="10763" max="10763" width="9.33203125" style="1" bestFit="1" customWidth="1"/>
    <col min="10764" max="10764" width="12.109375" style="1" customWidth="1"/>
    <col min="10765" max="11012" width="8.88671875" style="1"/>
    <col min="11013" max="11013" width="5.6640625" style="1" customWidth="1"/>
    <col min="11014" max="11014" width="10.6640625" style="1" customWidth="1"/>
    <col min="11015" max="11015" width="26.88671875" style="1" bestFit="1" customWidth="1"/>
    <col min="11016" max="11016" width="13.77734375" style="1" customWidth="1"/>
    <col min="11017" max="11017" width="5.44140625" style="1" bestFit="1" customWidth="1"/>
    <col min="11018" max="11018" width="8.88671875" style="1"/>
    <col min="11019" max="11019" width="9.33203125" style="1" bestFit="1" customWidth="1"/>
    <col min="11020" max="11020" width="12.109375" style="1" customWidth="1"/>
    <col min="11021" max="11268" width="8.88671875" style="1"/>
    <col min="11269" max="11269" width="5.6640625" style="1" customWidth="1"/>
    <col min="11270" max="11270" width="10.6640625" style="1" customWidth="1"/>
    <col min="11271" max="11271" width="26.88671875" style="1" bestFit="1" customWidth="1"/>
    <col min="11272" max="11272" width="13.77734375" style="1" customWidth="1"/>
    <col min="11273" max="11273" width="5.44140625" style="1" bestFit="1" customWidth="1"/>
    <col min="11274" max="11274" width="8.88671875" style="1"/>
    <col min="11275" max="11275" width="9.33203125" style="1" bestFit="1" customWidth="1"/>
    <col min="11276" max="11276" width="12.109375" style="1" customWidth="1"/>
    <col min="11277" max="11524" width="8.88671875" style="1"/>
    <col min="11525" max="11525" width="5.6640625" style="1" customWidth="1"/>
    <col min="11526" max="11526" width="10.6640625" style="1" customWidth="1"/>
    <col min="11527" max="11527" width="26.88671875" style="1" bestFit="1" customWidth="1"/>
    <col min="11528" max="11528" width="13.77734375" style="1" customWidth="1"/>
    <col min="11529" max="11529" width="5.44140625" style="1" bestFit="1" customWidth="1"/>
    <col min="11530" max="11530" width="8.88671875" style="1"/>
    <col min="11531" max="11531" width="9.33203125" style="1" bestFit="1" customWidth="1"/>
    <col min="11532" max="11532" width="12.109375" style="1" customWidth="1"/>
    <col min="11533" max="11780" width="8.88671875" style="1"/>
    <col min="11781" max="11781" width="5.6640625" style="1" customWidth="1"/>
    <col min="11782" max="11782" width="10.6640625" style="1" customWidth="1"/>
    <col min="11783" max="11783" width="26.88671875" style="1" bestFit="1" customWidth="1"/>
    <col min="11784" max="11784" width="13.77734375" style="1" customWidth="1"/>
    <col min="11785" max="11785" width="5.44140625" style="1" bestFit="1" customWidth="1"/>
    <col min="11786" max="11786" width="8.88671875" style="1"/>
    <col min="11787" max="11787" width="9.33203125" style="1" bestFit="1" customWidth="1"/>
    <col min="11788" max="11788" width="12.109375" style="1" customWidth="1"/>
    <col min="11789" max="12036" width="8.88671875" style="1"/>
    <col min="12037" max="12037" width="5.6640625" style="1" customWidth="1"/>
    <col min="12038" max="12038" width="10.6640625" style="1" customWidth="1"/>
    <col min="12039" max="12039" width="26.88671875" style="1" bestFit="1" customWidth="1"/>
    <col min="12040" max="12040" width="13.77734375" style="1" customWidth="1"/>
    <col min="12041" max="12041" width="5.44140625" style="1" bestFit="1" customWidth="1"/>
    <col min="12042" max="12042" width="8.88671875" style="1"/>
    <col min="12043" max="12043" width="9.33203125" style="1" bestFit="1" customWidth="1"/>
    <col min="12044" max="12044" width="12.109375" style="1" customWidth="1"/>
    <col min="12045" max="12292" width="8.88671875" style="1"/>
    <col min="12293" max="12293" width="5.6640625" style="1" customWidth="1"/>
    <col min="12294" max="12294" width="10.6640625" style="1" customWidth="1"/>
    <col min="12295" max="12295" width="26.88671875" style="1" bestFit="1" customWidth="1"/>
    <col min="12296" max="12296" width="13.77734375" style="1" customWidth="1"/>
    <col min="12297" max="12297" width="5.44140625" style="1" bestFit="1" customWidth="1"/>
    <col min="12298" max="12298" width="8.88671875" style="1"/>
    <col min="12299" max="12299" width="9.33203125" style="1" bestFit="1" customWidth="1"/>
    <col min="12300" max="12300" width="12.109375" style="1" customWidth="1"/>
    <col min="12301" max="12548" width="8.88671875" style="1"/>
    <col min="12549" max="12549" width="5.6640625" style="1" customWidth="1"/>
    <col min="12550" max="12550" width="10.6640625" style="1" customWidth="1"/>
    <col min="12551" max="12551" width="26.88671875" style="1" bestFit="1" customWidth="1"/>
    <col min="12552" max="12552" width="13.77734375" style="1" customWidth="1"/>
    <col min="12553" max="12553" width="5.44140625" style="1" bestFit="1" customWidth="1"/>
    <col min="12554" max="12554" width="8.88671875" style="1"/>
    <col min="12555" max="12555" width="9.33203125" style="1" bestFit="1" customWidth="1"/>
    <col min="12556" max="12556" width="12.109375" style="1" customWidth="1"/>
    <col min="12557" max="12804" width="8.88671875" style="1"/>
    <col min="12805" max="12805" width="5.6640625" style="1" customWidth="1"/>
    <col min="12806" max="12806" width="10.6640625" style="1" customWidth="1"/>
    <col min="12807" max="12807" width="26.88671875" style="1" bestFit="1" customWidth="1"/>
    <col min="12808" max="12808" width="13.77734375" style="1" customWidth="1"/>
    <col min="12809" max="12809" width="5.44140625" style="1" bestFit="1" customWidth="1"/>
    <col min="12810" max="12810" width="8.88671875" style="1"/>
    <col min="12811" max="12811" width="9.33203125" style="1" bestFit="1" customWidth="1"/>
    <col min="12812" max="12812" width="12.109375" style="1" customWidth="1"/>
    <col min="12813" max="13060" width="8.88671875" style="1"/>
    <col min="13061" max="13061" width="5.6640625" style="1" customWidth="1"/>
    <col min="13062" max="13062" width="10.6640625" style="1" customWidth="1"/>
    <col min="13063" max="13063" width="26.88671875" style="1" bestFit="1" customWidth="1"/>
    <col min="13064" max="13064" width="13.77734375" style="1" customWidth="1"/>
    <col min="13065" max="13065" width="5.44140625" style="1" bestFit="1" customWidth="1"/>
    <col min="13066" max="13066" width="8.88671875" style="1"/>
    <col min="13067" max="13067" width="9.33203125" style="1" bestFit="1" customWidth="1"/>
    <col min="13068" max="13068" width="12.109375" style="1" customWidth="1"/>
    <col min="13069" max="13316" width="8.88671875" style="1"/>
    <col min="13317" max="13317" width="5.6640625" style="1" customWidth="1"/>
    <col min="13318" max="13318" width="10.6640625" style="1" customWidth="1"/>
    <col min="13319" max="13319" width="26.88671875" style="1" bestFit="1" customWidth="1"/>
    <col min="13320" max="13320" width="13.77734375" style="1" customWidth="1"/>
    <col min="13321" max="13321" width="5.44140625" style="1" bestFit="1" customWidth="1"/>
    <col min="13322" max="13322" width="8.88671875" style="1"/>
    <col min="13323" max="13323" width="9.33203125" style="1" bestFit="1" customWidth="1"/>
    <col min="13324" max="13324" width="12.109375" style="1" customWidth="1"/>
    <col min="13325" max="13572" width="8.88671875" style="1"/>
    <col min="13573" max="13573" width="5.6640625" style="1" customWidth="1"/>
    <col min="13574" max="13574" width="10.6640625" style="1" customWidth="1"/>
    <col min="13575" max="13575" width="26.88671875" style="1" bestFit="1" customWidth="1"/>
    <col min="13576" max="13576" width="13.77734375" style="1" customWidth="1"/>
    <col min="13577" max="13577" width="5.44140625" style="1" bestFit="1" customWidth="1"/>
    <col min="13578" max="13578" width="8.88671875" style="1"/>
    <col min="13579" max="13579" width="9.33203125" style="1" bestFit="1" customWidth="1"/>
    <col min="13580" max="13580" width="12.109375" style="1" customWidth="1"/>
    <col min="13581" max="13828" width="8.88671875" style="1"/>
    <col min="13829" max="13829" width="5.6640625" style="1" customWidth="1"/>
    <col min="13830" max="13830" width="10.6640625" style="1" customWidth="1"/>
    <col min="13831" max="13831" width="26.88671875" style="1" bestFit="1" customWidth="1"/>
    <col min="13832" max="13832" width="13.77734375" style="1" customWidth="1"/>
    <col min="13833" max="13833" width="5.44140625" style="1" bestFit="1" customWidth="1"/>
    <col min="13834" max="13834" width="8.88671875" style="1"/>
    <col min="13835" max="13835" width="9.33203125" style="1" bestFit="1" customWidth="1"/>
    <col min="13836" max="13836" width="12.109375" style="1" customWidth="1"/>
    <col min="13837" max="14084" width="8.88671875" style="1"/>
    <col min="14085" max="14085" width="5.6640625" style="1" customWidth="1"/>
    <col min="14086" max="14086" width="10.6640625" style="1" customWidth="1"/>
    <col min="14087" max="14087" width="26.88671875" style="1" bestFit="1" customWidth="1"/>
    <col min="14088" max="14088" width="13.77734375" style="1" customWidth="1"/>
    <col min="14089" max="14089" width="5.44140625" style="1" bestFit="1" customWidth="1"/>
    <col min="14090" max="14090" width="8.88671875" style="1"/>
    <col min="14091" max="14091" width="9.33203125" style="1" bestFit="1" customWidth="1"/>
    <col min="14092" max="14092" width="12.109375" style="1" customWidth="1"/>
    <col min="14093" max="14340" width="8.88671875" style="1"/>
    <col min="14341" max="14341" width="5.6640625" style="1" customWidth="1"/>
    <col min="14342" max="14342" width="10.6640625" style="1" customWidth="1"/>
    <col min="14343" max="14343" width="26.88671875" style="1" bestFit="1" customWidth="1"/>
    <col min="14344" max="14344" width="13.77734375" style="1" customWidth="1"/>
    <col min="14345" max="14345" width="5.44140625" style="1" bestFit="1" customWidth="1"/>
    <col min="14346" max="14346" width="8.88671875" style="1"/>
    <col min="14347" max="14347" width="9.33203125" style="1" bestFit="1" customWidth="1"/>
    <col min="14348" max="14348" width="12.109375" style="1" customWidth="1"/>
    <col min="14349" max="14596" width="8.88671875" style="1"/>
    <col min="14597" max="14597" width="5.6640625" style="1" customWidth="1"/>
    <col min="14598" max="14598" width="10.6640625" style="1" customWidth="1"/>
    <col min="14599" max="14599" width="26.88671875" style="1" bestFit="1" customWidth="1"/>
    <col min="14600" max="14600" width="13.77734375" style="1" customWidth="1"/>
    <col min="14601" max="14601" width="5.44140625" style="1" bestFit="1" customWidth="1"/>
    <col min="14602" max="14602" width="8.88671875" style="1"/>
    <col min="14603" max="14603" width="9.33203125" style="1" bestFit="1" customWidth="1"/>
    <col min="14604" max="14604" width="12.109375" style="1" customWidth="1"/>
    <col min="14605" max="14852" width="8.88671875" style="1"/>
    <col min="14853" max="14853" width="5.6640625" style="1" customWidth="1"/>
    <col min="14854" max="14854" width="10.6640625" style="1" customWidth="1"/>
    <col min="14855" max="14855" width="26.88671875" style="1" bestFit="1" customWidth="1"/>
    <col min="14856" max="14856" width="13.77734375" style="1" customWidth="1"/>
    <col min="14857" max="14857" width="5.44140625" style="1" bestFit="1" customWidth="1"/>
    <col min="14858" max="14858" width="8.88671875" style="1"/>
    <col min="14859" max="14859" width="9.33203125" style="1" bestFit="1" customWidth="1"/>
    <col min="14860" max="14860" width="12.109375" style="1" customWidth="1"/>
    <col min="14861" max="15108" width="8.88671875" style="1"/>
    <col min="15109" max="15109" width="5.6640625" style="1" customWidth="1"/>
    <col min="15110" max="15110" width="10.6640625" style="1" customWidth="1"/>
    <col min="15111" max="15111" width="26.88671875" style="1" bestFit="1" customWidth="1"/>
    <col min="15112" max="15112" width="13.77734375" style="1" customWidth="1"/>
    <col min="15113" max="15113" width="5.44140625" style="1" bestFit="1" customWidth="1"/>
    <col min="15114" max="15114" width="8.88671875" style="1"/>
    <col min="15115" max="15115" width="9.33203125" style="1" bestFit="1" customWidth="1"/>
    <col min="15116" max="15116" width="12.109375" style="1" customWidth="1"/>
    <col min="15117" max="15364" width="8.88671875" style="1"/>
    <col min="15365" max="15365" width="5.6640625" style="1" customWidth="1"/>
    <col min="15366" max="15366" width="10.6640625" style="1" customWidth="1"/>
    <col min="15367" max="15367" width="26.88671875" style="1" bestFit="1" customWidth="1"/>
    <col min="15368" max="15368" width="13.77734375" style="1" customWidth="1"/>
    <col min="15369" max="15369" width="5.44140625" style="1" bestFit="1" customWidth="1"/>
    <col min="15370" max="15370" width="8.88671875" style="1"/>
    <col min="15371" max="15371" width="9.33203125" style="1" bestFit="1" customWidth="1"/>
    <col min="15372" max="15372" width="12.109375" style="1" customWidth="1"/>
    <col min="15373" max="15620" width="8.88671875" style="1"/>
    <col min="15621" max="15621" width="5.6640625" style="1" customWidth="1"/>
    <col min="15622" max="15622" width="10.6640625" style="1" customWidth="1"/>
    <col min="15623" max="15623" width="26.88671875" style="1" bestFit="1" customWidth="1"/>
    <col min="15624" max="15624" width="13.77734375" style="1" customWidth="1"/>
    <col min="15625" max="15625" width="5.44140625" style="1" bestFit="1" customWidth="1"/>
    <col min="15626" max="15626" width="8.88671875" style="1"/>
    <col min="15627" max="15627" width="9.33203125" style="1" bestFit="1" customWidth="1"/>
    <col min="15628" max="15628" width="12.109375" style="1" customWidth="1"/>
    <col min="15629" max="15876" width="8.88671875" style="1"/>
    <col min="15877" max="15877" width="5.6640625" style="1" customWidth="1"/>
    <col min="15878" max="15878" width="10.6640625" style="1" customWidth="1"/>
    <col min="15879" max="15879" width="26.88671875" style="1" bestFit="1" customWidth="1"/>
    <col min="15880" max="15880" width="13.77734375" style="1" customWidth="1"/>
    <col min="15881" max="15881" width="5.44140625" style="1" bestFit="1" customWidth="1"/>
    <col min="15882" max="15882" width="8.88671875" style="1"/>
    <col min="15883" max="15883" width="9.33203125" style="1" bestFit="1" customWidth="1"/>
    <col min="15884" max="15884" width="12.109375" style="1" customWidth="1"/>
    <col min="15885" max="16132" width="8.88671875" style="1"/>
    <col min="16133" max="16133" width="5.6640625" style="1" customWidth="1"/>
    <col min="16134" max="16134" width="10.6640625" style="1" customWidth="1"/>
    <col min="16135" max="16135" width="26.88671875" style="1" bestFit="1" customWidth="1"/>
    <col min="16136" max="16136" width="13.77734375" style="1" customWidth="1"/>
    <col min="16137" max="16137" width="5.44140625" style="1" bestFit="1" customWidth="1"/>
    <col min="16138" max="16138" width="8.88671875" style="1"/>
    <col min="16139" max="16139" width="9.33203125" style="1" bestFit="1" customWidth="1"/>
    <col min="16140" max="16140" width="12.109375" style="1" customWidth="1"/>
    <col min="16141" max="16384" width="8.88671875" style="1"/>
  </cols>
  <sheetData>
    <row r="1" spans="1:19" ht="22.2">
      <c r="A1" s="166" t="s">
        <v>0</v>
      </c>
      <c r="B1" s="166"/>
      <c r="C1" s="166"/>
      <c r="D1" s="166"/>
      <c r="E1" s="166"/>
      <c r="F1" s="166"/>
      <c r="G1" s="166"/>
      <c r="H1" s="166"/>
      <c r="I1" s="159"/>
      <c r="J1" s="159"/>
      <c r="K1" s="159"/>
    </row>
    <row r="2" spans="1:19" ht="15.6">
      <c r="A2" s="167" t="s">
        <v>152</v>
      </c>
      <c r="B2" s="167"/>
      <c r="C2" s="167"/>
      <c r="D2" s="167"/>
      <c r="E2" s="167"/>
      <c r="F2" s="167"/>
      <c r="G2" s="167"/>
      <c r="H2" s="167"/>
      <c r="I2" s="160"/>
      <c r="J2" s="160"/>
      <c r="K2" s="160"/>
    </row>
    <row r="3" spans="1:19" ht="15.6">
      <c r="A3" s="168" t="s">
        <v>1</v>
      </c>
      <c r="B3" s="168"/>
      <c r="C3" s="168"/>
      <c r="D3" s="168"/>
      <c r="E3" s="168"/>
      <c r="F3" s="168"/>
      <c r="G3" s="168"/>
      <c r="H3" s="168"/>
      <c r="I3" s="161"/>
      <c r="J3" s="161"/>
      <c r="K3" s="161"/>
    </row>
    <row r="4" spans="1:19" ht="15.6">
      <c r="A4" s="168" t="s">
        <v>2</v>
      </c>
      <c r="B4" s="168"/>
      <c r="C4" s="168"/>
      <c r="D4" s="168"/>
      <c r="E4" s="168"/>
      <c r="F4" s="168"/>
      <c r="G4" s="168"/>
      <c r="H4" s="168"/>
      <c r="I4" s="161"/>
      <c r="J4" s="161"/>
      <c r="K4" s="161"/>
    </row>
    <row r="5" spans="1:19" ht="28.5" customHeight="1">
      <c r="A5" s="169" t="s">
        <v>3</v>
      </c>
      <c r="B5" s="169"/>
      <c r="C5" s="169"/>
      <c r="D5" s="169"/>
      <c r="E5" s="169"/>
      <c r="F5" s="169"/>
      <c r="G5" s="169"/>
      <c r="H5" s="169"/>
      <c r="I5" s="162"/>
      <c r="J5" s="162"/>
      <c r="K5" s="162"/>
    </row>
    <row r="6" spans="1:19" ht="15.6">
      <c r="A6" s="165" t="s">
        <v>4</v>
      </c>
      <c r="B6" s="165"/>
      <c r="C6" s="165"/>
      <c r="D6" s="165"/>
      <c r="E6" s="165"/>
      <c r="F6" s="165"/>
      <c r="G6" s="165"/>
      <c r="H6" s="165"/>
      <c r="I6" s="158"/>
      <c r="J6" s="158"/>
      <c r="K6" s="158"/>
    </row>
    <row r="7" spans="1:19" ht="15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10</v>
      </c>
      <c r="G7" s="175"/>
      <c r="H7" s="176" t="s">
        <v>11</v>
      </c>
      <c r="I7" s="2"/>
      <c r="J7" s="2"/>
      <c r="K7" s="2"/>
      <c r="L7" s="177" t="s">
        <v>166</v>
      </c>
      <c r="M7" s="177"/>
    </row>
    <row r="8" spans="1:19" ht="33.6" customHeight="1">
      <c r="A8" s="171"/>
      <c r="B8" s="172"/>
      <c r="C8" s="173"/>
      <c r="D8" s="173"/>
      <c r="E8" s="174"/>
      <c r="F8" s="157" t="s">
        <v>19</v>
      </c>
      <c r="G8" s="157" t="s">
        <v>41</v>
      </c>
      <c r="H8" s="176"/>
      <c r="I8" s="2"/>
      <c r="J8" s="153" t="s">
        <v>82</v>
      </c>
      <c r="K8" s="153" t="s">
        <v>86</v>
      </c>
      <c r="L8" s="15" t="s">
        <v>21</v>
      </c>
      <c r="M8" s="15" t="s">
        <v>164</v>
      </c>
      <c r="N8" s="75" t="s">
        <v>150</v>
      </c>
      <c r="O8" s="27" t="s">
        <v>87</v>
      </c>
      <c r="P8" s="75"/>
      <c r="Q8" s="27" t="s">
        <v>165</v>
      </c>
      <c r="R8" s="86"/>
      <c r="S8" s="86"/>
    </row>
    <row r="9" spans="1:19" s="44" customFormat="1" ht="22.2" customHeight="1">
      <c r="A9" s="16">
        <v>1</v>
      </c>
      <c r="B9" s="21" t="s">
        <v>42</v>
      </c>
      <c r="C9" s="22" t="s">
        <v>43</v>
      </c>
      <c r="D9" s="23" t="s">
        <v>44</v>
      </c>
      <c r="E9" s="42" t="s">
        <v>45</v>
      </c>
      <c r="F9" s="24"/>
      <c r="G9" s="24">
        <v>0.71</v>
      </c>
      <c r="H9" s="25"/>
      <c r="I9" s="26"/>
      <c r="J9" s="25"/>
      <c r="K9" s="25">
        <v>4.6199999999999998E-2</v>
      </c>
      <c r="L9" s="129">
        <f>VLOOKUP(B9,'[1]驾驶员座椅-工艺BOM (3)'!$B$3:$R$178,17,0)</f>
        <v>0.55200000000000005</v>
      </c>
      <c r="M9" s="124">
        <v>0.55200000000000005</v>
      </c>
      <c r="N9" s="76">
        <v>0.55000000000000004</v>
      </c>
      <c r="O9" s="27"/>
      <c r="P9" s="76"/>
      <c r="Q9" s="129">
        <f>K9*7.965</f>
        <v>0.367983</v>
      </c>
      <c r="R9" s="87"/>
      <c r="S9" s="87"/>
    </row>
    <row r="10" spans="1:19" s="67" customFormat="1" ht="22.2" customHeight="1">
      <c r="A10" s="16">
        <v>2</v>
      </c>
      <c r="B10" s="59" t="s">
        <v>46</v>
      </c>
      <c r="C10" s="60" t="s">
        <v>84</v>
      </c>
      <c r="D10" s="61" t="s">
        <v>47</v>
      </c>
      <c r="E10" s="62" t="s">
        <v>45</v>
      </c>
      <c r="F10" s="63"/>
      <c r="G10" s="63"/>
      <c r="H10" s="64"/>
      <c r="I10" s="65"/>
      <c r="J10" s="64"/>
      <c r="K10" s="64">
        <v>1.32E-2</v>
      </c>
      <c r="L10" s="130">
        <f>VLOOKUP(B10,'[1]驾驶员座椅-工艺BOM (3)'!$B$3:$R$178,17,0)</f>
        <v>0.185</v>
      </c>
      <c r="M10" s="125">
        <v>0.185</v>
      </c>
      <c r="N10" s="77">
        <v>0.25</v>
      </c>
      <c r="O10" s="66" t="s">
        <v>191</v>
      </c>
      <c r="P10" s="77"/>
      <c r="Q10" s="129">
        <f t="shared" ref="Q10:Q12" si="0">K10*7.965</f>
        <v>0.105138</v>
      </c>
      <c r="R10" s="88"/>
      <c r="S10" s="88"/>
    </row>
    <row r="11" spans="1:19" s="67" customFormat="1" ht="22.2" customHeight="1">
      <c r="A11" s="16">
        <v>3</v>
      </c>
      <c r="B11" s="59" t="s">
        <v>48</v>
      </c>
      <c r="C11" s="60" t="s">
        <v>85</v>
      </c>
      <c r="D11" s="61" t="s">
        <v>49</v>
      </c>
      <c r="E11" s="62" t="s">
        <v>45</v>
      </c>
      <c r="F11" s="63"/>
      <c r="G11" s="63"/>
      <c r="H11" s="64"/>
      <c r="I11" s="65"/>
      <c r="J11" s="64"/>
      <c r="K11" s="64">
        <v>1.7600000000000001E-2</v>
      </c>
      <c r="L11" s="130">
        <f>VLOOKUP(B11,'[1]驾驶员座椅-工艺BOM (3)'!$B$3:$R$178,17,0)</f>
        <v>0.246</v>
      </c>
      <c r="M11" s="125">
        <v>0.246</v>
      </c>
      <c r="N11" s="77">
        <v>0.25</v>
      </c>
      <c r="O11" s="66" t="s">
        <v>192</v>
      </c>
      <c r="P11" s="77"/>
      <c r="Q11" s="129">
        <f t="shared" si="0"/>
        <v>0.140184</v>
      </c>
      <c r="R11" s="88"/>
      <c r="S11" s="88"/>
    </row>
    <row r="12" spans="1:19" s="67" customFormat="1" ht="22.2" customHeight="1">
      <c r="A12" s="16">
        <v>4</v>
      </c>
      <c r="B12" s="59" t="s">
        <v>83</v>
      </c>
      <c r="C12" s="60" t="s">
        <v>96</v>
      </c>
      <c r="D12" s="61" t="s">
        <v>50</v>
      </c>
      <c r="E12" s="62" t="s">
        <v>45</v>
      </c>
      <c r="F12" s="63"/>
      <c r="G12" s="63"/>
      <c r="H12" s="64"/>
      <c r="I12" s="65"/>
      <c r="J12" s="64"/>
      <c r="K12" s="64">
        <v>1.0999999999999999E-2</v>
      </c>
      <c r="L12" s="130">
        <f>VLOOKUP(B12,'[1]驾驶员座椅-工艺BOM (3)'!$B$3:$R$178,17,0)</f>
        <v>0.154</v>
      </c>
      <c r="M12" s="125">
        <v>0.154</v>
      </c>
      <c r="N12" s="77">
        <v>0.25</v>
      </c>
      <c r="O12" s="66" t="s">
        <v>193</v>
      </c>
      <c r="P12" s="77"/>
      <c r="Q12" s="129">
        <f t="shared" si="0"/>
        <v>8.7614999999999998E-2</v>
      </c>
      <c r="R12" s="88"/>
      <c r="S12" s="88"/>
    </row>
    <row r="13" spans="1:19" s="44" customFormat="1" ht="36.6" customHeight="1">
      <c r="A13" s="16">
        <v>5</v>
      </c>
      <c r="B13" s="19" t="s">
        <v>51</v>
      </c>
      <c r="C13" s="20" t="s">
        <v>97</v>
      </c>
      <c r="D13" s="23" t="s">
        <v>167</v>
      </c>
      <c r="E13" s="42" t="s">
        <v>45</v>
      </c>
      <c r="F13" s="24"/>
      <c r="G13" s="24"/>
      <c r="H13" s="25"/>
      <c r="I13" s="26"/>
      <c r="J13" s="25"/>
      <c r="K13" s="25">
        <v>1E-3</v>
      </c>
      <c r="L13" s="129">
        <f>VLOOKUP(B13,'[1]驾驶员座椅-工艺BOM (3)'!$B$3:$R$178,17,0)</f>
        <v>0.23699999999999999</v>
      </c>
      <c r="M13" s="124">
        <v>0.23699999999999999</v>
      </c>
      <c r="N13" s="76">
        <v>0.42</v>
      </c>
      <c r="O13" s="43" t="s">
        <v>89</v>
      </c>
      <c r="P13" s="76" t="s">
        <v>91</v>
      </c>
      <c r="Q13" s="134">
        <f>K13*7+8*0.03+K13*8</f>
        <v>0.255</v>
      </c>
      <c r="R13" s="136" t="s">
        <v>170</v>
      </c>
      <c r="S13" s="87"/>
    </row>
    <row r="14" spans="1:19" s="44" customFormat="1" ht="36.6" customHeight="1">
      <c r="A14" s="16">
        <v>6</v>
      </c>
      <c r="B14" s="19" t="s">
        <v>90</v>
      </c>
      <c r="C14" s="20" t="s">
        <v>98</v>
      </c>
      <c r="D14" s="23" t="s">
        <v>52</v>
      </c>
      <c r="E14" s="42" t="s">
        <v>45</v>
      </c>
      <c r="F14" s="24"/>
      <c r="G14" s="24"/>
      <c r="H14" s="25"/>
      <c r="I14" s="26"/>
      <c r="J14" s="25"/>
      <c r="K14" s="25">
        <v>1E-3</v>
      </c>
      <c r="L14" s="129">
        <f>VLOOKUP(B14,'[1]驾驶员座椅-工艺BOM (3)'!$B$3:$R$178,17,0)</f>
        <v>0.23699999999999999</v>
      </c>
      <c r="M14" s="124">
        <v>0.23699999999999999</v>
      </c>
      <c r="N14" s="76">
        <v>0.42</v>
      </c>
      <c r="O14" s="43" t="s">
        <v>89</v>
      </c>
      <c r="P14" s="76" t="s">
        <v>91</v>
      </c>
      <c r="Q14" s="134">
        <f>K14*7+8*0.03+K14*8</f>
        <v>0.255</v>
      </c>
      <c r="R14" s="136" t="s">
        <v>170</v>
      </c>
      <c r="S14" s="87"/>
    </row>
    <row r="15" spans="1:19" s="50" customFormat="1" ht="32.4" customHeight="1">
      <c r="A15" s="16">
        <v>7</v>
      </c>
      <c r="B15" s="45" t="s">
        <v>92</v>
      </c>
      <c r="C15" s="46" t="s">
        <v>96</v>
      </c>
      <c r="D15" s="47" t="s">
        <v>53</v>
      </c>
      <c r="E15" s="48" t="s">
        <v>54</v>
      </c>
      <c r="F15" s="49"/>
      <c r="G15" s="49"/>
      <c r="H15" s="17"/>
      <c r="I15" s="18"/>
      <c r="J15" s="17"/>
      <c r="K15" s="17">
        <v>7.0000000000000001E-3</v>
      </c>
      <c r="L15" s="131">
        <v>9.8000000000000004E-2</v>
      </c>
      <c r="M15" s="126">
        <v>0.12</v>
      </c>
      <c r="N15" s="78">
        <v>0.19</v>
      </c>
      <c r="O15" s="43" t="s">
        <v>93</v>
      </c>
      <c r="P15" s="79"/>
      <c r="Q15" s="129">
        <f>K15*7.965</f>
        <v>5.5754999999999999E-2</v>
      </c>
      <c r="R15" s="89"/>
      <c r="S15" s="89"/>
    </row>
    <row r="16" spans="1:19" s="50" customFormat="1" ht="32.4" customHeight="1">
      <c r="A16" s="16">
        <v>8</v>
      </c>
      <c r="B16" s="45" t="s">
        <v>94</v>
      </c>
      <c r="C16" s="51" t="s">
        <v>55</v>
      </c>
      <c r="D16" s="47" t="s">
        <v>56</v>
      </c>
      <c r="E16" s="48" t="s">
        <v>54</v>
      </c>
      <c r="F16" s="49"/>
      <c r="G16" s="49"/>
      <c r="H16" s="17"/>
      <c r="I16" s="18"/>
      <c r="J16" s="17"/>
      <c r="K16" s="17">
        <v>0.16880000000000001</v>
      </c>
      <c r="L16" s="131">
        <v>2.028</v>
      </c>
      <c r="M16" s="126">
        <v>2.028</v>
      </c>
      <c r="N16" s="78">
        <v>1.18</v>
      </c>
      <c r="O16" s="71" t="s">
        <v>95</v>
      </c>
      <c r="P16" s="79"/>
      <c r="Q16" s="129">
        <f>K16*7.965</f>
        <v>1.344492</v>
      </c>
      <c r="R16" s="89"/>
      <c r="S16" s="89"/>
    </row>
    <row r="17" spans="1:26" s="50" customFormat="1" ht="32.4" customHeight="1">
      <c r="A17" s="16">
        <v>9</v>
      </c>
      <c r="B17" s="45" t="s">
        <v>99</v>
      </c>
      <c r="C17" s="51" t="s">
        <v>100</v>
      </c>
      <c r="D17" s="47" t="s">
        <v>57</v>
      </c>
      <c r="E17" s="48" t="s">
        <v>54</v>
      </c>
      <c r="F17" s="49"/>
      <c r="G17" s="49"/>
      <c r="H17" s="17"/>
      <c r="I17" s="18"/>
      <c r="J17" s="17"/>
      <c r="K17" s="17"/>
      <c r="L17" s="131">
        <v>2.0249999999999999</v>
      </c>
      <c r="M17" s="126">
        <v>3.38</v>
      </c>
      <c r="N17" s="78">
        <v>2.42</v>
      </c>
      <c r="O17" s="135" t="s">
        <v>168</v>
      </c>
      <c r="P17" s="79"/>
      <c r="Q17" s="134">
        <f>0.207*7.965+0.054*7.965+2*0.05</f>
        <v>2.1788650000000001</v>
      </c>
      <c r="R17" s="136" t="s">
        <v>169</v>
      </c>
      <c r="S17" s="89"/>
    </row>
    <row r="18" spans="1:26" s="50" customFormat="1" ht="32.4" customHeight="1">
      <c r="A18" s="16">
        <v>10</v>
      </c>
      <c r="B18" s="19" t="s">
        <v>101</v>
      </c>
      <c r="C18" s="20" t="s">
        <v>102</v>
      </c>
      <c r="D18" s="47" t="s">
        <v>58</v>
      </c>
      <c r="E18" s="48" t="s">
        <v>54</v>
      </c>
      <c r="F18" s="49"/>
      <c r="G18" s="49"/>
      <c r="H18" s="17"/>
      <c r="I18" s="18"/>
      <c r="J18" s="17"/>
      <c r="K18" s="17">
        <v>1.04E-2</v>
      </c>
      <c r="L18" s="131">
        <v>0.14000000000000001</v>
      </c>
      <c r="M18" s="126">
        <v>0.14000000000000001</v>
      </c>
      <c r="N18" s="78">
        <v>0.25</v>
      </c>
      <c r="O18" s="80" t="s">
        <v>93</v>
      </c>
      <c r="P18" s="79"/>
      <c r="Q18" s="129">
        <f>K18*7.96</f>
        <v>8.2783999999999996E-2</v>
      </c>
      <c r="R18" s="89"/>
      <c r="S18" s="89"/>
    </row>
    <row r="19" spans="1:26" s="50" customFormat="1" ht="32.4" customHeight="1">
      <c r="A19" s="16">
        <v>11</v>
      </c>
      <c r="B19" s="45" t="s">
        <v>103</v>
      </c>
      <c r="C19" s="51" t="s">
        <v>104</v>
      </c>
      <c r="D19" s="47" t="s">
        <v>59</v>
      </c>
      <c r="E19" s="48" t="s">
        <v>54</v>
      </c>
      <c r="F19" s="49"/>
      <c r="G19" s="49"/>
      <c r="H19" s="17"/>
      <c r="I19" s="18"/>
      <c r="J19" s="17"/>
      <c r="K19" s="17"/>
      <c r="L19" s="131">
        <v>5.4119999999999999</v>
      </c>
      <c r="M19" s="126">
        <v>5.2</v>
      </c>
      <c r="N19" s="78">
        <v>4.6900000000000004</v>
      </c>
      <c r="O19" s="80"/>
      <c r="P19" s="79"/>
      <c r="Q19" s="129">
        <f>(0.0751+0.1018+0.1121*2)*7.965+4*0.1</f>
        <v>3.5947615000000002</v>
      </c>
      <c r="R19" s="89"/>
      <c r="S19" s="89"/>
    </row>
    <row r="20" spans="1:26" s="50" customFormat="1" ht="32.4" customHeight="1">
      <c r="A20" s="16">
        <v>12</v>
      </c>
      <c r="B20" s="45" t="s">
        <v>105</v>
      </c>
      <c r="C20" s="51" t="s">
        <v>106</v>
      </c>
      <c r="D20" s="47" t="s">
        <v>60</v>
      </c>
      <c r="E20" s="48" t="s">
        <v>54</v>
      </c>
      <c r="F20" s="49"/>
      <c r="G20" s="49"/>
      <c r="H20" s="17"/>
      <c r="I20" s="18"/>
      <c r="J20" s="17"/>
      <c r="K20" s="17">
        <v>3.6400000000000002E-2</v>
      </c>
      <c r="L20" s="131">
        <v>0.432</v>
      </c>
      <c r="M20" s="126">
        <v>0.43</v>
      </c>
      <c r="N20" s="78">
        <v>0.45</v>
      </c>
      <c r="O20" s="80" t="s">
        <v>107</v>
      </c>
      <c r="P20" s="79"/>
      <c r="Q20" s="129">
        <f>K20*7.965</f>
        <v>0.28992600000000002</v>
      </c>
      <c r="R20" s="89"/>
      <c r="S20" s="89"/>
    </row>
    <row r="21" spans="1:26" s="50" customFormat="1" ht="32.4" customHeight="1">
      <c r="A21" s="16">
        <v>13</v>
      </c>
      <c r="B21" s="45" t="s">
        <v>108</v>
      </c>
      <c r="C21" s="51" t="s">
        <v>109</v>
      </c>
      <c r="D21" s="47" t="s">
        <v>61</v>
      </c>
      <c r="E21" s="48" t="s">
        <v>54</v>
      </c>
      <c r="F21" s="49"/>
      <c r="G21" s="49"/>
      <c r="H21" s="17"/>
      <c r="I21" s="18"/>
      <c r="J21" s="17"/>
      <c r="K21" s="17">
        <v>7.4499999999999997E-2</v>
      </c>
      <c r="L21" s="131">
        <v>0.88800000000000001</v>
      </c>
      <c r="M21" s="126">
        <v>0.88</v>
      </c>
      <c r="N21" s="78">
        <v>0.76</v>
      </c>
      <c r="O21" s="80" t="s">
        <v>107</v>
      </c>
      <c r="P21" s="79"/>
      <c r="Q21" s="129">
        <f>K21*7.965</f>
        <v>0.59339249999999999</v>
      </c>
      <c r="R21" s="89"/>
      <c r="S21" s="89"/>
    </row>
    <row r="22" spans="1:26" s="50" customFormat="1" ht="32.4" customHeight="1">
      <c r="A22" s="16">
        <v>14</v>
      </c>
      <c r="B22" s="45" t="s">
        <v>110</v>
      </c>
      <c r="C22" s="51" t="s">
        <v>113</v>
      </c>
      <c r="D22" s="47" t="s">
        <v>62</v>
      </c>
      <c r="E22" s="48" t="s">
        <v>54</v>
      </c>
      <c r="F22" s="49"/>
      <c r="G22" s="49"/>
      <c r="H22" s="17"/>
      <c r="I22" s="18"/>
      <c r="J22" s="17"/>
      <c r="K22" s="17">
        <v>9.2799999999999994E-2</v>
      </c>
      <c r="L22" s="131">
        <v>5.08</v>
      </c>
      <c r="M22" s="126">
        <v>5.08</v>
      </c>
      <c r="N22" s="78">
        <v>2.17</v>
      </c>
      <c r="O22" s="80" t="s">
        <v>111</v>
      </c>
      <c r="P22" s="79"/>
      <c r="Q22" s="134">
        <v>1.9</v>
      </c>
      <c r="R22" s="89"/>
      <c r="S22" s="89"/>
    </row>
    <row r="23" spans="1:26" s="50" customFormat="1" ht="32.4" customHeight="1">
      <c r="A23" s="16">
        <v>15</v>
      </c>
      <c r="B23" s="45" t="s">
        <v>112</v>
      </c>
      <c r="C23" s="51" t="s">
        <v>114</v>
      </c>
      <c r="D23" s="47" t="s">
        <v>63</v>
      </c>
      <c r="E23" s="48" t="s">
        <v>54</v>
      </c>
      <c r="F23" s="49"/>
      <c r="G23" s="49"/>
      <c r="H23" s="17"/>
      <c r="I23" s="18"/>
      <c r="J23" s="17"/>
      <c r="K23" s="17">
        <v>2E-3</v>
      </c>
      <c r="L23" s="131">
        <v>0.24</v>
      </c>
      <c r="M23" s="126">
        <v>0.24</v>
      </c>
      <c r="N23" s="78">
        <v>0.25</v>
      </c>
      <c r="O23" s="80" t="s">
        <v>88</v>
      </c>
      <c r="P23" s="92" t="s">
        <v>115</v>
      </c>
      <c r="Q23" s="130">
        <f>(K23*7+3*0.03+4*K23)*1.12</f>
        <v>0.12544</v>
      </c>
      <c r="R23" s="89"/>
      <c r="S23" s="89"/>
    </row>
    <row r="24" spans="1:26" s="152" customFormat="1" ht="32.4" customHeight="1">
      <c r="A24" s="141">
        <v>16</v>
      </c>
      <c r="B24" s="142" t="s">
        <v>116</v>
      </c>
      <c r="C24" s="143" t="s">
        <v>117</v>
      </c>
      <c r="D24" s="144" t="e">
        <v>#N/A</v>
      </c>
      <c r="E24" s="145" t="s">
        <v>54</v>
      </c>
      <c r="F24" s="140"/>
      <c r="G24" s="140"/>
      <c r="H24" s="146"/>
      <c r="I24" s="147"/>
      <c r="J24" s="146"/>
      <c r="K24" s="146">
        <v>5.0000000000000001E-3</v>
      </c>
      <c r="L24" s="134">
        <v>0.24</v>
      </c>
      <c r="M24" s="148">
        <v>0.24</v>
      </c>
      <c r="N24" s="149">
        <v>0.25</v>
      </c>
      <c r="O24" s="150" t="s">
        <v>89</v>
      </c>
      <c r="P24" s="151" t="s">
        <v>115</v>
      </c>
      <c r="Q24" s="134"/>
      <c r="R24" s="136" t="s">
        <v>187</v>
      </c>
      <c r="S24" s="136"/>
    </row>
    <row r="25" spans="1:26" s="44" customFormat="1" ht="32.4" customHeight="1">
      <c r="A25" s="16">
        <v>17</v>
      </c>
      <c r="B25" s="52" t="s">
        <v>64</v>
      </c>
      <c r="C25" s="53" t="s">
        <v>118</v>
      </c>
      <c r="D25" s="23" t="e">
        <v>#N/A</v>
      </c>
      <c r="E25" s="42" t="s">
        <v>45</v>
      </c>
      <c r="F25" s="24"/>
      <c r="G25" s="24"/>
      <c r="H25" s="25"/>
      <c r="I25" s="26"/>
      <c r="J25" s="25"/>
      <c r="K25" s="25">
        <v>1.2E-2</v>
      </c>
      <c r="L25" s="129"/>
      <c r="M25" s="124">
        <v>0.16800000000000001</v>
      </c>
      <c r="N25" s="76"/>
      <c r="O25" s="68" t="s">
        <v>121</v>
      </c>
      <c r="P25" s="76"/>
      <c r="Q25" s="129">
        <f>K25*7.965</f>
        <v>9.5579999999999998E-2</v>
      </c>
      <c r="R25" s="87"/>
      <c r="S25" s="87"/>
    </row>
    <row r="26" spans="1:26" s="44" customFormat="1" ht="32.4" customHeight="1">
      <c r="A26" s="16">
        <v>18</v>
      </c>
      <c r="B26" s="52" t="s">
        <v>119</v>
      </c>
      <c r="C26" s="53" t="s">
        <v>120</v>
      </c>
      <c r="D26" s="23" t="e">
        <v>#N/A</v>
      </c>
      <c r="E26" s="42" t="s">
        <v>45</v>
      </c>
      <c r="F26" s="24"/>
      <c r="G26" s="24"/>
      <c r="H26" s="25"/>
      <c r="I26" s="26"/>
      <c r="J26" s="25"/>
      <c r="K26" s="25">
        <v>5.7000000000000002E-3</v>
      </c>
      <c r="L26" s="129"/>
      <c r="M26" s="124">
        <v>0.1</v>
      </c>
      <c r="N26" s="76"/>
      <c r="O26" s="43" t="s">
        <v>122</v>
      </c>
      <c r="P26" s="76"/>
      <c r="Q26" s="129">
        <f t="shared" ref="Q26:Q28" si="1">K26*7.965</f>
        <v>4.5400500000000003E-2</v>
      </c>
      <c r="R26" s="87"/>
      <c r="S26" s="87"/>
    </row>
    <row r="27" spans="1:26" s="44" customFormat="1" ht="32.4" customHeight="1">
      <c r="A27" s="16">
        <v>19</v>
      </c>
      <c r="B27" s="52" t="s">
        <v>123</v>
      </c>
      <c r="C27" s="53" t="s">
        <v>124</v>
      </c>
      <c r="D27" s="23" t="e">
        <v>#N/A</v>
      </c>
      <c r="E27" s="42" t="s">
        <v>45</v>
      </c>
      <c r="F27" s="24"/>
      <c r="G27" s="24"/>
      <c r="H27" s="25"/>
      <c r="I27" s="26"/>
      <c r="J27" s="25"/>
      <c r="K27" s="25">
        <v>6.3E-3</v>
      </c>
      <c r="L27" s="129"/>
      <c r="M27" s="124">
        <v>0.12</v>
      </c>
      <c r="N27" s="76"/>
      <c r="O27" s="43" t="s">
        <v>122</v>
      </c>
      <c r="P27" s="76"/>
      <c r="Q27" s="129">
        <f t="shared" si="1"/>
        <v>5.0179500000000002E-2</v>
      </c>
      <c r="R27" s="87"/>
      <c r="S27" s="87"/>
    </row>
    <row r="28" spans="1:26" s="44" customFormat="1" ht="32.4" customHeight="1">
      <c r="A28" s="16">
        <v>20</v>
      </c>
      <c r="B28" s="54" t="s">
        <v>125</v>
      </c>
      <c r="C28" s="55" t="s">
        <v>126</v>
      </c>
      <c r="D28" s="23" t="e">
        <v>#N/A</v>
      </c>
      <c r="E28" s="42" t="s">
        <v>45</v>
      </c>
      <c r="F28" s="24"/>
      <c r="G28" s="24"/>
      <c r="H28" s="25"/>
      <c r="I28" s="26"/>
      <c r="J28" s="25"/>
      <c r="K28" s="25">
        <v>1.2E-2</v>
      </c>
      <c r="L28" s="129"/>
      <c r="M28" s="124">
        <v>0.16800000000000001</v>
      </c>
      <c r="N28" s="76"/>
      <c r="O28" s="43" t="s">
        <v>122</v>
      </c>
      <c r="P28" s="76"/>
      <c r="Q28" s="129">
        <f t="shared" si="1"/>
        <v>9.5579999999999998E-2</v>
      </c>
      <c r="R28" s="87"/>
      <c r="S28" s="87"/>
    </row>
    <row r="29" spans="1:26" s="44" customFormat="1" ht="32.4" customHeight="1">
      <c r="A29" s="16">
        <v>21</v>
      </c>
      <c r="B29" s="19" t="s">
        <v>65</v>
      </c>
      <c r="C29" s="20" t="s">
        <v>127</v>
      </c>
      <c r="D29" s="23" t="e">
        <v>#N/A</v>
      </c>
      <c r="E29" s="42" t="s">
        <v>45</v>
      </c>
      <c r="F29" s="24"/>
      <c r="G29" s="24"/>
      <c r="H29" s="25"/>
      <c r="I29" s="26"/>
      <c r="J29" s="25"/>
      <c r="K29" s="25">
        <v>2E-3</v>
      </c>
      <c r="L29" s="129"/>
      <c r="M29" s="124">
        <v>0.188</v>
      </c>
      <c r="N29" s="76"/>
      <c r="O29" s="43" t="s">
        <v>88</v>
      </c>
      <c r="P29" s="76"/>
      <c r="Q29" s="130">
        <f>(K29*7+0.02+0.0176)*1.12</f>
        <v>5.779200000000001E-2</v>
      </c>
      <c r="R29" s="87"/>
      <c r="S29" s="137" t="s">
        <v>171</v>
      </c>
      <c r="T29" s="138"/>
      <c r="U29" s="138" t="s">
        <v>172</v>
      </c>
      <c r="V29" s="138" t="s">
        <v>173</v>
      </c>
      <c r="W29" s="138" t="s">
        <v>174</v>
      </c>
      <c r="X29" s="138" t="s">
        <v>175</v>
      </c>
      <c r="Y29" s="138" t="s">
        <v>176</v>
      </c>
      <c r="Z29" s="138" t="s">
        <v>177</v>
      </c>
    </row>
    <row r="30" spans="1:26" s="44" customFormat="1" ht="32.4" customHeight="1">
      <c r="A30" s="16">
        <v>22</v>
      </c>
      <c r="B30" s="19" t="s">
        <v>66</v>
      </c>
      <c r="C30" s="20" t="s">
        <v>128</v>
      </c>
      <c r="D30" s="23"/>
      <c r="E30" s="42" t="s">
        <v>45</v>
      </c>
      <c r="F30" s="24"/>
      <c r="G30" s="24"/>
      <c r="H30" s="25"/>
      <c r="I30" s="26"/>
      <c r="J30" s="25"/>
      <c r="K30" s="25">
        <v>3.3999999999999998E-3</v>
      </c>
      <c r="L30" s="129"/>
      <c r="M30" s="139" t="s">
        <v>183</v>
      </c>
      <c r="N30" s="76"/>
      <c r="O30" s="43" t="s">
        <v>88</v>
      </c>
      <c r="P30" s="76" t="s">
        <v>194</v>
      </c>
      <c r="Q30" s="130">
        <f>(K30*7+3*0.04+4*K30+2.5*K30)*1.12</f>
        <v>0.185808</v>
      </c>
      <c r="R30" s="87"/>
      <c r="S30" s="137" t="s">
        <v>178</v>
      </c>
      <c r="T30" s="138"/>
      <c r="U30" s="138"/>
      <c r="V30" s="138" t="s">
        <v>179</v>
      </c>
      <c r="W30" s="138">
        <v>8.0000000000000004E-4</v>
      </c>
      <c r="X30" s="138">
        <v>12</v>
      </c>
      <c r="Y30" s="138">
        <v>15</v>
      </c>
      <c r="Z30" s="138">
        <v>2.1600000000000001E-2</v>
      </c>
    </row>
    <row r="31" spans="1:26" s="44" customFormat="1" ht="32.4" customHeight="1">
      <c r="A31" s="16">
        <v>23</v>
      </c>
      <c r="B31" s="19" t="s">
        <v>67</v>
      </c>
      <c r="C31" s="20" t="s">
        <v>130</v>
      </c>
      <c r="D31" s="23"/>
      <c r="E31" s="42" t="s">
        <v>45</v>
      </c>
      <c r="F31" s="24"/>
      <c r="G31" s="24"/>
      <c r="H31" s="25"/>
      <c r="I31" s="26"/>
      <c r="J31" s="25"/>
      <c r="K31" s="25">
        <v>0.124</v>
      </c>
      <c r="L31" s="129"/>
      <c r="M31" s="124">
        <v>1.3</v>
      </c>
      <c r="N31" s="76"/>
      <c r="O31" s="43" t="s">
        <v>129</v>
      </c>
      <c r="P31" s="76"/>
      <c r="Q31" s="129">
        <f>K31*7.965</f>
        <v>0.98765999999999998</v>
      </c>
      <c r="R31" s="87"/>
      <c r="S31" s="137" t="s">
        <v>180</v>
      </c>
      <c r="T31" s="138"/>
      <c r="U31" s="138"/>
      <c r="V31" s="138" t="s">
        <v>181</v>
      </c>
      <c r="W31" s="138">
        <v>8.0000000000000004E-4</v>
      </c>
      <c r="X31" s="138">
        <v>12</v>
      </c>
      <c r="Y31" s="138">
        <v>10</v>
      </c>
      <c r="Z31" s="138">
        <v>1.7600000000000001E-2</v>
      </c>
    </row>
    <row r="32" spans="1:26" s="44" customFormat="1" ht="32.4" customHeight="1">
      <c r="A32" s="16">
        <v>24</v>
      </c>
      <c r="B32" s="19" t="s">
        <v>68</v>
      </c>
      <c r="C32" s="20" t="s">
        <v>69</v>
      </c>
      <c r="D32" s="23"/>
      <c r="E32" s="42" t="s">
        <v>45</v>
      </c>
      <c r="F32" s="24"/>
      <c r="G32" s="24"/>
      <c r="H32" s="25"/>
      <c r="I32" s="26"/>
      <c r="J32" s="25"/>
      <c r="K32" s="25">
        <v>5.9999999999999995E-4</v>
      </c>
      <c r="L32" s="129"/>
      <c r="M32" s="124">
        <v>0.19</v>
      </c>
      <c r="N32" s="76">
        <v>6.4880000000000004</v>
      </c>
      <c r="O32" s="43" t="s">
        <v>88</v>
      </c>
      <c r="P32" s="76" t="s">
        <v>194</v>
      </c>
      <c r="Q32" s="130">
        <f>(K32*7+0.02+0.0176+2.5*K32)*1.12</f>
        <v>4.8496000000000011E-2</v>
      </c>
      <c r="R32" s="136"/>
      <c r="S32" s="87"/>
    </row>
    <row r="33" spans="1:22" s="44" customFormat="1" ht="32.4" customHeight="1">
      <c r="A33" s="16">
        <v>25</v>
      </c>
      <c r="B33" s="19" t="s">
        <v>70</v>
      </c>
      <c r="C33" s="20" t="s">
        <v>131</v>
      </c>
      <c r="D33" s="23"/>
      <c r="E33" s="42" t="s">
        <v>45</v>
      </c>
      <c r="F33" s="24"/>
      <c r="G33" s="24"/>
      <c r="H33" s="25"/>
      <c r="I33" s="26"/>
      <c r="J33" s="25"/>
      <c r="K33" s="25">
        <v>4.0000000000000001E-3</v>
      </c>
      <c r="L33" s="129"/>
      <c r="M33" s="124">
        <v>0.26600000000000001</v>
      </c>
      <c r="N33" s="76" t="s">
        <v>71</v>
      </c>
      <c r="O33" s="43" t="s">
        <v>88</v>
      </c>
      <c r="P33" s="76" t="s">
        <v>194</v>
      </c>
      <c r="Q33" s="130">
        <f>(K33*7+0.02+0.02+2.5*K33)*1.12</f>
        <v>8.7360000000000007E-2</v>
      </c>
      <c r="R33" s="87"/>
      <c r="S33" s="87"/>
    </row>
    <row r="34" spans="1:22" s="44" customFormat="1" ht="32.4" customHeight="1">
      <c r="A34" s="16">
        <v>26</v>
      </c>
      <c r="B34" s="19" t="s">
        <v>73</v>
      </c>
      <c r="C34" s="20" t="s">
        <v>74</v>
      </c>
      <c r="D34" s="23"/>
      <c r="E34" s="42" t="s">
        <v>45</v>
      </c>
      <c r="F34" s="24"/>
      <c r="G34" s="24"/>
      <c r="H34" s="25"/>
      <c r="I34" s="26"/>
      <c r="J34" s="25"/>
      <c r="K34" s="25">
        <v>0.38250000000000001</v>
      </c>
      <c r="L34" s="129"/>
      <c r="M34" s="124">
        <v>5.86</v>
      </c>
      <c r="N34" s="76">
        <v>5.99</v>
      </c>
      <c r="O34" s="76" t="s">
        <v>88</v>
      </c>
      <c r="P34" s="76"/>
      <c r="Q34" s="129">
        <v>5.85</v>
      </c>
      <c r="R34" s="87"/>
      <c r="S34" s="87"/>
      <c r="U34" s="70" t="s">
        <v>72</v>
      </c>
    </row>
    <row r="35" spans="1:22" s="44" customFormat="1" ht="32.4" customHeight="1">
      <c r="A35" s="16">
        <v>27</v>
      </c>
      <c r="B35" s="19" t="s">
        <v>133</v>
      </c>
      <c r="C35" s="20" t="s">
        <v>75</v>
      </c>
      <c r="D35" s="23"/>
      <c r="E35" s="42" t="s">
        <v>45</v>
      </c>
      <c r="F35" s="24"/>
      <c r="G35" s="24"/>
      <c r="H35" s="25"/>
      <c r="I35" s="26"/>
      <c r="J35" s="25"/>
      <c r="K35" s="25">
        <v>1.1999999999999999E-3</v>
      </c>
      <c r="L35" s="129"/>
      <c r="M35" s="124">
        <v>0.23699999999999999</v>
      </c>
      <c r="N35" s="76">
        <v>0.37</v>
      </c>
      <c r="O35" s="43" t="s">
        <v>88</v>
      </c>
      <c r="P35" s="76"/>
      <c r="Q35" s="134">
        <f>(K35*8+9*0.03)*1.12</f>
        <v>0.31315200000000004</v>
      </c>
      <c r="R35" s="136" t="s">
        <v>170</v>
      </c>
      <c r="S35" s="87"/>
    </row>
    <row r="36" spans="1:22" s="44" customFormat="1" ht="32.4" customHeight="1">
      <c r="A36" s="16">
        <v>28</v>
      </c>
      <c r="B36" s="19" t="s">
        <v>132</v>
      </c>
      <c r="C36" s="20" t="s">
        <v>76</v>
      </c>
      <c r="D36" s="23"/>
      <c r="E36" s="42" t="s">
        <v>45</v>
      </c>
      <c r="F36" s="24"/>
      <c r="G36" s="24"/>
      <c r="H36" s="25"/>
      <c r="I36" s="26"/>
      <c r="J36" s="25"/>
      <c r="K36" s="25">
        <v>0.16400000000000001</v>
      </c>
      <c r="L36" s="129"/>
      <c r="M36" s="124">
        <v>1.97</v>
      </c>
      <c r="N36" s="81">
        <v>1.1530958323878679</v>
      </c>
      <c r="O36" s="43" t="s">
        <v>182</v>
      </c>
      <c r="P36" s="76"/>
      <c r="Q36" s="129">
        <f>K36*7.965</f>
        <v>1.30626</v>
      </c>
      <c r="R36" s="87"/>
      <c r="S36" s="87"/>
    </row>
    <row r="37" spans="1:22" s="44" customFormat="1" ht="32.4" customHeight="1">
      <c r="A37" s="16">
        <v>29</v>
      </c>
      <c r="B37" s="19" t="s">
        <v>134</v>
      </c>
      <c r="C37" s="20" t="s">
        <v>77</v>
      </c>
      <c r="D37" s="23"/>
      <c r="E37" s="42" t="s">
        <v>45</v>
      </c>
      <c r="F37" s="24"/>
      <c r="G37" s="24"/>
      <c r="H37" s="25"/>
      <c r="I37" s="26"/>
      <c r="J37" s="25"/>
      <c r="K37" s="74">
        <v>1E-4</v>
      </c>
      <c r="L37" s="129"/>
      <c r="M37" s="124">
        <v>0.214</v>
      </c>
      <c r="N37" s="76">
        <v>0.13900000000000001</v>
      </c>
      <c r="O37" s="43" t="s">
        <v>88</v>
      </c>
      <c r="P37" s="76" t="s">
        <v>135</v>
      </c>
      <c r="Q37" s="129">
        <v>0.13900000000000001</v>
      </c>
      <c r="R37" s="87"/>
      <c r="S37" s="87"/>
    </row>
    <row r="38" spans="1:22" s="44" customFormat="1" ht="32.4" customHeight="1">
      <c r="A38" s="16">
        <v>30</v>
      </c>
      <c r="B38" s="19" t="s">
        <v>78</v>
      </c>
      <c r="C38" s="20" t="s">
        <v>79</v>
      </c>
      <c r="D38" s="23"/>
      <c r="E38" s="42" t="s">
        <v>45</v>
      </c>
      <c r="F38" s="24"/>
      <c r="G38" s="24"/>
      <c r="H38" s="25"/>
      <c r="I38" s="26"/>
      <c r="J38" s="25"/>
      <c r="K38" s="25">
        <v>2.0000000000000001E-4</v>
      </c>
      <c r="L38" s="129"/>
      <c r="M38" s="124">
        <v>0.21</v>
      </c>
      <c r="N38" s="76">
        <v>0.17</v>
      </c>
      <c r="O38" s="43" t="s">
        <v>88</v>
      </c>
      <c r="P38" s="76" t="s">
        <v>135</v>
      </c>
      <c r="Q38" s="129">
        <v>0.15</v>
      </c>
      <c r="R38" s="87"/>
      <c r="S38" s="87"/>
    </row>
    <row r="39" spans="1:22" s="44" customFormat="1" ht="32.4" customHeight="1">
      <c r="A39" s="16">
        <v>31</v>
      </c>
      <c r="B39" s="19" t="s">
        <v>80</v>
      </c>
      <c r="C39" s="20" t="s">
        <v>137</v>
      </c>
      <c r="D39" s="23"/>
      <c r="E39" s="42" t="s">
        <v>45</v>
      </c>
      <c r="F39" s="24"/>
      <c r="G39" s="24"/>
      <c r="H39" s="25"/>
      <c r="I39" s="26"/>
      <c r="J39" s="25"/>
      <c r="K39" s="25">
        <v>2E-3</v>
      </c>
      <c r="L39" s="129"/>
      <c r="M39" s="124">
        <v>0.25</v>
      </c>
      <c r="N39" s="76">
        <v>0.26</v>
      </c>
      <c r="O39" s="43" t="s">
        <v>88</v>
      </c>
      <c r="P39" s="76" t="s">
        <v>136</v>
      </c>
      <c r="Q39" s="129">
        <v>0.25</v>
      </c>
      <c r="R39" s="87"/>
      <c r="S39" s="87"/>
    </row>
    <row r="40" spans="1:22" s="56" customFormat="1" ht="32.4" customHeight="1">
      <c r="A40" s="16">
        <v>32</v>
      </c>
      <c r="B40" s="19" t="s">
        <v>22</v>
      </c>
      <c r="C40" s="28" t="s">
        <v>141</v>
      </c>
      <c r="D40" s="29" t="s">
        <v>23</v>
      </c>
      <c r="E40" s="30" t="s">
        <v>12</v>
      </c>
      <c r="F40" s="31"/>
      <c r="G40" s="31">
        <v>1.298</v>
      </c>
      <c r="H40" s="32"/>
      <c r="I40" s="33"/>
      <c r="J40" s="32"/>
      <c r="K40" s="32">
        <v>0.14099999999999999</v>
      </c>
      <c r="L40" s="132">
        <v>1.4810000000000001</v>
      </c>
      <c r="M40" s="127">
        <v>1.298</v>
      </c>
      <c r="N40" s="82">
        <f t="shared" ref="N40:N48" si="2">G40-L40</f>
        <v>-0.18300000000000005</v>
      </c>
      <c r="O40" s="83" t="s">
        <v>139</v>
      </c>
      <c r="P40" s="83"/>
      <c r="Q40" s="129">
        <f>K40*7.965</f>
        <v>1.123065</v>
      </c>
      <c r="R40" s="90"/>
      <c r="S40" s="90"/>
      <c r="T40" s="70"/>
      <c r="U40" s="56" t="s">
        <v>24</v>
      </c>
    </row>
    <row r="41" spans="1:22" s="56" customFormat="1" ht="32.4" customHeight="1">
      <c r="A41" s="16">
        <v>33</v>
      </c>
      <c r="B41" s="19" t="s">
        <v>140</v>
      </c>
      <c r="C41" s="34" t="s">
        <v>142</v>
      </c>
      <c r="D41" s="29" t="s">
        <v>25</v>
      </c>
      <c r="E41" s="30" t="s">
        <v>12</v>
      </c>
      <c r="F41" s="31"/>
      <c r="G41" s="31">
        <v>0.871</v>
      </c>
      <c r="H41" s="32"/>
      <c r="I41" s="33"/>
      <c r="J41" s="32"/>
      <c r="K41" s="32">
        <v>9.0999999999999998E-2</v>
      </c>
      <c r="L41" s="132">
        <v>0.95599999999999996</v>
      </c>
      <c r="M41" s="127">
        <v>0.871</v>
      </c>
      <c r="N41" s="82">
        <f t="shared" si="2"/>
        <v>-8.4999999999999964E-2</v>
      </c>
      <c r="O41" s="83" t="s">
        <v>139</v>
      </c>
      <c r="P41" s="83"/>
      <c r="Q41" s="129">
        <f>K41*7.965</f>
        <v>0.72481499999999999</v>
      </c>
      <c r="R41" s="90"/>
      <c r="S41" s="90"/>
      <c r="T41" s="72"/>
      <c r="U41" s="56" t="s">
        <v>24</v>
      </c>
    </row>
    <row r="42" spans="1:22" s="56" customFormat="1" ht="32.4" customHeight="1">
      <c r="A42" s="16">
        <v>34</v>
      </c>
      <c r="B42" s="19" t="s">
        <v>143</v>
      </c>
      <c r="C42" s="34" t="s">
        <v>148</v>
      </c>
      <c r="D42" s="29" t="s">
        <v>26</v>
      </c>
      <c r="E42" s="30" t="s">
        <v>12</v>
      </c>
      <c r="F42" s="31"/>
      <c r="G42" s="31">
        <v>1.9910000000000001</v>
      </c>
      <c r="H42" s="32"/>
      <c r="I42" s="33"/>
      <c r="J42" s="32"/>
      <c r="K42" s="32">
        <v>0.22800000000000001</v>
      </c>
      <c r="L42" s="132">
        <v>2.3940000000000001</v>
      </c>
      <c r="M42" s="127">
        <v>1.9910000000000001</v>
      </c>
      <c r="N42" s="82">
        <f t="shared" si="2"/>
        <v>-0.40300000000000002</v>
      </c>
      <c r="O42" s="83" t="s">
        <v>139</v>
      </c>
      <c r="P42" s="83"/>
      <c r="Q42" s="129">
        <f>K42*7.965</f>
        <v>1.81602</v>
      </c>
      <c r="R42" s="90" t="s">
        <v>184</v>
      </c>
      <c r="S42" s="90"/>
      <c r="T42" s="72"/>
      <c r="U42" s="56" t="s">
        <v>24</v>
      </c>
    </row>
    <row r="43" spans="1:22" s="56" customFormat="1" ht="32.4" customHeight="1">
      <c r="A43" s="16">
        <v>35</v>
      </c>
      <c r="B43" s="19" t="s">
        <v>144</v>
      </c>
      <c r="C43" s="28" t="s">
        <v>147</v>
      </c>
      <c r="D43" s="29" t="s">
        <v>27</v>
      </c>
      <c r="E43" s="30" t="s">
        <v>12</v>
      </c>
      <c r="F43" s="31"/>
      <c r="G43" s="31">
        <v>1.298</v>
      </c>
      <c r="H43" s="32"/>
      <c r="I43" s="33"/>
      <c r="J43" s="32"/>
      <c r="K43" s="32">
        <v>0.14099999999999999</v>
      </c>
      <c r="L43" s="132">
        <v>1.4810000000000001</v>
      </c>
      <c r="M43" s="127">
        <v>1.298</v>
      </c>
      <c r="N43" s="82">
        <f t="shared" si="2"/>
        <v>-0.18300000000000005</v>
      </c>
      <c r="O43" s="83" t="s">
        <v>139</v>
      </c>
      <c r="P43" s="83"/>
      <c r="Q43" s="129">
        <f>K43*7.965</f>
        <v>1.123065</v>
      </c>
      <c r="R43" s="90"/>
      <c r="S43" s="90"/>
      <c r="T43" s="72"/>
      <c r="U43" s="56" t="s">
        <v>24</v>
      </c>
    </row>
    <row r="44" spans="1:22" s="56" customFormat="1" ht="32.4" customHeight="1">
      <c r="A44" s="16">
        <v>36</v>
      </c>
      <c r="B44" s="19" t="s">
        <v>138</v>
      </c>
      <c r="C44" s="34" t="s">
        <v>146</v>
      </c>
      <c r="D44" s="29" t="s">
        <v>28</v>
      </c>
      <c r="E44" s="30" t="s">
        <v>12</v>
      </c>
      <c r="F44" s="31"/>
      <c r="G44" s="31">
        <v>0.871</v>
      </c>
      <c r="H44" s="32"/>
      <c r="I44" s="33"/>
      <c r="J44" s="32"/>
      <c r="K44" s="32">
        <v>9.0999999999999998E-2</v>
      </c>
      <c r="L44" s="132">
        <v>0.95599999999999996</v>
      </c>
      <c r="M44" s="127">
        <v>0.871</v>
      </c>
      <c r="N44" s="82">
        <f t="shared" si="2"/>
        <v>-8.4999999999999964E-2</v>
      </c>
      <c r="O44" s="83" t="s">
        <v>139</v>
      </c>
      <c r="P44" s="83"/>
      <c r="Q44" s="129">
        <f>K44*7.965</f>
        <v>0.72481499999999999</v>
      </c>
      <c r="R44" s="90"/>
      <c r="S44" s="90"/>
      <c r="T44" s="72"/>
      <c r="U44" s="56" t="s">
        <v>24</v>
      </c>
    </row>
    <row r="45" spans="1:22" s="56" customFormat="1" ht="32.4" customHeight="1">
      <c r="A45" s="16">
        <v>37</v>
      </c>
      <c r="B45" s="19" t="s">
        <v>145</v>
      </c>
      <c r="C45" s="34" t="s">
        <v>29</v>
      </c>
      <c r="D45" s="29" t="s">
        <v>30</v>
      </c>
      <c r="E45" s="30" t="s">
        <v>12</v>
      </c>
      <c r="F45" s="31"/>
      <c r="G45" s="31">
        <v>1.9910000000000001</v>
      </c>
      <c r="H45" s="32"/>
      <c r="I45" s="33"/>
      <c r="J45" s="32"/>
      <c r="K45" s="32">
        <v>0.22800000000000001</v>
      </c>
      <c r="L45" s="132">
        <v>2.3940000000000001</v>
      </c>
      <c r="M45" s="127">
        <v>1.9910000000000001</v>
      </c>
      <c r="N45" s="82">
        <f t="shared" si="2"/>
        <v>-0.40300000000000002</v>
      </c>
      <c r="O45" s="83" t="s">
        <v>139</v>
      </c>
      <c r="P45" s="83"/>
      <c r="Q45" s="134">
        <f t="shared" ref="Q45" si="3">K45*9</f>
        <v>2.052</v>
      </c>
      <c r="R45" s="90" t="s">
        <v>184</v>
      </c>
      <c r="S45" s="90"/>
      <c r="T45" s="72"/>
      <c r="U45" s="56" t="s">
        <v>24</v>
      </c>
    </row>
    <row r="46" spans="1:22" s="58" customFormat="1" ht="32.4" customHeight="1">
      <c r="A46" s="16">
        <v>38</v>
      </c>
      <c r="B46" s="35" t="s">
        <v>31</v>
      </c>
      <c r="C46" s="36" t="s">
        <v>81</v>
      </c>
      <c r="D46" s="37" t="s">
        <v>32</v>
      </c>
      <c r="E46" s="38" t="s">
        <v>12</v>
      </c>
      <c r="F46" s="39"/>
      <c r="G46" s="39">
        <v>1.2609999999999999</v>
      </c>
      <c r="H46" s="40"/>
      <c r="I46" s="41"/>
      <c r="J46" s="40"/>
      <c r="K46" s="40"/>
      <c r="L46" s="133">
        <v>1.42</v>
      </c>
      <c r="M46" s="128">
        <v>1.2609999999999999</v>
      </c>
      <c r="N46" s="84">
        <f t="shared" si="2"/>
        <v>-0.15900000000000003</v>
      </c>
      <c r="O46" s="57"/>
      <c r="P46" s="85"/>
      <c r="Q46" s="129">
        <v>1.42</v>
      </c>
      <c r="R46" s="91"/>
      <c r="S46" s="91"/>
      <c r="T46" s="72"/>
      <c r="U46" s="58" t="s">
        <v>24</v>
      </c>
      <c r="V46" s="58" t="s">
        <v>33</v>
      </c>
    </row>
    <row r="47" spans="1:22" s="56" customFormat="1" ht="32.4" customHeight="1">
      <c r="A47" s="16">
        <v>39</v>
      </c>
      <c r="B47" s="19" t="s">
        <v>34</v>
      </c>
      <c r="C47" s="22" t="s">
        <v>149</v>
      </c>
      <c r="D47" s="29" t="s">
        <v>35</v>
      </c>
      <c r="E47" s="30" t="s">
        <v>12</v>
      </c>
      <c r="F47" s="31"/>
      <c r="G47" s="31">
        <v>4.6959999999999997</v>
      </c>
      <c r="H47" s="32"/>
      <c r="I47" s="33"/>
      <c r="J47" s="32"/>
      <c r="K47" s="32">
        <v>0.4022</v>
      </c>
      <c r="L47" s="132">
        <v>5.15</v>
      </c>
      <c r="M47" s="127">
        <v>4.6959999999999997</v>
      </c>
      <c r="N47" s="82">
        <f t="shared" si="2"/>
        <v>-0.45400000000000063</v>
      </c>
      <c r="O47" s="83" t="s">
        <v>139</v>
      </c>
      <c r="P47" s="83"/>
      <c r="Q47" s="129">
        <f>K47*7.965+6*0.05</f>
        <v>3.5035230000000004</v>
      </c>
      <c r="R47" s="90"/>
      <c r="S47" s="90"/>
      <c r="T47" s="73"/>
      <c r="U47" s="56" t="s">
        <v>24</v>
      </c>
    </row>
    <row r="48" spans="1:22" s="58" customFormat="1" ht="32.4" customHeight="1">
      <c r="A48" s="16">
        <v>40</v>
      </c>
      <c r="B48" s="35" t="s">
        <v>36</v>
      </c>
      <c r="C48" s="36" t="s">
        <v>37</v>
      </c>
      <c r="D48" s="37" t="s">
        <v>38</v>
      </c>
      <c r="E48" s="38" t="s">
        <v>12</v>
      </c>
      <c r="F48" s="39"/>
      <c r="G48" s="39">
        <v>0.1</v>
      </c>
      <c r="H48" s="40"/>
      <c r="I48" s="41"/>
      <c r="J48" s="40"/>
      <c r="K48" s="40"/>
      <c r="L48" s="133">
        <v>0.1</v>
      </c>
      <c r="M48" s="128">
        <v>0.1</v>
      </c>
      <c r="N48" s="84">
        <f t="shared" si="2"/>
        <v>0</v>
      </c>
      <c r="O48" s="57"/>
      <c r="P48" s="85"/>
      <c r="Q48" s="129">
        <v>0.1</v>
      </c>
      <c r="R48" s="91"/>
      <c r="S48" s="91"/>
      <c r="T48" s="72"/>
      <c r="U48" s="58" t="s">
        <v>24</v>
      </c>
      <c r="V48" s="58" t="s">
        <v>39</v>
      </c>
    </row>
    <row r="49" spans="1:20" s="58" customFormat="1" ht="32.4" customHeight="1">
      <c r="A49" s="16"/>
      <c r="B49" s="35" t="s">
        <v>189</v>
      </c>
      <c r="C49" s="36" t="s">
        <v>190</v>
      </c>
      <c r="D49" s="37"/>
      <c r="E49" s="38" t="s">
        <v>12</v>
      </c>
      <c r="F49" s="39"/>
      <c r="G49" s="39"/>
      <c r="H49" s="40"/>
      <c r="I49" s="41"/>
      <c r="J49" s="40"/>
      <c r="K49" s="40"/>
      <c r="L49" s="133"/>
      <c r="M49" s="128"/>
      <c r="N49" s="84"/>
      <c r="O49" s="57"/>
      <c r="P49" s="85"/>
      <c r="Q49" s="129"/>
      <c r="R49" s="91"/>
      <c r="S49" s="91"/>
      <c r="T49" s="72"/>
    </row>
    <row r="50" spans="1:20" s="58" customFormat="1" ht="32.4" customHeight="1">
      <c r="A50" s="16"/>
      <c r="B50" s="35" t="s">
        <v>185</v>
      </c>
      <c r="C50" s="36" t="s">
        <v>186</v>
      </c>
      <c r="D50" s="37"/>
      <c r="E50" s="38" t="s">
        <v>12</v>
      </c>
      <c r="F50" s="39"/>
      <c r="G50" s="140"/>
      <c r="H50" s="40" t="s">
        <v>188</v>
      </c>
      <c r="I50" s="41"/>
      <c r="J50" s="40"/>
      <c r="K50" s="40"/>
      <c r="L50" s="133"/>
      <c r="M50" s="128"/>
      <c r="N50" s="84"/>
      <c r="O50" s="57"/>
      <c r="P50" s="85"/>
      <c r="Q50" s="129"/>
      <c r="R50" s="91"/>
      <c r="S50" s="91"/>
      <c r="T50" s="72"/>
    </row>
    <row r="51" spans="1:20" ht="36.6" customHeight="1">
      <c r="A51" s="178" t="s">
        <v>13</v>
      </c>
      <c r="B51" s="178"/>
      <c r="C51" s="178"/>
      <c r="D51" s="178"/>
      <c r="E51" s="178"/>
      <c r="F51" s="178"/>
      <c r="G51" s="178"/>
      <c r="H51" s="178"/>
      <c r="I51" s="154"/>
      <c r="J51" s="154"/>
      <c r="K51" s="154"/>
      <c r="T51" s="73"/>
    </row>
    <row r="52" spans="1:20" ht="35.4" customHeight="1">
      <c r="A52" s="179" t="s">
        <v>40</v>
      </c>
      <c r="B52" s="179"/>
      <c r="C52" s="179"/>
      <c r="D52" s="179"/>
      <c r="E52" s="179"/>
      <c r="F52" s="179"/>
      <c r="G52" s="179"/>
      <c r="H52" s="179"/>
      <c r="I52" s="155"/>
      <c r="J52" s="155"/>
      <c r="K52" s="155"/>
    </row>
    <row r="53" spans="1:20" ht="40.799999999999997" customHeight="1">
      <c r="A53" s="179" t="s">
        <v>14</v>
      </c>
      <c r="B53" s="179"/>
      <c r="C53" s="179"/>
      <c r="D53" s="179"/>
      <c r="E53" s="179"/>
      <c r="F53" s="179"/>
      <c r="G53" s="179"/>
      <c r="H53" s="179"/>
      <c r="I53" s="155"/>
      <c r="J53" s="155"/>
      <c r="K53" s="155"/>
    </row>
    <row r="54" spans="1:20" ht="21" customHeight="1">
      <c r="A54" s="170" t="s">
        <v>15</v>
      </c>
      <c r="B54" s="170"/>
      <c r="C54" s="170"/>
      <c r="D54" s="170"/>
      <c r="E54" s="170"/>
      <c r="F54" s="170"/>
      <c r="G54" s="170"/>
      <c r="H54" s="170"/>
      <c r="I54" s="156"/>
      <c r="J54" s="156"/>
      <c r="K54" s="156"/>
    </row>
    <row r="55" spans="1:20" ht="15.6">
      <c r="A55" s="156"/>
      <c r="B55" s="3"/>
      <c r="C55" s="156"/>
      <c r="D55" s="156"/>
      <c r="E55" s="156"/>
      <c r="F55" s="4"/>
      <c r="G55" s="4"/>
      <c r="H55" s="5"/>
      <c r="I55" s="5"/>
      <c r="J55" s="5"/>
      <c r="K55" s="5"/>
    </row>
    <row r="56" spans="1:20" ht="15.6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5.6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5.6">
      <c r="A58" s="6" t="s">
        <v>18</v>
      </c>
      <c r="B58" s="6"/>
      <c r="C58" s="156"/>
      <c r="D58" s="6" t="s">
        <v>18</v>
      </c>
      <c r="E58" s="156"/>
      <c r="F58" s="10"/>
      <c r="G58" s="10"/>
      <c r="H58" s="11"/>
      <c r="I58" s="11"/>
      <c r="J58" s="11"/>
      <c r="K58" s="11"/>
    </row>
  </sheetData>
  <mergeCells count="18"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  <mergeCell ref="A6:H6"/>
    <mergeCell ref="A1:H1"/>
    <mergeCell ref="A2:H2"/>
    <mergeCell ref="A3:H3"/>
    <mergeCell ref="A4:H4"/>
    <mergeCell ref="A5:H5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552C-24ED-48D5-9791-5B126F49DA7E}">
  <dimension ref="A1:O22"/>
  <sheetViews>
    <sheetView tabSelected="1" zoomScale="70" zoomScaleNormal="70" workbookViewId="0">
      <selection activeCell="N7" sqref="N7"/>
    </sheetView>
  </sheetViews>
  <sheetFormatPr defaultRowHeight="13.8"/>
  <cols>
    <col min="1" max="1" width="5.6640625" style="1" customWidth="1"/>
    <col min="2" max="2" width="17.21875" style="1" customWidth="1"/>
    <col min="3" max="3" width="16.5546875" style="1" customWidth="1"/>
    <col min="4" max="4" width="7.77734375" style="1" customWidth="1"/>
    <col min="5" max="5" width="9.5546875" style="1" bestFit="1" customWidth="1"/>
    <col min="6" max="6" width="10.21875" style="1" customWidth="1"/>
    <col min="7" max="7" width="9" style="1" customWidth="1"/>
    <col min="8" max="8" width="10.21875" style="1" customWidth="1"/>
    <col min="9" max="9" width="17.44140625" style="1" customWidth="1"/>
    <col min="10" max="12" width="13.44140625" style="1" customWidth="1"/>
    <col min="13" max="13" width="8.33203125" style="1" customWidth="1"/>
    <col min="14" max="14" width="12.109375" style="1" customWidth="1"/>
    <col min="15" max="15" width="16.5546875" style="1" customWidth="1"/>
    <col min="16" max="16" width="9.5546875" style="1" bestFit="1" customWidth="1"/>
    <col min="17" max="19" width="8.88671875" style="1"/>
    <col min="20" max="20" width="20.109375" style="1" customWidth="1"/>
    <col min="21" max="258" width="8.88671875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8.88671875" style="1"/>
    <col min="265" max="265" width="9.33203125" style="1" bestFit="1" customWidth="1"/>
    <col min="266" max="266" width="12.109375" style="1" customWidth="1"/>
    <col min="267" max="514" width="8.88671875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8.88671875" style="1"/>
    <col min="521" max="521" width="9.33203125" style="1" bestFit="1" customWidth="1"/>
    <col min="522" max="522" width="12.109375" style="1" customWidth="1"/>
    <col min="523" max="770" width="8.88671875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8.88671875" style="1"/>
    <col min="777" max="777" width="9.33203125" style="1" bestFit="1" customWidth="1"/>
    <col min="778" max="778" width="12.109375" style="1" customWidth="1"/>
    <col min="779" max="1026" width="8.88671875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8.88671875" style="1"/>
    <col min="1033" max="1033" width="9.33203125" style="1" bestFit="1" customWidth="1"/>
    <col min="1034" max="1034" width="12.109375" style="1" customWidth="1"/>
    <col min="1035" max="1282" width="8.88671875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8.88671875" style="1"/>
    <col min="1289" max="1289" width="9.33203125" style="1" bestFit="1" customWidth="1"/>
    <col min="1290" max="1290" width="12.109375" style="1" customWidth="1"/>
    <col min="1291" max="1538" width="8.88671875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8.88671875" style="1"/>
    <col min="1545" max="1545" width="9.33203125" style="1" bestFit="1" customWidth="1"/>
    <col min="1546" max="1546" width="12.109375" style="1" customWidth="1"/>
    <col min="1547" max="1794" width="8.88671875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8.88671875" style="1"/>
    <col min="1801" max="1801" width="9.33203125" style="1" bestFit="1" customWidth="1"/>
    <col min="1802" max="1802" width="12.109375" style="1" customWidth="1"/>
    <col min="1803" max="2050" width="8.88671875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8.88671875" style="1"/>
    <col min="2057" max="2057" width="9.33203125" style="1" bestFit="1" customWidth="1"/>
    <col min="2058" max="2058" width="12.109375" style="1" customWidth="1"/>
    <col min="2059" max="2306" width="8.88671875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8.88671875" style="1"/>
    <col min="2313" max="2313" width="9.33203125" style="1" bestFit="1" customWidth="1"/>
    <col min="2314" max="2314" width="12.109375" style="1" customWidth="1"/>
    <col min="2315" max="2562" width="8.88671875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8.88671875" style="1"/>
    <col min="2569" max="2569" width="9.33203125" style="1" bestFit="1" customWidth="1"/>
    <col min="2570" max="2570" width="12.109375" style="1" customWidth="1"/>
    <col min="2571" max="2818" width="8.88671875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8.88671875" style="1"/>
    <col min="2825" max="2825" width="9.33203125" style="1" bestFit="1" customWidth="1"/>
    <col min="2826" max="2826" width="12.109375" style="1" customWidth="1"/>
    <col min="2827" max="3074" width="8.88671875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8.88671875" style="1"/>
    <col min="3081" max="3081" width="9.33203125" style="1" bestFit="1" customWidth="1"/>
    <col min="3082" max="3082" width="12.109375" style="1" customWidth="1"/>
    <col min="3083" max="3330" width="8.88671875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8.88671875" style="1"/>
    <col min="3337" max="3337" width="9.33203125" style="1" bestFit="1" customWidth="1"/>
    <col min="3338" max="3338" width="12.109375" style="1" customWidth="1"/>
    <col min="3339" max="3586" width="8.88671875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8.88671875" style="1"/>
    <col min="3593" max="3593" width="9.33203125" style="1" bestFit="1" customWidth="1"/>
    <col min="3594" max="3594" width="12.109375" style="1" customWidth="1"/>
    <col min="3595" max="3842" width="8.88671875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8.88671875" style="1"/>
    <col min="3849" max="3849" width="9.33203125" style="1" bestFit="1" customWidth="1"/>
    <col min="3850" max="3850" width="12.109375" style="1" customWidth="1"/>
    <col min="3851" max="4098" width="8.88671875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8.88671875" style="1"/>
    <col min="4105" max="4105" width="9.33203125" style="1" bestFit="1" customWidth="1"/>
    <col min="4106" max="4106" width="12.109375" style="1" customWidth="1"/>
    <col min="4107" max="4354" width="8.88671875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8.88671875" style="1"/>
    <col min="4361" max="4361" width="9.33203125" style="1" bestFit="1" customWidth="1"/>
    <col min="4362" max="4362" width="12.109375" style="1" customWidth="1"/>
    <col min="4363" max="4610" width="8.88671875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8.88671875" style="1"/>
    <col min="4617" max="4617" width="9.33203125" style="1" bestFit="1" customWidth="1"/>
    <col min="4618" max="4618" width="12.109375" style="1" customWidth="1"/>
    <col min="4619" max="4866" width="8.88671875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8.88671875" style="1"/>
    <col min="4873" max="4873" width="9.33203125" style="1" bestFit="1" customWidth="1"/>
    <col min="4874" max="4874" width="12.109375" style="1" customWidth="1"/>
    <col min="4875" max="5122" width="8.88671875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8.88671875" style="1"/>
    <col min="5129" max="5129" width="9.33203125" style="1" bestFit="1" customWidth="1"/>
    <col min="5130" max="5130" width="12.109375" style="1" customWidth="1"/>
    <col min="5131" max="5378" width="8.88671875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8.88671875" style="1"/>
    <col min="5385" max="5385" width="9.33203125" style="1" bestFit="1" customWidth="1"/>
    <col min="5386" max="5386" width="12.109375" style="1" customWidth="1"/>
    <col min="5387" max="5634" width="8.88671875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8.88671875" style="1"/>
    <col min="5641" max="5641" width="9.33203125" style="1" bestFit="1" customWidth="1"/>
    <col min="5642" max="5642" width="12.109375" style="1" customWidth="1"/>
    <col min="5643" max="5890" width="8.88671875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8.88671875" style="1"/>
    <col min="5897" max="5897" width="9.33203125" style="1" bestFit="1" customWidth="1"/>
    <col min="5898" max="5898" width="12.109375" style="1" customWidth="1"/>
    <col min="5899" max="6146" width="8.88671875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8.88671875" style="1"/>
    <col min="6153" max="6153" width="9.33203125" style="1" bestFit="1" customWidth="1"/>
    <col min="6154" max="6154" width="12.109375" style="1" customWidth="1"/>
    <col min="6155" max="6402" width="8.88671875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8.88671875" style="1"/>
    <col min="6409" max="6409" width="9.33203125" style="1" bestFit="1" customWidth="1"/>
    <col min="6410" max="6410" width="12.109375" style="1" customWidth="1"/>
    <col min="6411" max="6658" width="8.88671875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8.88671875" style="1"/>
    <col min="6665" max="6665" width="9.33203125" style="1" bestFit="1" customWidth="1"/>
    <col min="6666" max="6666" width="12.109375" style="1" customWidth="1"/>
    <col min="6667" max="6914" width="8.88671875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8.88671875" style="1"/>
    <col min="6921" max="6921" width="9.33203125" style="1" bestFit="1" customWidth="1"/>
    <col min="6922" max="6922" width="12.109375" style="1" customWidth="1"/>
    <col min="6923" max="7170" width="8.88671875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8.88671875" style="1"/>
    <col min="7177" max="7177" width="9.33203125" style="1" bestFit="1" customWidth="1"/>
    <col min="7178" max="7178" width="12.109375" style="1" customWidth="1"/>
    <col min="7179" max="7426" width="8.88671875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8.88671875" style="1"/>
    <col min="7433" max="7433" width="9.33203125" style="1" bestFit="1" customWidth="1"/>
    <col min="7434" max="7434" width="12.109375" style="1" customWidth="1"/>
    <col min="7435" max="7682" width="8.88671875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8.88671875" style="1"/>
    <col min="7689" max="7689" width="9.33203125" style="1" bestFit="1" customWidth="1"/>
    <col min="7690" max="7690" width="12.109375" style="1" customWidth="1"/>
    <col min="7691" max="7938" width="8.88671875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8.88671875" style="1"/>
    <col min="7945" max="7945" width="9.33203125" style="1" bestFit="1" customWidth="1"/>
    <col min="7946" max="7946" width="12.109375" style="1" customWidth="1"/>
    <col min="7947" max="8194" width="8.88671875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8.88671875" style="1"/>
    <col min="8201" max="8201" width="9.33203125" style="1" bestFit="1" customWidth="1"/>
    <col min="8202" max="8202" width="12.109375" style="1" customWidth="1"/>
    <col min="8203" max="8450" width="8.88671875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8.88671875" style="1"/>
    <col min="8457" max="8457" width="9.33203125" style="1" bestFit="1" customWidth="1"/>
    <col min="8458" max="8458" width="12.109375" style="1" customWidth="1"/>
    <col min="8459" max="8706" width="8.88671875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8.88671875" style="1"/>
    <col min="8713" max="8713" width="9.33203125" style="1" bestFit="1" customWidth="1"/>
    <col min="8714" max="8714" width="12.109375" style="1" customWidth="1"/>
    <col min="8715" max="8962" width="8.88671875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8.88671875" style="1"/>
    <col min="8969" max="8969" width="9.33203125" style="1" bestFit="1" customWidth="1"/>
    <col min="8970" max="8970" width="12.109375" style="1" customWidth="1"/>
    <col min="8971" max="9218" width="8.88671875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8.88671875" style="1"/>
    <col min="9225" max="9225" width="9.33203125" style="1" bestFit="1" customWidth="1"/>
    <col min="9226" max="9226" width="12.109375" style="1" customWidth="1"/>
    <col min="9227" max="9474" width="8.88671875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8.88671875" style="1"/>
    <col min="9481" max="9481" width="9.33203125" style="1" bestFit="1" customWidth="1"/>
    <col min="9482" max="9482" width="12.109375" style="1" customWidth="1"/>
    <col min="9483" max="9730" width="8.88671875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8.88671875" style="1"/>
    <col min="9737" max="9737" width="9.33203125" style="1" bestFit="1" customWidth="1"/>
    <col min="9738" max="9738" width="12.109375" style="1" customWidth="1"/>
    <col min="9739" max="9986" width="8.88671875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8.88671875" style="1"/>
    <col min="9993" max="9993" width="9.33203125" style="1" bestFit="1" customWidth="1"/>
    <col min="9994" max="9994" width="12.109375" style="1" customWidth="1"/>
    <col min="9995" max="10242" width="8.88671875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8.88671875" style="1"/>
    <col min="10249" max="10249" width="9.33203125" style="1" bestFit="1" customWidth="1"/>
    <col min="10250" max="10250" width="12.109375" style="1" customWidth="1"/>
    <col min="10251" max="10498" width="8.88671875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8.88671875" style="1"/>
    <col min="10505" max="10505" width="9.33203125" style="1" bestFit="1" customWidth="1"/>
    <col min="10506" max="10506" width="12.109375" style="1" customWidth="1"/>
    <col min="10507" max="10754" width="8.88671875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8.88671875" style="1"/>
    <col min="10761" max="10761" width="9.33203125" style="1" bestFit="1" customWidth="1"/>
    <col min="10762" max="10762" width="12.109375" style="1" customWidth="1"/>
    <col min="10763" max="11010" width="8.88671875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8.88671875" style="1"/>
    <col min="11017" max="11017" width="9.33203125" style="1" bestFit="1" customWidth="1"/>
    <col min="11018" max="11018" width="12.109375" style="1" customWidth="1"/>
    <col min="11019" max="11266" width="8.88671875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8.88671875" style="1"/>
    <col min="11273" max="11273" width="9.33203125" style="1" bestFit="1" customWidth="1"/>
    <col min="11274" max="11274" width="12.109375" style="1" customWidth="1"/>
    <col min="11275" max="11522" width="8.88671875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8.88671875" style="1"/>
    <col min="11529" max="11529" width="9.33203125" style="1" bestFit="1" customWidth="1"/>
    <col min="11530" max="11530" width="12.109375" style="1" customWidth="1"/>
    <col min="11531" max="11778" width="8.88671875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8.88671875" style="1"/>
    <col min="11785" max="11785" width="9.33203125" style="1" bestFit="1" customWidth="1"/>
    <col min="11786" max="11786" width="12.109375" style="1" customWidth="1"/>
    <col min="11787" max="12034" width="8.88671875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8.88671875" style="1"/>
    <col min="12041" max="12041" width="9.33203125" style="1" bestFit="1" customWidth="1"/>
    <col min="12042" max="12042" width="12.109375" style="1" customWidth="1"/>
    <col min="12043" max="12290" width="8.88671875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8.88671875" style="1"/>
    <col min="12297" max="12297" width="9.33203125" style="1" bestFit="1" customWidth="1"/>
    <col min="12298" max="12298" width="12.109375" style="1" customWidth="1"/>
    <col min="12299" max="12546" width="8.88671875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8.88671875" style="1"/>
    <col min="12553" max="12553" width="9.33203125" style="1" bestFit="1" customWidth="1"/>
    <col min="12554" max="12554" width="12.109375" style="1" customWidth="1"/>
    <col min="12555" max="12802" width="8.88671875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8.88671875" style="1"/>
    <col min="12809" max="12809" width="9.33203125" style="1" bestFit="1" customWidth="1"/>
    <col min="12810" max="12810" width="12.109375" style="1" customWidth="1"/>
    <col min="12811" max="13058" width="8.88671875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8.88671875" style="1"/>
    <col min="13065" max="13065" width="9.33203125" style="1" bestFit="1" customWidth="1"/>
    <col min="13066" max="13066" width="12.109375" style="1" customWidth="1"/>
    <col min="13067" max="13314" width="8.88671875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8.88671875" style="1"/>
    <col min="13321" max="13321" width="9.33203125" style="1" bestFit="1" customWidth="1"/>
    <col min="13322" max="13322" width="12.109375" style="1" customWidth="1"/>
    <col min="13323" max="13570" width="8.88671875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8.88671875" style="1"/>
    <col min="13577" max="13577" width="9.33203125" style="1" bestFit="1" customWidth="1"/>
    <col min="13578" max="13578" width="12.109375" style="1" customWidth="1"/>
    <col min="13579" max="13826" width="8.88671875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8.88671875" style="1"/>
    <col min="13833" max="13833" width="9.33203125" style="1" bestFit="1" customWidth="1"/>
    <col min="13834" max="13834" width="12.109375" style="1" customWidth="1"/>
    <col min="13835" max="14082" width="8.88671875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8.88671875" style="1"/>
    <col min="14089" max="14089" width="9.33203125" style="1" bestFit="1" customWidth="1"/>
    <col min="14090" max="14090" width="12.109375" style="1" customWidth="1"/>
    <col min="14091" max="14338" width="8.88671875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8.88671875" style="1"/>
    <col min="14345" max="14345" width="9.33203125" style="1" bestFit="1" customWidth="1"/>
    <col min="14346" max="14346" width="12.109375" style="1" customWidth="1"/>
    <col min="14347" max="14594" width="8.88671875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8.88671875" style="1"/>
    <col min="14601" max="14601" width="9.33203125" style="1" bestFit="1" customWidth="1"/>
    <col min="14602" max="14602" width="12.109375" style="1" customWidth="1"/>
    <col min="14603" max="14850" width="8.88671875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8.88671875" style="1"/>
    <col min="14857" max="14857" width="9.33203125" style="1" bestFit="1" customWidth="1"/>
    <col min="14858" max="14858" width="12.109375" style="1" customWidth="1"/>
    <col min="14859" max="15106" width="8.88671875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8.88671875" style="1"/>
    <col min="15113" max="15113" width="9.33203125" style="1" bestFit="1" customWidth="1"/>
    <col min="15114" max="15114" width="12.109375" style="1" customWidth="1"/>
    <col min="15115" max="15362" width="8.88671875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8.88671875" style="1"/>
    <col min="15369" max="15369" width="9.33203125" style="1" bestFit="1" customWidth="1"/>
    <col min="15370" max="15370" width="12.109375" style="1" customWidth="1"/>
    <col min="15371" max="15618" width="8.88671875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8.88671875" style="1"/>
    <col min="15625" max="15625" width="9.33203125" style="1" bestFit="1" customWidth="1"/>
    <col min="15626" max="15626" width="12.109375" style="1" customWidth="1"/>
    <col min="15627" max="15874" width="8.88671875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8.88671875" style="1"/>
    <col min="15881" max="15881" width="9.33203125" style="1" bestFit="1" customWidth="1"/>
    <col min="15882" max="15882" width="12.109375" style="1" customWidth="1"/>
    <col min="15883" max="16130" width="8.88671875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8.88671875" style="1"/>
    <col min="16137" max="16137" width="9.33203125" style="1" bestFit="1" customWidth="1"/>
    <col min="16138" max="16138" width="12.109375" style="1" customWidth="1"/>
    <col min="16139" max="16384" width="8.88671875" style="1"/>
  </cols>
  <sheetData>
    <row r="1" spans="1:15" ht="22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20"/>
    </row>
    <row r="2" spans="1:15" ht="15.6">
      <c r="A2" s="167" t="s">
        <v>204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21"/>
    </row>
    <row r="3" spans="1:15" ht="25.2" customHeight="1">
      <c r="A3" s="168" t="s">
        <v>207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22"/>
    </row>
    <row r="4" spans="1:15" ht="25.2" customHeight="1">
      <c r="A4" s="168" t="s">
        <v>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22"/>
    </row>
    <row r="5" spans="1:15" ht="28.5" customHeight="1">
      <c r="A5" s="169" t="s">
        <v>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23"/>
    </row>
    <row r="6" spans="1:15" ht="15.6">
      <c r="A6" s="165" t="s">
        <v>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19"/>
    </row>
    <row r="7" spans="1:15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5" t="s">
        <v>153</v>
      </c>
      <c r="F7" s="175"/>
      <c r="G7" s="180" t="s">
        <v>154</v>
      </c>
      <c r="H7" s="180"/>
      <c r="I7" s="180"/>
      <c r="J7" s="93" t="s">
        <v>155</v>
      </c>
      <c r="K7" s="93" t="s">
        <v>195</v>
      </c>
      <c r="L7" s="93" t="s">
        <v>196</v>
      </c>
      <c r="M7" s="176" t="s">
        <v>11</v>
      </c>
      <c r="N7" s="2"/>
    </row>
    <row r="8" spans="1:15" ht="30" customHeight="1">
      <c r="A8" s="171"/>
      <c r="B8" s="172"/>
      <c r="C8" s="173"/>
      <c r="D8" s="173"/>
      <c r="E8" s="118" t="s">
        <v>19</v>
      </c>
      <c r="F8" s="118" t="s">
        <v>41</v>
      </c>
      <c r="G8" s="94" t="s">
        <v>156</v>
      </c>
      <c r="H8" s="94" t="s">
        <v>157</v>
      </c>
      <c r="I8" s="94" t="s">
        <v>158</v>
      </c>
      <c r="J8" s="181" t="s">
        <v>41</v>
      </c>
      <c r="K8" s="182"/>
      <c r="L8" s="183"/>
      <c r="M8" s="176"/>
      <c r="N8" s="2"/>
    </row>
    <row r="9" spans="1:15" s="14" customFormat="1" ht="51" customHeight="1">
      <c r="A9" s="95">
        <v>1</v>
      </c>
      <c r="B9" s="96" t="s">
        <v>205</v>
      </c>
      <c r="C9" s="96" t="s">
        <v>206</v>
      </c>
      <c r="D9" s="97"/>
      <c r="E9" s="99"/>
      <c r="F9" s="100">
        <v>0.17699999999999999</v>
      </c>
      <c r="G9" s="101">
        <v>0</v>
      </c>
      <c r="H9" s="100">
        <v>0</v>
      </c>
      <c r="I9" s="100">
        <v>0</v>
      </c>
      <c r="J9" s="100">
        <f t="shared" ref="J9" si="0">F9+H9</f>
        <v>0.17699999999999999</v>
      </c>
      <c r="K9" s="100">
        <f>J9*0.13</f>
        <v>2.3009999999999999E-2</v>
      </c>
      <c r="L9" s="100">
        <f>J9+K9</f>
        <v>0.20000999999999999</v>
      </c>
      <c r="M9" s="96"/>
      <c r="N9" s="13"/>
      <c r="O9" s="105"/>
    </row>
    <row r="10" spans="1:15" ht="36.6" customHeight="1">
      <c r="A10" s="178" t="s">
        <v>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15"/>
    </row>
    <row r="11" spans="1:15" ht="35.4" customHeight="1">
      <c r="A11" s="179" t="s">
        <v>203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16"/>
    </row>
    <row r="12" spans="1:15" ht="35.4" customHeight="1">
      <c r="A12" s="184" t="s">
        <v>202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63"/>
    </row>
    <row r="13" spans="1:15" ht="35.4" customHeight="1">
      <c r="A13" s="184" t="s">
        <v>197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63"/>
    </row>
    <row r="14" spans="1:15" ht="35.4" customHeight="1">
      <c r="A14" s="184" t="s">
        <v>198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63"/>
    </row>
    <row r="15" spans="1:15" ht="40.799999999999997" customHeight="1">
      <c r="A15" s="179" t="s">
        <v>14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16"/>
    </row>
    <row r="16" spans="1:15" ht="21" customHeight="1">
      <c r="A16" s="170" t="s">
        <v>15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17"/>
    </row>
    <row r="17" spans="1:14" ht="15.6">
      <c r="A17" s="117"/>
      <c r="B17" s="3"/>
      <c r="C17" s="117"/>
      <c r="D17" s="117"/>
      <c r="E17" s="4"/>
      <c r="F17" s="4"/>
      <c r="G17" s="4"/>
      <c r="H17" s="4"/>
      <c r="I17" s="4"/>
      <c r="J17" s="4"/>
      <c r="K17" s="4"/>
      <c r="L17" s="4"/>
      <c r="M17" s="5"/>
      <c r="N17" s="5"/>
    </row>
    <row r="18" spans="1:14" ht="15.6">
      <c r="A18" s="6" t="s">
        <v>201</v>
      </c>
      <c r="B18" s="7"/>
      <c r="C18" s="8"/>
      <c r="D18" s="9"/>
      <c r="E18" s="10"/>
      <c r="F18" s="10"/>
      <c r="G18" s="10"/>
      <c r="H18" s="10"/>
      <c r="I18" s="164" t="s">
        <v>200</v>
      </c>
      <c r="J18" s="10"/>
      <c r="K18" s="10"/>
      <c r="L18" s="10"/>
      <c r="M18" s="11"/>
      <c r="N18" s="11"/>
    </row>
    <row r="19" spans="1:14" ht="15.6">
      <c r="A19" s="6"/>
      <c r="B19" s="7"/>
      <c r="C19" s="8"/>
      <c r="D19" s="9"/>
      <c r="E19" s="10"/>
      <c r="F19" s="10"/>
      <c r="G19" s="10"/>
      <c r="H19" s="10"/>
      <c r="I19" s="9"/>
      <c r="J19" s="10"/>
      <c r="K19" s="10"/>
      <c r="L19" s="10"/>
      <c r="M19" s="11"/>
      <c r="N19" s="11"/>
    </row>
    <row r="20" spans="1:14" ht="15.6">
      <c r="A20" s="6" t="s">
        <v>199</v>
      </c>
      <c r="B20" s="7"/>
      <c r="C20" s="8"/>
      <c r="D20" s="9"/>
      <c r="E20" s="10"/>
      <c r="F20" s="10"/>
      <c r="G20" s="10"/>
      <c r="H20" s="10"/>
      <c r="I20" s="6" t="s">
        <v>199</v>
      </c>
      <c r="J20" s="10"/>
      <c r="K20" s="10"/>
      <c r="L20" s="10"/>
      <c r="M20" s="11"/>
      <c r="N20" s="11"/>
    </row>
    <row r="21" spans="1:14" ht="15.6">
      <c r="A21" s="6"/>
      <c r="B21" s="7"/>
      <c r="C21" s="8"/>
      <c r="D21" s="9"/>
      <c r="E21" s="10"/>
      <c r="F21" s="10"/>
      <c r="G21" s="10"/>
      <c r="H21" s="10"/>
      <c r="I21" s="9"/>
      <c r="J21" s="10"/>
      <c r="K21" s="10"/>
      <c r="L21" s="10"/>
      <c r="M21" s="11"/>
      <c r="N21" s="11"/>
    </row>
    <row r="22" spans="1:14" ht="15.6">
      <c r="A22" s="6" t="s">
        <v>18</v>
      </c>
      <c r="B22" s="6"/>
      <c r="C22" s="117"/>
      <c r="D22" s="6"/>
      <c r="E22" s="10"/>
      <c r="F22" s="10"/>
      <c r="G22" s="10"/>
      <c r="H22" s="10"/>
      <c r="I22" s="6" t="s">
        <v>18</v>
      </c>
      <c r="J22" s="10"/>
      <c r="K22" s="10"/>
      <c r="L22" s="10"/>
      <c r="M22" s="11"/>
      <c r="N22" s="11"/>
    </row>
  </sheetData>
  <mergeCells count="21">
    <mergeCell ref="A16:M16"/>
    <mergeCell ref="A7:A8"/>
    <mergeCell ref="B7:B8"/>
    <mergeCell ref="C7:C8"/>
    <mergeCell ref="D7:D8"/>
    <mergeCell ref="E7:F7"/>
    <mergeCell ref="G7:I7"/>
    <mergeCell ref="M7:M8"/>
    <mergeCell ref="A10:M10"/>
    <mergeCell ref="A11:M11"/>
    <mergeCell ref="A15:M15"/>
    <mergeCell ref="J8:L8"/>
    <mergeCell ref="A12:M12"/>
    <mergeCell ref="A13:M13"/>
    <mergeCell ref="A14:M14"/>
    <mergeCell ref="A6:M6"/>
    <mergeCell ref="A1:M1"/>
    <mergeCell ref="A2:M2"/>
    <mergeCell ref="A3:M3"/>
    <mergeCell ref="A4:M4"/>
    <mergeCell ref="A5:M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CC23-3715-4500-B184-E5337D8A5FCE}">
  <dimension ref="A1:N17"/>
  <sheetViews>
    <sheetView view="pageBreakPreview" zoomScale="60" zoomScaleNormal="70" workbookViewId="0">
      <selection activeCell="A11" sqref="A11:L11"/>
    </sheetView>
  </sheetViews>
  <sheetFormatPr defaultRowHeight="13.8"/>
  <cols>
    <col min="1" max="1" width="5.6640625" style="1" customWidth="1"/>
    <col min="2" max="2" width="17.21875" style="1" customWidth="1"/>
    <col min="3" max="3" width="29.44140625" style="1" customWidth="1"/>
    <col min="4" max="4" width="7.77734375" style="1" customWidth="1"/>
    <col min="5" max="5" width="5.44140625" style="1" bestFit="1" customWidth="1"/>
    <col min="6" max="6" width="9.5546875" style="1" bestFit="1" customWidth="1"/>
    <col min="7" max="7" width="10.21875" style="1" customWidth="1"/>
    <col min="8" max="8" width="13.5546875" style="1" customWidth="1"/>
    <col min="9" max="9" width="10.21875" style="1" customWidth="1"/>
    <col min="10" max="10" width="30.21875" style="1" customWidth="1"/>
    <col min="11" max="12" width="13.44140625" style="1" customWidth="1"/>
    <col min="13" max="13" width="12.109375" style="1" customWidth="1"/>
    <col min="14" max="14" width="16.5546875" style="1" customWidth="1"/>
    <col min="15" max="15" width="9.5546875" style="1" bestFit="1" customWidth="1"/>
    <col min="16" max="18" width="8.88671875" style="1"/>
    <col min="19" max="19" width="20.109375" style="1" customWidth="1"/>
    <col min="20" max="257" width="8.88671875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8.88671875" style="1"/>
    <col min="264" max="264" width="9.33203125" style="1" bestFit="1" customWidth="1"/>
    <col min="265" max="265" width="12.109375" style="1" customWidth="1"/>
    <col min="266" max="513" width="8.88671875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8.88671875" style="1"/>
    <col min="520" max="520" width="9.33203125" style="1" bestFit="1" customWidth="1"/>
    <col min="521" max="521" width="12.109375" style="1" customWidth="1"/>
    <col min="522" max="769" width="8.88671875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8.88671875" style="1"/>
    <col min="776" max="776" width="9.33203125" style="1" bestFit="1" customWidth="1"/>
    <col min="777" max="777" width="12.109375" style="1" customWidth="1"/>
    <col min="778" max="1025" width="8.88671875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8.88671875" style="1"/>
    <col min="1032" max="1032" width="9.33203125" style="1" bestFit="1" customWidth="1"/>
    <col min="1033" max="1033" width="12.109375" style="1" customWidth="1"/>
    <col min="1034" max="1281" width="8.88671875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8.88671875" style="1"/>
    <col min="1288" max="1288" width="9.33203125" style="1" bestFit="1" customWidth="1"/>
    <col min="1289" max="1289" width="12.109375" style="1" customWidth="1"/>
    <col min="1290" max="1537" width="8.88671875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8.88671875" style="1"/>
    <col min="1544" max="1544" width="9.33203125" style="1" bestFit="1" customWidth="1"/>
    <col min="1545" max="1545" width="12.109375" style="1" customWidth="1"/>
    <col min="1546" max="1793" width="8.88671875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8.88671875" style="1"/>
    <col min="1800" max="1800" width="9.33203125" style="1" bestFit="1" customWidth="1"/>
    <col min="1801" max="1801" width="12.109375" style="1" customWidth="1"/>
    <col min="1802" max="2049" width="8.88671875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8.88671875" style="1"/>
    <col min="2056" max="2056" width="9.33203125" style="1" bestFit="1" customWidth="1"/>
    <col min="2057" max="2057" width="12.109375" style="1" customWidth="1"/>
    <col min="2058" max="2305" width="8.88671875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8.88671875" style="1"/>
    <col min="2312" max="2312" width="9.33203125" style="1" bestFit="1" customWidth="1"/>
    <col min="2313" max="2313" width="12.109375" style="1" customWidth="1"/>
    <col min="2314" max="2561" width="8.88671875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8.88671875" style="1"/>
    <col min="2568" max="2568" width="9.33203125" style="1" bestFit="1" customWidth="1"/>
    <col min="2569" max="2569" width="12.109375" style="1" customWidth="1"/>
    <col min="2570" max="2817" width="8.88671875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8.88671875" style="1"/>
    <col min="2824" max="2824" width="9.33203125" style="1" bestFit="1" customWidth="1"/>
    <col min="2825" max="2825" width="12.109375" style="1" customWidth="1"/>
    <col min="2826" max="3073" width="8.88671875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8.88671875" style="1"/>
    <col min="3080" max="3080" width="9.33203125" style="1" bestFit="1" customWidth="1"/>
    <col min="3081" max="3081" width="12.109375" style="1" customWidth="1"/>
    <col min="3082" max="3329" width="8.88671875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8.88671875" style="1"/>
    <col min="3336" max="3336" width="9.33203125" style="1" bestFit="1" customWidth="1"/>
    <col min="3337" max="3337" width="12.109375" style="1" customWidth="1"/>
    <col min="3338" max="3585" width="8.88671875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8.88671875" style="1"/>
    <col min="3592" max="3592" width="9.33203125" style="1" bestFit="1" customWidth="1"/>
    <col min="3593" max="3593" width="12.109375" style="1" customWidth="1"/>
    <col min="3594" max="3841" width="8.88671875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8.88671875" style="1"/>
    <col min="3848" max="3848" width="9.33203125" style="1" bestFit="1" customWidth="1"/>
    <col min="3849" max="3849" width="12.109375" style="1" customWidth="1"/>
    <col min="3850" max="4097" width="8.88671875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8.88671875" style="1"/>
    <col min="4104" max="4104" width="9.33203125" style="1" bestFit="1" customWidth="1"/>
    <col min="4105" max="4105" width="12.109375" style="1" customWidth="1"/>
    <col min="4106" max="4353" width="8.88671875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8.88671875" style="1"/>
    <col min="4360" max="4360" width="9.33203125" style="1" bestFit="1" customWidth="1"/>
    <col min="4361" max="4361" width="12.109375" style="1" customWidth="1"/>
    <col min="4362" max="4609" width="8.88671875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8.88671875" style="1"/>
    <col min="4616" max="4616" width="9.33203125" style="1" bestFit="1" customWidth="1"/>
    <col min="4617" max="4617" width="12.109375" style="1" customWidth="1"/>
    <col min="4618" max="4865" width="8.88671875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8.88671875" style="1"/>
    <col min="4872" max="4872" width="9.33203125" style="1" bestFit="1" customWidth="1"/>
    <col min="4873" max="4873" width="12.109375" style="1" customWidth="1"/>
    <col min="4874" max="5121" width="8.88671875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8.88671875" style="1"/>
    <col min="5128" max="5128" width="9.33203125" style="1" bestFit="1" customWidth="1"/>
    <col min="5129" max="5129" width="12.109375" style="1" customWidth="1"/>
    <col min="5130" max="5377" width="8.88671875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8.88671875" style="1"/>
    <col min="5384" max="5384" width="9.33203125" style="1" bestFit="1" customWidth="1"/>
    <col min="5385" max="5385" width="12.109375" style="1" customWidth="1"/>
    <col min="5386" max="5633" width="8.88671875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8.88671875" style="1"/>
    <col min="5640" max="5640" width="9.33203125" style="1" bestFit="1" customWidth="1"/>
    <col min="5641" max="5641" width="12.109375" style="1" customWidth="1"/>
    <col min="5642" max="5889" width="8.88671875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8.88671875" style="1"/>
    <col min="5896" max="5896" width="9.33203125" style="1" bestFit="1" customWidth="1"/>
    <col min="5897" max="5897" width="12.109375" style="1" customWidth="1"/>
    <col min="5898" max="6145" width="8.88671875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8.88671875" style="1"/>
    <col min="6152" max="6152" width="9.33203125" style="1" bestFit="1" customWidth="1"/>
    <col min="6153" max="6153" width="12.109375" style="1" customWidth="1"/>
    <col min="6154" max="6401" width="8.88671875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8.88671875" style="1"/>
    <col min="6408" max="6408" width="9.33203125" style="1" bestFit="1" customWidth="1"/>
    <col min="6409" max="6409" width="12.109375" style="1" customWidth="1"/>
    <col min="6410" max="6657" width="8.88671875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8.88671875" style="1"/>
    <col min="6664" max="6664" width="9.33203125" style="1" bestFit="1" customWidth="1"/>
    <col min="6665" max="6665" width="12.109375" style="1" customWidth="1"/>
    <col min="6666" max="6913" width="8.88671875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8.88671875" style="1"/>
    <col min="6920" max="6920" width="9.33203125" style="1" bestFit="1" customWidth="1"/>
    <col min="6921" max="6921" width="12.109375" style="1" customWidth="1"/>
    <col min="6922" max="7169" width="8.88671875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8.88671875" style="1"/>
    <col min="7176" max="7176" width="9.33203125" style="1" bestFit="1" customWidth="1"/>
    <col min="7177" max="7177" width="12.109375" style="1" customWidth="1"/>
    <col min="7178" max="7425" width="8.88671875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8.88671875" style="1"/>
    <col min="7432" max="7432" width="9.33203125" style="1" bestFit="1" customWidth="1"/>
    <col min="7433" max="7433" width="12.109375" style="1" customWidth="1"/>
    <col min="7434" max="7681" width="8.88671875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8.88671875" style="1"/>
    <col min="7688" max="7688" width="9.33203125" style="1" bestFit="1" customWidth="1"/>
    <col min="7689" max="7689" width="12.109375" style="1" customWidth="1"/>
    <col min="7690" max="7937" width="8.88671875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8.88671875" style="1"/>
    <col min="7944" max="7944" width="9.33203125" style="1" bestFit="1" customWidth="1"/>
    <col min="7945" max="7945" width="12.109375" style="1" customWidth="1"/>
    <col min="7946" max="8193" width="8.88671875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8.88671875" style="1"/>
    <col min="8200" max="8200" width="9.33203125" style="1" bestFit="1" customWidth="1"/>
    <col min="8201" max="8201" width="12.109375" style="1" customWidth="1"/>
    <col min="8202" max="8449" width="8.88671875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8.88671875" style="1"/>
    <col min="8456" max="8456" width="9.33203125" style="1" bestFit="1" customWidth="1"/>
    <col min="8457" max="8457" width="12.109375" style="1" customWidth="1"/>
    <col min="8458" max="8705" width="8.88671875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8.88671875" style="1"/>
    <col min="8712" max="8712" width="9.33203125" style="1" bestFit="1" customWidth="1"/>
    <col min="8713" max="8713" width="12.109375" style="1" customWidth="1"/>
    <col min="8714" max="8961" width="8.88671875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8.88671875" style="1"/>
    <col min="8968" max="8968" width="9.33203125" style="1" bestFit="1" customWidth="1"/>
    <col min="8969" max="8969" width="12.109375" style="1" customWidth="1"/>
    <col min="8970" max="9217" width="8.88671875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8.88671875" style="1"/>
    <col min="9224" max="9224" width="9.33203125" style="1" bestFit="1" customWidth="1"/>
    <col min="9225" max="9225" width="12.109375" style="1" customWidth="1"/>
    <col min="9226" max="9473" width="8.88671875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8.88671875" style="1"/>
    <col min="9480" max="9480" width="9.33203125" style="1" bestFit="1" customWidth="1"/>
    <col min="9481" max="9481" width="12.109375" style="1" customWidth="1"/>
    <col min="9482" max="9729" width="8.88671875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8.88671875" style="1"/>
    <col min="9736" max="9736" width="9.33203125" style="1" bestFit="1" customWidth="1"/>
    <col min="9737" max="9737" width="12.109375" style="1" customWidth="1"/>
    <col min="9738" max="9985" width="8.88671875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8.88671875" style="1"/>
    <col min="9992" max="9992" width="9.33203125" style="1" bestFit="1" customWidth="1"/>
    <col min="9993" max="9993" width="12.109375" style="1" customWidth="1"/>
    <col min="9994" max="10241" width="8.88671875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8.88671875" style="1"/>
    <col min="10248" max="10248" width="9.33203125" style="1" bestFit="1" customWidth="1"/>
    <col min="10249" max="10249" width="12.109375" style="1" customWidth="1"/>
    <col min="10250" max="10497" width="8.88671875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8.88671875" style="1"/>
    <col min="10504" max="10504" width="9.33203125" style="1" bestFit="1" customWidth="1"/>
    <col min="10505" max="10505" width="12.109375" style="1" customWidth="1"/>
    <col min="10506" max="10753" width="8.88671875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8.88671875" style="1"/>
    <col min="10760" max="10760" width="9.33203125" style="1" bestFit="1" customWidth="1"/>
    <col min="10761" max="10761" width="12.109375" style="1" customWidth="1"/>
    <col min="10762" max="11009" width="8.88671875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8.88671875" style="1"/>
    <col min="11016" max="11016" width="9.33203125" style="1" bestFit="1" customWidth="1"/>
    <col min="11017" max="11017" width="12.109375" style="1" customWidth="1"/>
    <col min="11018" max="11265" width="8.88671875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8.88671875" style="1"/>
    <col min="11272" max="11272" width="9.33203125" style="1" bestFit="1" customWidth="1"/>
    <col min="11273" max="11273" width="12.109375" style="1" customWidth="1"/>
    <col min="11274" max="11521" width="8.88671875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8.88671875" style="1"/>
    <col min="11528" max="11528" width="9.33203125" style="1" bestFit="1" customWidth="1"/>
    <col min="11529" max="11529" width="12.109375" style="1" customWidth="1"/>
    <col min="11530" max="11777" width="8.88671875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8.88671875" style="1"/>
    <col min="11784" max="11784" width="9.33203125" style="1" bestFit="1" customWidth="1"/>
    <col min="11785" max="11785" width="12.109375" style="1" customWidth="1"/>
    <col min="11786" max="12033" width="8.88671875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8.88671875" style="1"/>
    <col min="12040" max="12040" width="9.33203125" style="1" bestFit="1" customWidth="1"/>
    <col min="12041" max="12041" width="12.109375" style="1" customWidth="1"/>
    <col min="12042" max="12289" width="8.88671875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8.88671875" style="1"/>
    <col min="12296" max="12296" width="9.33203125" style="1" bestFit="1" customWidth="1"/>
    <col min="12297" max="12297" width="12.109375" style="1" customWidth="1"/>
    <col min="12298" max="12545" width="8.88671875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8.88671875" style="1"/>
    <col min="12552" max="12552" width="9.33203125" style="1" bestFit="1" customWidth="1"/>
    <col min="12553" max="12553" width="12.109375" style="1" customWidth="1"/>
    <col min="12554" max="12801" width="8.88671875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8.88671875" style="1"/>
    <col min="12808" max="12808" width="9.33203125" style="1" bestFit="1" customWidth="1"/>
    <col min="12809" max="12809" width="12.109375" style="1" customWidth="1"/>
    <col min="12810" max="13057" width="8.88671875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8.88671875" style="1"/>
    <col min="13064" max="13064" width="9.33203125" style="1" bestFit="1" customWidth="1"/>
    <col min="13065" max="13065" width="12.109375" style="1" customWidth="1"/>
    <col min="13066" max="13313" width="8.88671875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8.88671875" style="1"/>
    <col min="13320" max="13320" width="9.33203125" style="1" bestFit="1" customWidth="1"/>
    <col min="13321" max="13321" width="12.109375" style="1" customWidth="1"/>
    <col min="13322" max="13569" width="8.88671875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8.88671875" style="1"/>
    <col min="13576" max="13576" width="9.33203125" style="1" bestFit="1" customWidth="1"/>
    <col min="13577" max="13577" width="12.109375" style="1" customWidth="1"/>
    <col min="13578" max="13825" width="8.88671875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8.88671875" style="1"/>
    <col min="13832" max="13832" width="9.33203125" style="1" bestFit="1" customWidth="1"/>
    <col min="13833" max="13833" width="12.109375" style="1" customWidth="1"/>
    <col min="13834" max="14081" width="8.88671875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8.88671875" style="1"/>
    <col min="14088" max="14088" width="9.33203125" style="1" bestFit="1" customWidth="1"/>
    <col min="14089" max="14089" width="12.109375" style="1" customWidth="1"/>
    <col min="14090" max="14337" width="8.88671875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8.88671875" style="1"/>
    <col min="14344" max="14344" width="9.33203125" style="1" bestFit="1" customWidth="1"/>
    <col min="14345" max="14345" width="12.109375" style="1" customWidth="1"/>
    <col min="14346" max="14593" width="8.88671875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8.88671875" style="1"/>
    <col min="14600" max="14600" width="9.33203125" style="1" bestFit="1" customWidth="1"/>
    <col min="14601" max="14601" width="12.109375" style="1" customWidth="1"/>
    <col min="14602" max="14849" width="8.88671875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8.88671875" style="1"/>
    <col min="14856" max="14856" width="9.33203125" style="1" bestFit="1" customWidth="1"/>
    <col min="14857" max="14857" width="12.109375" style="1" customWidth="1"/>
    <col min="14858" max="15105" width="8.88671875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8.88671875" style="1"/>
    <col min="15112" max="15112" width="9.33203125" style="1" bestFit="1" customWidth="1"/>
    <col min="15113" max="15113" width="12.109375" style="1" customWidth="1"/>
    <col min="15114" max="15361" width="8.88671875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8.88671875" style="1"/>
    <col min="15368" max="15368" width="9.33203125" style="1" bestFit="1" customWidth="1"/>
    <col min="15369" max="15369" width="12.109375" style="1" customWidth="1"/>
    <col min="15370" max="15617" width="8.88671875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8.88671875" style="1"/>
    <col min="15624" max="15624" width="9.33203125" style="1" bestFit="1" customWidth="1"/>
    <col min="15625" max="15625" width="12.109375" style="1" customWidth="1"/>
    <col min="15626" max="15873" width="8.88671875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8.88671875" style="1"/>
    <col min="15880" max="15880" width="9.33203125" style="1" bestFit="1" customWidth="1"/>
    <col min="15881" max="15881" width="12.109375" style="1" customWidth="1"/>
    <col min="15882" max="16129" width="8.88671875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8.88671875" style="1"/>
    <col min="16136" max="16136" width="9.33203125" style="1" bestFit="1" customWidth="1"/>
    <col min="16137" max="16137" width="12.109375" style="1" customWidth="1"/>
    <col min="16138" max="16384" width="8.88671875" style="1"/>
  </cols>
  <sheetData>
    <row r="1" spans="1:14" ht="22.2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07"/>
    </row>
    <row r="2" spans="1:14" ht="15.6">
      <c r="A2" s="167" t="s">
        <v>151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08"/>
    </row>
    <row r="3" spans="1:14" ht="15.6">
      <c r="A3" s="168" t="s">
        <v>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09"/>
    </row>
    <row r="4" spans="1:14" ht="15.6">
      <c r="A4" s="168" t="s">
        <v>2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09"/>
    </row>
    <row r="5" spans="1:14" ht="28.5" customHeight="1">
      <c r="A5" s="169" t="s">
        <v>3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10"/>
    </row>
    <row r="6" spans="1:14" ht="15.6">
      <c r="A6" s="165" t="s">
        <v>4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06"/>
    </row>
    <row r="7" spans="1:14" ht="39" customHeight="1">
      <c r="A7" s="171" t="s">
        <v>5</v>
      </c>
      <c r="B7" s="172" t="s">
        <v>6</v>
      </c>
      <c r="C7" s="173" t="s">
        <v>7</v>
      </c>
      <c r="D7" s="173" t="s">
        <v>8</v>
      </c>
      <c r="E7" s="174" t="s">
        <v>9</v>
      </c>
      <c r="F7" s="175" t="s">
        <v>153</v>
      </c>
      <c r="G7" s="175"/>
      <c r="H7" s="180" t="s">
        <v>154</v>
      </c>
      <c r="I7" s="180"/>
      <c r="J7" s="180"/>
      <c r="K7" s="93" t="s">
        <v>155</v>
      </c>
      <c r="L7" s="176" t="s">
        <v>11</v>
      </c>
      <c r="M7" s="2"/>
    </row>
    <row r="8" spans="1:14" ht="30" customHeight="1">
      <c r="A8" s="171"/>
      <c r="B8" s="172"/>
      <c r="C8" s="173"/>
      <c r="D8" s="173"/>
      <c r="E8" s="174"/>
      <c r="F8" s="114" t="s">
        <v>19</v>
      </c>
      <c r="G8" s="114" t="s">
        <v>41</v>
      </c>
      <c r="H8" s="94" t="s">
        <v>156</v>
      </c>
      <c r="I8" s="94" t="s">
        <v>157</v>
      </c>
      <c r="J8" s="94" t="s">
        <v>158</v>
      </c>
      <c r="K8" s="93" t="s">
        <v>41</v>
      </c>
      <c r="L8" s="176"/>
      <c r="M8" s="2"/>
    </row>
    <row r="9" spans="1:14" s="14" customFormat="1" ht="78.599999999999994" customHeight="1">
      <c r="A9" s="95">
        <v>1</v>
      </c>
      <c r="B9" s="102" t="s">
        <v>160</v>
      </c>
      <c r="C9" s="103" t="s">
        <v>161</v>
      </c>
      <c r="D9" s="97"/>
      <c r="E9" s="98" t="s">
        <v>20</v>
      </c>
      <c r="F9" s="99">
        <v>0</v>
      </c>
      <c r="G9" s="100">
        <v>1.3130999999999999</v>
      </c>
      <c r="H9" s="101">
        <v>1500</v>
      </c>
      <c r="I9" s="100">
        <f>H9/100000</f>
        <v>1.4999999999999999E-2</v>
      </c>
      <c r="J9" s="104" t="s">
        <v>162</v>
      </c>
      <c r="K9" s="100">
        <f>G9+I9</f>
        <v>1.3280999999999998</v>
      </c>
      <c r="L9" s="96" t="s">
        <v>159</v>
      </c>
      <c r="M9" s="12"/>
      <c r="N9" s="105"/>
    </row>
    <row r="10" spans="1:14" ht="36.6" customHeight="1">
      <c r="A10" s="178" t="s">
        <v>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11"/>
    </row>
    <row r="11" spans="1:14" ht="35.4" customHeight="1">
      <c r="A11" s="179" t="s">
        <v>163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12"/>
    </row>
    <row r="12" spans="1:14" ht="40.799999999999997" customHeight="1">
      <c r="A12" s="179" t="s">
        <v>14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12"/>
    </row>
    <row r="13" spans="1:14" ht="21" customHeight="1">
      <c r="A13" s="170" t="s">
        <v>15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13"/>
    </row>
    <row r="14" spans="1:14" ht="15.6">
      <c r="A14" s="113"/>
      <c r="B14" s="3"/>
      <c r="C14" s="113"/>
      <c r="D14" s="113"/>
      <c r="E14" s="113"/>
      <c r="F14" s="4"/>
      <c r="G14" s="4"/>
      <c r="H14" s="4"/>
      <c r="I14" s="4"/>
      <c r="J14" s="4"/>
      <c r="K14" s="4"/>
      <c r="L14" s="5"/>
      <c r="M14" s="5"/>
    </row>
    <row r="15" spans="1:14" ht="15.6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5.6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5.6">
      <c r="A17" s="6" t="s">
        <v>18</v>
      </c>
      <c r="B17" s="6"/>
      <c r="C17" s="113"/>
      <c r="D17" s="6" t="s">
        <v>18</v>
      </c>
      <c r="E17" s="113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6:L6"/>
    <mergeCell ref="A1:L1"/>
    <mergeCell ref="A2:L2"/>
    <mergeCell ref="A3:L3"/>
    <mergeCell ref="A4:L4"/>
    <mergeCell ref="A5:L5"/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中盛与安路普</vt:lpstr>
      <vt:lpstr>中盛9（假）</vt:lpstr>
      <vt:lpstr>'中盛9（假）'!Print_Area</vt:lpstr>
      <vt:lpstr>中盛与安路普!Print_Area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2022-07-15T06:39:11Z</cp:lastPrinted>
  <dcterms:created xsi:type="dcterms:W3CDTF">2015-06-05T18:19:34Z</dcterms:created>
  <dcterms:modified xsi:type="dcterms:W3CDTF">2022-07-15T06:51:44Z</dcterms:modified>
</cp:coreProperties>
</file>